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driu\Main\DOCUMENTOS\1. LABORALES\2. AYUDANTIAS\AyudantiasFEN\Datos_Masivos\Verano_2023\"/>
    </mc:Choice>
  </mc:AlternateContent>
  <xr:revisionPtr revIDLastSave="0" documentId="13_ncr:1_{2E29CF19-7E07-4A7B-A379-5764DC27EF30}" xr6:coauthVersionLast="47" xr6:coauthVersionMax="47" xr10:uidLastSave="{00000000-0000-0000-0000-000000000000}"/>
  <bookViews>
    <workbookView xWindow="-120" yWindow="-120" windowWidth="29040" windowHeight="15840" activeTab="5" xr2:uid="{8460F878-2C6C-4FF6-8E48-E70BC54E4E5E}"/>
  </bookViews>
  <sheets>
    <sheet name="COMPILADO" sheetId="6" r:id="rId1"/>
    <sheet name="LISTA" sheetId="1" r:id="rId2"/>
    <sheet name="TAREA 1" sheetId="2" r:id="rId3"/>
    <sheet name="TAREA 2" sheetId="3" r:id="rId4"/>
    <sheet name="TAREA 3" sheetId="4" r:id="rId5"/>
    <sheet name="EXAMEN" sheetId="5" r:id="rId6"/>
  </sheets>
  <definedNames>
    <definedName name="_xlnm._FilterDatabase" localSheetId="0" hidden="1">COMPILADO!$A$2:$H$2</definedName>
    <definedName name="_xlnm._FilterDatabase" localSheetId="1" hidden="1">LISTA!$A$1:$E$1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6" l="1"/>
  <c r="G5" i="6"/>
  <c r="G6" i="6"/>
  <c r="G7" i="6"/>
  <c r="G8" i="6"/>
  <c r="G9" i="6"/>
  <c r="G10" i="6"/>
  <c r="G11" i="6"/>
  <c r="G12" i="6"/>
  <c r="G13" i="6"/>
  <c r="G14" i="6"/>
  <c r="G15" i="6"/>
  <c r="H15" i="6" s="1"/>
  <c r="G16" i="6"/>
  <c r="G17" i="6"/>
  <c r="G18" i="6"/>
  <c r="G19" i="6"/>
  <c r="G3" i="6"/>
  <c r="H3" i="6" s="1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3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A3" i="5" a="1"/>
  <c r="A3" i="5" s="1"/>
  <c r="H4" i="6"/>
  <c r="H5" i="6"/>
  <c r="H6" i="6"/>
  <c r="H7" i="6"/>
  <c r="H8" i="6"/>
  <c r="H9" i="6"/>
  <c r="H10" i="6"/>
  <c r="H11" i="6"/>
  <c r="H12" i="6"/>
  <c r="H13" i="6"/>
  <c r="H14" i="6"/>
  <c r="H16" i="6"/>
  <c r="H17" i="6"/>
  <c r="H18" i="6"/>
  <c r="H19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3" i="6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5" i="4"/>
  <c r="N4" i="4"/>
  <c r="N3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B19" i="6"/>
  <c r="B15" i="6"/>
  <c r="B7" i="6"/>
  <c r="B10" i="6"/>
  <c r="B9" i="6"/>
  <c r="B5" i="6"/>
  <c r="B11" i="6"/>
  <c r="B18" i="6"/>
  <c r="B6" i="6"/>
  <c r="B16" i="6"/>
  <c r="B8" i="6"/>
  <c r="B14" i="6"/>
  <c r="B4" i="6"/>
  <c r="B3" i="6"/>
  <c r="B17" i="6"/>
  <c r="B13" i="6"/>
  <c r="B12" i="6"/>
  <c r="C19" i="6"/>
  <c r="C15" i="6"/>
  <c r="C7" i="6"/>
  <c r="C10" i="6"/>
  <c r="C9" i="6"/>
  <c r="C5" i="6"/>
  <c r="C11" i="6"/>
  <c r="C18" i="6"/>
  <c r="C6" i="6"/>
  <c r="C16" i="6"/>
  <c r="C8" i="6"/>
  <c r="C14" i="6"/>
  <c r="C4" i="6"/>
  <c r="C3" i="6"/>
  <c r="C17" i="6"/>
  <c r="C13" i="6"/>
  <c r="C12" i="6"/>
  <c r="A3" i="2" a="1"/>
  <c r="A3" i="2" s="1"/>
  <c r="B3" i="2" s="1"/>
  <c r="C3" i="5" l="1"/>
  <c r="B3" i="5"/>
  <c r="C4" i="2"/>
  <c r="D5" i="6"/>
  <c r="C18" i="2"/>
  <c r="C6" i="2"/>
  <c r="D11" i="6"/>
  <c r="C17" i="2"/>
  <c r="C5" i="2"/>
  <c r="D18" i="6"/>
  <c r="C15" i="2"/>
  <c r="D6" i="6"/>
  <c r="C16" i="2"/>
  <c r="D16" i="6"/>
  <c r="C14" i="2"/>
  <c r="D15" i="6"/>
  <c r="C13" i="2"/>
  <c r="D4" i="6"/>
  <c r="C12" i="2"/>
  <c r="D17" i="6"/>
  <c r="C11" i="2"/>
  <c r="D3" i="6"/>
  <c r="D10" i="6"/>
  <c r="C10" i="2"/>
  <c r="D14" i="6"/>
  <c r="A3" i="3" a="1"/>
  <c r="A3" i="3" s="1"/>
  <c r="B3" i="3" s="1"/>
  <c r="D12" i="6"/>
  <c r="D13" i="6"/>
  <c r="D9" i="6"/>
  <c r="C9" i="2"/>
  <c r="D8" i="6"/>
  <c r="D7" i="6"/>
  <c r="C3" i="2"/>
  <c r="C8" i="2"/>
  <c r="D19" i="6"/>
  <c r="C19" i="2"/>
  <c r="C7" i="2"/>
  <c r="A3" i="4" a="1"/>
  <c r="A3" i="4" s="1"/>
  <c r="B3" i="4" s="1"/>
  <c r="B15" i="2"/>
  <c r="B13" i="2"/>
  <c r="B12" i="2"/>
  <c r="B14" i="2"/>
  <c r="B11" i="2"/>
  <c r="B10" i="2"/>
  <c r="B9" i="2"/>
  <c r="B8" i="2"/>
  <c r="B19" i="2"/>
  <c r="B7" i="2"/>
  <c r="B18" i="2"/>
  <c r="B6" i="2"/>
  <c r="B17" i="2"/>
  <c r="B5" i="2"/>
  <c r="B16" i="2"/>
  <c r="B4" i="2"/>
  <c r="C3" i="3" l="1"/>
  <c r="C12" i="3"/>
  <c r="C11" i="3"/>
  <c r="C6" i="3"/>
  <c r="C5" i="3"/>
  <c r="C7" i="3"/>
  <c r="C7" i="4"/>
  <c r="C19" i="4"/>
  <c r="C13" i="3"/>
  <c r="C10" i="4"/>
  <c r="C8" i="4"/>
  <c r="C15" i="3"/>
  <c r="C15" i="4"/>
  <c r="C3" i="4"/>
  <c r="C16" i="4"/>
  <c r="C4" i="3"/>
  <c r="C14" i="3"/>
  <c r="C11" i="4"/>
  <c r="C4" i="4"/>
  <c r="C16" i="3"/>
  <c r="C5" i="4"/>
  <c r="C12" i="4"/>
  <c r="C17" i="4"/>
  <c r="C9" i="4"/>
  <c r="C17" i="3"/>
  <c r="C8" i="3"/>
  <c r="C9" i="3"/>
  <c r="C18" i="3"/>
  <c r="C13" i="4"/>
  <c r="C6" i="4"/>
  <c r="C10" i="3"/>
  <c r="C19" i="3"/>
  <c r="C18" i="4"/>
  <c r="C14" i="4"/>
  <c r="B9" i="4"/>
  <c r="B9" i="3"/>
  <c r="B11" i="3"/>
  <c r="B11" i="4"/>
  <c r="B12" i="4"/>
  <c r="B12" i="3"/>
  <c r="B10" i="4"/>
  <c r="B10" i="3"/>
  <c r="B13" i="4"/>
  <c r="B13" i="3"/>
  <c r="B4" i="4"/>
  <c r="B4" i="3"/>
  <c r="B15" i="4"/>
  <c r="B15" i="3"/>
  <c r="B16" i="4"/>
  <c r="B16" i="3"/>
  <c r="B6" i="4"/>
  <c r="B6" i="3"/>
  <c r="B14" i="4"/>
  <c r="B14" i="3"/>
  <c r="B18" i="4"/>
  <c r="B18" i="3"/>
  <c r="B8" i="4"/>
  <c r="B8" i="3"/>
  <c r="B17" i="4"/>
  <c r="B17" i="3"/>
  <c r="B7" i="4"/>
  <c r="B7" i="3"/>
  <c r="B5" i="4"/>
  <c r="B5" i="3"/>
  <c r="B19" i="4"/>
  <c r="B1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<sst xmlns="http://schemas.openxmlformats.org/spreadsheetml/2006/main" count="193" uniqueCount="144">
  <si>
    <t>RUT</t>
  </si>
  <si>
    <t>NOMBRE</t>
  </si>
  <si>
    <t>EMAIL</t>
  </si>
  <si>
    <t>raraosg@fen.uchile.cl</t>
  </si>
  <si>
    <t>14.576.512-9</t>
  </si>
  <si>
    <t>parriaza@fen.uchile.cl</t>
  </si>
  <si>
    <t>17.094.605-7</t>
  </si>
  <si>
    <t>fbarrosa@fen.uchile.cl</t>
  </si>
  <si>
    <t>18.536.954-4</t>
  </si>
  <si>
    <t>mcabelo@fen.uchile.cl</t>
  </si>
  <si>
    <t>16.598.056-5</t>
  </si>
  <si>
    <t>17.414.556-3</t>
  </si>
  <si>
    <t>bceledon@fen.uchile.cl</t>
  </si>
  <si>
    <t>16.069.936-1</t>
  </si>
  <si>
    <t>pchaparro@fen.uchile.cl</t>
  </si>
  <si>
    <t>15.331.944-8</t>
  </si>
  <si>
    <t>destayc@fen.uchile.cl</t>
  </si>
  <si>
    <t>14.600.919-0</t>
  </si>
  <si>
    <t>chinojosa@fen.uchile.cl</t>
  </si>
  <si>
    <t>jly@fen.uchile.cl</t>
  </si>
  <si>
    <t>18.315.916-K</t>
  </si>
  <si>
    <t>amatteo@fen.uchile.cl</t>
  </si>
  <si>
    <t>10.884.482-5</t>
  </si>
  <si>
    <t>SISTEMA</t>
  </si>
  <si>
    <t>sparrac@fen.uchile.cl</t>
  </si>
  <si>
    <t>ppimentel@fen.uchile.cl</t>
  </si>
  <si>
    <t>13.463.409-K</t>
  </si>
  <si>
    <t>aquirozl@fen.uchile.cl</t>
  </si>
  <si>
    <t>priverag@fen.uchile.cl</t>
  </si>
  <si>
    <t>rvaldesal@fen.uchile.cl</t>
  </si>
  <si>
    <t>juvergar@fen.uchile.cl</t>
  </si>
  <si>
    <t>ayanezg@fen.uchile.cl</t>
  </si>
  <si>
    <t>18.840.042-6</t>
  </si>
  <si>
    <t>18.061.538-5</t>
  </si>
  <si>
    <t>10.992.029-0</t>
  </si>
  <si>
    <t>16.479.598-5</t>
  </si>
  <si>
    <t>13.471.476-K</t>
  </si>
  <si>
    <t>GRUPO</t>
  </si>
  <si>
    <t>ENTREGA</t>
  </si>
  <si>
    <t>DEMO</t>
  </si>
  <si>
    <t>FACTIBILIDAD</t>
  </si>
  <si>
    <t>USOS</t>
  </si>
  <si>
    <t>PRICING</t>
  </si>
  <si>
    <t>NOTA</t>
  </si>
  <si>
    <t>IA</t>
  </si>
  <si>
    <t>Summarization AI</t>
  </si>
  <si>
    <t>Chat GPT</t>
  </si>
  <si>
    <t>Sentimental NLP AI</t>
  </si>
  <si>
    <t>Stable Diffusion</t>
  </si>
  <si>
    <t>Dream AI</t>
  </si>
  <si>
    <t>Image Classificator</t>
  </si>
  <si>
    <t>Audio Classification</t>
  </si>
  <si>
    <t>Microsoft Text Analytics</t>
  </si>
  <si>
    <t>TAREA 1</t>
  </si>
  <si>
    <t>TAREA 2</t>
  </si>
  <si>
    <t>TAREA 3</t>
  </si>
  <si>
    <t>EXAMEN</t>
  </si>
  <si>
    <t>referencial</t>
  </si>
  <si>
    <t>APELLIDOS</t>
  </si>
  <si>
    <t>ALONSO NICOLÁS</t>
  </si>
  <si>
    <t>YAÑEZ GALLEGOS</t>
  </si>
  <si>
    <t>ANDREA VERONICA</t>
  </si>
  <si>
    <t>QUIROZ LOPEZ</t>
  </si>
  <si>
    <t>ANIBAL IGOR</t>
  </si>
  <si>
    <t>CELEDON AGUIRRE</t>
  </si>
  <si>
    <t>BASTIAN ANTONIO</t>
  </si>
  <si>
    <t>HINOJOSA BARRIGA</t>
  </si>
  <si>
    <t>CRISTIAN ANDRES</t>
  </si>
  <si>
    <t>ESTAY COLISTRO</t>
  </si>
  <si>
    <t>DANIEL ALEJANDRO</t>
  </si>
  <si>
    <t>BARROS AVILA</t>
  </si>
  <si>
    <t>FRANCISCA ANDREA</t>
  </si>
  <si>
    <t>LY CASTRO</t>
  </si>
  <si>
    <t>JUAN FELIPE ANDRÉS</t>
  </si>
  <si>
    <t>JUAN PABLO</t>
  </si>
  <si>
    <t>VERGARA PINUER</t>
  </si>
  <si>
    <t>CABELLO ALEGRIA</t>
  </si>
  <si>
    <t>MARIO ULISES</t>
  </si>
  <si>
    <t>PABLO ANDRÉS</t>
  </si>
  <si>
    <t>RIVERA GUZMÁN</t>
  </si>
  <si>
    <t>CHAPARRO PEÑA</t>
  </si>
  <si>
    <t>PABLO</t>
  </si>
  <si>
    <t>PIMENTEL RAMIREZ</t>
  </si>
  <si>
    <t>PATRICIO IVAN</t>
  </si>
  <si>
    <t>ARRIAZA TORO</t>
  </si>
  <si>
    <t>PAULINA ADRIANA</t>
  </si>
  <si>
    <t>ARAOS GONZALEZ</t>
  </si>
  <si>
    <t>ROBERTO ANDRES</t>
  </si>
  <si>
    <t>RODRIGO ALEJANDRO</t>
  </si>
  <si>
    <t>VALDES ALAMOS</t>
  </si>
  <si>
    <t>NOMBRES</t>
  </si>
  <si>
    <t>WHERE</t>
  </si>
  <si>
    <t>ORDER BY</t>
  </si>
  <si>
    <t>GROUP BY</t>
  </si>
  <si>
    <t>CONSULTA 1</t>
  </si>
  <si>
    <t>CONSULTA 2</t>
  </si>
  <si>
    <t>CONSULTA 3</t>
  </si>
  <si>
    <t>SEBASTIÁN GERARDO</t>
  </si>
  <si>
    <t xml:space="preserve">PARRA CONTRERAS </t>
  </si>
  <si>
    <t>2022814982-2022B</t>
  </si>
  <si>
    <t>2022815166-2022B</t>
  </si>
  <si>
    <t>2022814991-2022B</t>
  </si>
  <si>
    <t>2022814990-2022B</t>
  </si>
  <si>
    <t>2022814983-2022B</t>
  </si>
  <si>
    <t>2022814980-2022B</t>
  </si>
  <si>
    <t>2022814988-2022B</t>
  </si>
  <si>
    <t>MATTEO AVNDAÑO</t>
  </si>
  <si>
    <t>2022814981-2022B</t>
  </si>
  <si>
    <t>2022814986-2022B</t>
  </si>
  <si>
    <t>2022815167-2022B</t>
  </si>
  <si>
    <t>2022814992-2022B</t>
  </si>
  <si>
    <t>2022815817-2022B</t>
  </si>
  <si>
    <t>2022814989-2022B</t>
  </si>
  <si>
    <t>2022814984-2022B</t>
  </si>
  <si>
    <t>2022814985-2022B</t>
  </si>
  <si>
    <t>2022814987-2022B</t>
  </si>
  <si>
    <t>2022815815-2022B</t>
  </si>
  <si>
    <t>17.704.178-5</t>
  </si>
  <si>
    <t>EXTENSION</t>
  </si>
  <si>
    <t>HBAR</t>
  </si>
  <si>
    <t>VBAR</t>
  </si>
  <si>
    <t>PIE CHART</t>
  </si>
  <si>
    <t>DIAG. DISP</t>
  </si>
  <si>
    <t>OTRO</t>
  </si>
  <si>
    <t>HOST IMG</t>
  </si>
  <si>
    <t>LISTING IMG</t>
  </si>
  <si>
    <t>MAPA</t>
  </si>
  <si>
    <t>PREGUNTA 1</t>
  </si>
  <si>
    <t>PREGUNTA 2</t>
  </si>
  <si>
    <t>PREGUNTA 3</t>
  </si>
  <si>
    <t>PREGUNTA 4</t>
  </si>
  <si>
    <t>WAREHOUSE</t>
  </si>
  <si>
    <t>LAKE</t>
  </si>
  <si>
    <t>LAKEHOUSE</t>
  </si>
  <si>
    <t>BD TRANSA</t>
  </si>
  <si>
    <t>CLUSTERS</t>
  </si>
  <si>
    <t>HPC</t>
  </si>
  <si>
    <t>BIG DATA</t>
  </si>
  <si>
    <t>QUERIES</t>
  </si>
  <si>
    <t>LEFT JOIN</t>
  </si>
  <si>
    <t>PREPROCESO</t>
  </si>
  <si>
    <t>OPTIMO / RESULTADOS</t>
  </si>
  <si>
    <t>SEGMENTOS / ANALYSIS</t>
  </si>
  <si>
    <t>ACCIONES /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</si>
</sst>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3" fontId="0" fillId="0" borderId="0" xfId="0" applyNumberForma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89BE8-E95D-44FE-B306-058F19D18108}">
  <dimension ref="A1:H19"/>
  <sheetViews>
    <sheetView workbookViewId="0">
      <selection activeCell="E22" sqref="E22"/>
    </sheetView>
  </sheetViews>
  <sheetFormatPr baseColWidth="10" defaultRowHeight="15" x14ac:dyDescent="0.25"/>
  <cols>
    <col min="1" max="1" width="12" bestFit="1" customWidth="1"/>
    <col min="2" max="2" width="19.42578125" bestFit="1" customWidth="1"/>
    <col min="3" max="3" width="20.28515625" bestFit="1" customWidth="1"/>
    <col min="8" max="8" width="9.7109375" customWidth="1"/>
  </cols>
  <sheetData>
    <row r="1" spans="1:8" x14ac:dyDescent="0.25">
      <c r="D1" s="4" t="s">
        <v>57</v>
      </c>
      <c r="E1" s="5">
        <v>0.5</v>
      </c>
      <c r="F1" s="4" t="s">
        <v>57</v>
      </c>
      <c r="G1" s="5">
        <v>0.5</v>
      </c>
    </row>
    <row r="2" spans="1:8" x14ac:dyDescent="0.25">
      <c r="A2" s="1" t="s">
        <v>0</v>
      </c>
      <c r="B2" s="1" t="s">
        <v>58</v>
      </c>
      <c r="C2" s="1" t="s">
        <v>1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43</v>
      </c>
    </row>
    <row r="3" spans="1:8" x14ac:dyDescent="0.25">
      <c r="A3" t="s">
        <v>4</v>
      </c>
      <c r="B3" t="str">
        <f>+VLOOKUP(A3,LISTA!$A$2:$E$18,3,FALSE)</f>
        <v>ARAOS GONZALEZ</v>
      </c>
      <c r="C3" t="str">
        <f>+VLOOKUP(A3,LISTA!$A$2:$E$18,2,FALSE)</f>
        <v>ROBERTO ANDRES</v>
      </c>
      <c r="D3" s="3">
        <f>+VLOOKUP(A3,'TAREA 1'!$A$3:$K$19,11,FALSE)</f>
        <v>6</v>
      </c>
      <c r="E3" s="3">
        <f>+VLOOKUP(A3,'TAREA 2'!$A$3:$K$19,11,FALSE)</f>
        <v>7</v>
      </c>
      <c r="F3" s="3">
        <f>+VLOOKUP(A3,'TAREA 3'!$A$3:$N$19,14,FALSE)</f>
        <v>5</v>
      </c>
      <c r="G3">
        <f>+VLOOKUP(A3,EXAMEN!$A$3:$W$19,23,FALSE)</f>
        <v>1</v>
      </c>
      <c r="H3" s="9">
        <f>+E3*$E$1+G3*$G$1</f>
        <v>4</v>
      </c>
    </row>
    <row r="4" spans="1:8" x14ac:dyDescent="0.25">
      <c r="A4" t="s">
        <v>6</v>
      </c>
      <c r="B4" t="str">
        <f>+VLOOKUP(A4,LISTA!$A$2:$E$18,3,FALSE)</f>
        <v>ARRIAZA TORO</v>
      </c>
      <c r="C4" t="str">
        <f>+VLOOKUP(A4,LISTA!$A$2:$E$18,2,FALSE)</f>
        <v>PAULINA ADRIANA</v>
      </c>
      <c r="D4" s="3">
        <f>+VLOOKUP(A4,'TAREA 1'!$A$3:$K$19,11,FALSE)</f>
        <v>6</v>
      </c>
      <c r="E4" s="3">
        <f>+VLOOKUP(A4,'TAREA 2'!$A$3:$K$19,11,FALSE)</f>
        <v>6.4</v>
      </c>
      <c r="F4" s="3">
        <f>+VLOOKUP(A4,'TAREA 3'!$A$3:$N$19,14,FALSE)</f>
        <v>5</v>
      </c>
      <c r="G4">
        <f>+VLOOKUP(A4,EXAMEN!$A$3:$W$19,23,FALSE)</f>
        <v>1</v>
      </c>
      <c r="H4" s="9">
        <f t="shared" ref="H4:H19" si="0">+E4*$E$1+G4*$G$1</f>
        <v>3.7</v>
      </c>
    </row>
    <row r="5" spans="1:8" x14ac:dyDescent="0.25">
      <c r="A5" t="s">
        <v>8</v>
      </c>
      <c r="B5" t="str">
        <f>+VLOOKUP(A5,LISTA!$A$2:$E$18,3,FALSE)</f>
        <v>BARROS AVILA</v>
      </c>
      <c r="C5" t="str">
        <f>+VLOOKUP(A5,LISTA!$A$2:$E$18,2,FALSE)</f>
        <v>FRANCISCA ANDREA</v>
      </c>
      <c r="D5" s="3">
        <f>+VLOOKUP(A5,'TAREA 1'!$A$3:$K$19,11,FALSE)</f>
        <v>5</v>
      </c>
      <c r="E5" s="3">
        <f>+VLOOKUP(A5,'TAREA 2'!$A$3:$K$19,11,FALSE)</f>
        <v>5.8000000000000007</v>
      </c>
      <c r="F5" s="3">
        <f>+VLOOKUP(A5,'TAREA 3'!$A$3:$N$19,14,FALSE)</f>
        <v>1</v>
      </c>
      <c r="G5">
        <f>+VLOOKUP(A5,EXAMEN!$A$3:$W$19,23,FALSE)</f>
        <v>1</v>
      </c>
      <c r="H5" s="9">
        <f t="shared" si="0"/>
        <v>3.4000000000000004</v>
      </c>
    </row>
    <row r="6" spans="1:8" x14ac:dyDescent="0.25">
      <c r="A6" t="s">
        <v>10</v>
      </c>
      <c r="B6" t="str">
        <f>+VLOOKUP(A6,LISTA!$A$2:$E$18,3,FALSE)</f>
        <v>CABELLO ALEGRIA</v>
      </c>
      <c r="C6" t="str">
        <f>+VLOOKUP(A6,LISTA!$A$2:$E$18,2,FALSE)</f>
        <v>MARIO ULISES</v>
      </c>
      <c r="D6" s="3">
        <f>+VLOOKUP(A6,'TAREA 1'!$A$3:$K$19,11,FALSE)</f>
        <v>6</v>
      </c>
      <c r="E6" s="3">
        <f>+VLOOKUP(A6,'TAREA 2'!$A$3:$K$19,11,FALSE)</f>
        <v>6.4</v>
      </c>
      <c r="F6" s="3">
        <f>+VLOOKUP(A6,'TAREA 3'!$A$3:$N$19,14,FALSE)</f>
        <v>5.8000000000000007</v>
      </c>
      <c r="G6">
        <f>+VLOOKUP(A6,EXAMEN!$A$3:$W$19,23,FALSE)</f>
        <v>1</v>
      </c>
      <c r="H6" s="9">
        <f t="shared" si="0"/>
        <v>3.7</v>
      </c>
    </row>
    <row r="7" spans="1:8" x14ac:dyDescent="0.25">
      <c r="A7" t="s">
        <v>11</v>
      </c>
      <c r="B7" t="str">
        <f>+VLOOKUP(A7,LISTA!$A$2:$E$18,3,FALSE)</f>
        <v>CELEDON AGUIRRE</v>
      </c>
      <c r="C7" t="str">
        <f>+VLOOKUP(A7,LISTA!$A$2:$E$18,2,FALSE)</f>
        <v>BASTIAN ANTONIO</v>
      </c>
      <c r="D7" s="3">
        <f>+VLOOKUP(A7,'TAREA 1'!$A$3:$K$19,11,FALSE)</f>
        <v>6</v>
      </c>
      <c r="E7" s="3">
        <f>+VLOOKUP(A7,'TAREA 2'!$A$3:$K$19,11,FALSE)</f>
        <v>7</v>
      </c>
      <c r="F7" s="3">
        <f>+VLOOKUP(A7,'TAREA 3'!$A$3:$N$19,14,FALSE)</f>
        <v>5.3999999999999995</v>
      </c>
      <c r="G7">
        <f>+VLOOKUP(A7,EXAMEN!$A$3:$W$19,23,FALSE)</f>
        <v>1</v>
      </c>
      <c r="H7" s="9">
        <f t="shared" si="0"/>
        <v>4</v>
      </c>
    </row>
    <row r="8" spans="1:8" x14ac:dyDescent="0.25">
      <c r="A8" t="s">
        <v>13</v>
      </c>
      <c r="B8" t="str">
        <f>+VLOOKUP(A8,LISTA!$A$2:$E$18,3,FALSE)</f>
        <v>CHAPARRO PEÑA</v>
      </c>
      <c r="C8" t="str">
        <f>+VLOOKUP(A8,LISTA!$A$2:$E$18,2,FALSE)</f>
        <v>PABLO</v>
      </c>
      <c r="D8" s="3">
        <f>+VLOOKUP(A8,'TAREA 1'!$A$3:$K$19,11,FALSE)</f>
        <v>6</v>
      </c>
      <c r="E8" s="3">
        <f>+VLOOKUP(A8,'TAREA 2'!$A$3:$K$19,11,FALSE)</f>
        <v>7</v>
      </c>
      <c r="F8" s="3">
        <f>+VLOOKUP(A8,'TAREA 3'!$A$3:$N$19,14,FALSE)</f>
        <v>5.8000000000000007</v>
      </c>
      <c r="G8">
        <f>+VLOOKUP(A8,EXAMEN!$A$3:$W$19,23,FALSE)</f>
        <v>1</v>
      </c>
      <c r="H8" s="9">
        <f t="shared" si="0"/>
        <v>4</v>
      </c>
    </row>
    <row r="9" spans="1:8" x14ac:dyDescent="0.25">
      <c r="A9" t="s">
        <v>15</v>
      </c>
      <c r="B9" t="str">
        <f>+VLOOKUP(A9,LISTA!$A$2:$E$18,3,FALSE)</f>
        <v>ESTAY COLISTRO</v>
      </c>
      <c r="C9" t="str">
        <f>+VLOOKUP(A9,LISTA!$A$2:$E$18,2,FALSE)</f>
        <v>DANIEL ALEJANDRO</v>
      </c>
      <c r="D9" s="3">
        <f>+VLOOKUP(A9,'TAREA 1'!$A$3:$K$19,11,FALSE)</f>
        <v>6</v>
      </c>
      <c r="E9" s="3">
        <f>+VLOOKUP(A9,'TAREA 2'!$A$3:$K$19,11,FALSE)</f>
        <v>6.4</v>
      </c>
      <c r="F9" s="3">
        <f>+VLOOKUP(A9,'TAREA 3'!$A$3:$N$19,14,FALSE)</f>
        <v>5</v>
      </c>
      <c r="G9">
        <f>+VLOOKUP(A9,EXAMEN!$A$3:$W$19,23,FALSE)</f>
        <v>1</v>
      </c>
      <c r="H9" s="9">
        <f t="shared" si="0"/>
        <v>3.7</v>
      </c>
    </row>
    <row r="10" spans="1:8" x14ac:dyDescent="0.25">
      <c r="A10" t="s">
        <v>17</v>
      </c>
      <c r="B10" t="str">
        <f>+VLOOKUP(A10,LISTA!$A$2:$E$18,3,FALSE)</f>
        <v>HINOJOSA BARRIGA</v>
      </c>
      <c r="C10" t="str">
        <f>+VLOOKUP(A10,LISTA!$A$2:$E$18,2,FALSE)</f>
        <v>CRISTIAN ANDRES</v>
      </c>
      <c r="D10" s="3">
        <f>+VLOOKUP(A10,'TAREA 1'!$A$3:$K$19,11,FALSE)</f>
        <v>6</v>
      </c>
      <c r="E10" s="3">
        <f>+VLOOKUP(A10,'TAREA 2'!$A$3:$K$19,11,FALSE)</f>
        <v>5.1999999999999993</v>
      </c>
      <c r="F10" s="3">
        <f>+VLOOKUP(A10,'TAREA 3'!$A$3:$N$19,14,FALSE)</f>
        <v>6.6</v>
      </c>
      <c r="G10">
        <f>+VLOOKUP(A10,EXAMEN!$A$3:$W$19,23,FALSE)</f>
        <v>1</v>
      </c>
      <c r="H10" s="9">
        <f t="shared" si="0"/>
        <v>3.0999999999999996</v>
      </c>
    </row>
    <row r="11" spans="1:8" x14ac:dyDescent="0.25">
      <c r="A11" t="s">
        <v>20</v>
      </c>
      <c r="B11" t="str">
        <f>+VLOOKUP(A11,LISTA!$A$2:$E$18,3,FALSE)</f>
        <v>LY CASTRO</v>
      </c>
      <c r="C11" t="str">
        <f>+VLOOKUP(A11,LISTA!$A$2:$E$18,2,FALSE)</f>
        <v>JUAN FELIPE ANDRÉS</v>
      </c>
      <c r="D11" s="3">
        <f>+VLOOKUP(A11,'TAREA 1'!$A$3:$K$19,11,FALSE)</f>
        <v>6</v>
      </c>
      <c r="E11" s="3">
        <f>+VLOOKUP(A11,'TAREA 2'!$A$3:$K$19,11,FALSE)</f>
        <v>5.8000000000000007</v>
      </c>
      <c r="F11" s="3">
        <f>+VLOOKUP(A11,'TAREA 3'!$A$3:$N$19,14,FALSE)</f>
        <v>1</v>
      </c>
      <c r="G11">
        <f>+VLOOKUP(A11,EXAMEN!$A$3:$W$19,23,FALSE)</f>
        <v>1</v>
      </c>
      <c r="H11" s="9">
        <f t="shared" si="0"/>
        <v>3.4000000000000004</v>
      </c>
    </row>
    <row r="12" spans="1:8" x14ac:dyDescent="0.25">
      <c r="A12" t="s">
        <v>22</v>
      </c>
      <c r="B12" t="str">
        <f>+VLOOKUP(A12,LISTA!$A$2:$E$18,3,FALSE)</f>
        <v>MATTEO AVNDAÑO</v>
      </c>
      <c r="C12" t="str">
        <f>+VLOOKUP(A12,LISTA!$A$2:$E$18,2,FALSE)</f>
        <v>ALONSO NICOLÁS</v>
      </c>
      <c r="D12" s="3">
        <f>+VLOOKUP(A12,'TAREA 1'!$A$3:$K$19,11,FALSE)</f>
        <v>6</v>
      </c>
      <c r="E12" s="3">
        <f>+VLOOKUP(A12,'TAREA 2'!$A$3:$K$19,11,FALSE)</f>
        <v>7</v>
      </c>
      <c r="F12" s="3">
        <f>+VLOOKUP(A12,'TAREA 3'!$A$3:$N$19,14,FALSE)</f>
        <v>5.8000000000000007</v>
      </c>
      <c r="G12">
        <f>+VLOOKUP(A12,EXAMEN!$A$3:$W$19,23,FALSE)</f>
        <v>1</v>
      </c>
      <c r="H12" s="9">
        <f t="shared" si="0"/>
        <v>4</v>
      </c>
    </row>
    <row r="13" spans="1:8" x14ac:dyDescent="0.25">
      <c r="A13" t="s">
        <v>117</v>
      </c>
      <c r="B13" t="str">
        <f>+VLOOKUP(A13,LISTA!$A$2:$E$18,3,FALSE)</f>
        <v xml:space="preserve">PARRA CONTRERAS </v>
      </c>
      <c r="C13" t="str">
        <f>+VLOOKUP(A13,LISTA!$A$2:$E$18,2,FALSE)</f>
        <v>SEBASTIÁN GERARDO</v>
      </c>
      <c r="D13" s="3">
        <f>+VLOOKUP(A13,'TAREA 1'!$A$3:$K$19,11,FALSE)</f>
        <v>6</v>
      </c>
      <c r="E13" s="3">
        <f>+VLOOKUP(A13,'TAREA 2'!$A$3:$K$19,11,FALSE)</f>
        <v>5.8000000000000007</v>
      </c>
      <c r="F13" s="3">
        <f>+VLOOKUP(A13,'TAREA 3'!$A$3:$N$19,14,FALSE)</f>
        <v>5.8000000000000007</v>
      </c>
      <c r="G13">
        <f>+VLOOKUP(A13,EXAMEN!$A$3:$W$19,23,FALSE)</f>
        <v>1</v>
      </c>
      <c r="H13" s="9">
        <f t="shared" si="0"/>
        <v>3.4000000000000004</v>
      </c>
    </row>
    <row r="14" spans="1:8" x14ac:dyDescent="0.25">
      <c r="A14" t="s">
        <v>26</v>
      </c>
      <c r="B14" t="str">
        <f>+VLOOKUP(A14,LISTA!$A$2:$E$18,3,FALSE)</f>
        <v>PIMENTEL RAMIREZ</v>
      </c>
      <c r="C14" t="str">
        <f>+VLOOKUP(A14,LISTA!$A$2:$E$18,2,FALSE)</f>
        <v>PATRICIO IVAN</v>
      </c>
      <c r="D14" s="3">
        <f>+VLOOKUP(A14,'TAREA 1'!$A$3:$K$19,11,FALSE)</f>
        <v>6</v>
      </c>
      <c r="E14" s="3">
        <f>+VLOOKUP(A14,'TAREA 2'!$A$3:$K$19,11,FALSE)</f>
        <v>7</v>
      </c>
      <c r="F14" s="3">
        <f>+VLOOKUP(A14,'TAREA 3'!$A$3:$N$19,14,FALSE)</f>
        <v>5.3999999999999995</v>
      </c>
      <c r="G14">
        <f>+VLOOKUP(A14,EXAMEN!$A$3:$W$19,23,FALSE)</f>
        <v>1</v>
      </c>
      <c r="H14" s="9">
        <f t="shared" si="0"/>
        <v>4</v>
      </c>
    </row>
    <row r="15" spans="1:8" x14ac:dyDescent="0.25">
      <c r="A15" t="s">
        <v>32</v>
      </c>
      <c r="B15" t="str">
        <f>+VLOOKUP(A15,LISTA!$A$2:$E$18,3,FALSE)</f>
        <v>QUIROZ LOPEZ</v>
      </c>
      <c r="C15" t="str">
        <f>+VLOOKUP(A15,LISTA!$A$2:$E$18,2,FALSE)</f>
        <v>ANIBAL IGOR</v>
      </c>
      <c r="D15" s="3">
        <f>+VLOOKUP(A15,'TAREA 1'!$A$3:$K$19,11,FALSE)</f>
        <v>5</v>
      </c>
      <c r="E15" s="3">
        <f>+VLOOKUP(A15,'TAREA 2'!$A$3:$K$19,11,FALSE)</f>
        <v>7</v>
      </c>
      <c r="F15" s="3">
        <f>+VLOOKUP(A15,'TAREA 3'!$A$3:$N$19,14,FALSE)</f>
        <v>6.6</v>
      </c>
      <c r="G15">
        <f>+VLOOKUP(A15,EXAMEN!$A$3:$W$19,23,FALSE)</f>
        <v>1</v>
      </c>
      <c r="H15" s="9">
        <f t="shared" si="0"/>
        <v>4</v>
      </c>
    </row>
    <row r="16" spans="1:8" x14ac:dyDescent="0.25">
      <c r="A16" t="s">
        <v>33</v>
      </c>
      <c r="B16" t="str">
        <f>+VLOOKUP(A16,LISTA!$A$2:$E$18,3,FALSE)</f>
        <v>RIVERA GUZMÁN</v>
      </c>
      <c r="C16" t="str">
        <f>+VLOOKUP(A16,LISTA!$A$2:$E$18,2,FALSE)</f>
        <v>PABLO ANDRÉS</v>
      </c>
      <c r="D16" s="3">
        <f>+VLOOKUP(A16,'TAREA 1'!$A$3:$K$19,11,FALSE)</f>
        <v>5</v>
      </c>
      <c r="E16" s="3">
        <f>+VLOOKUP(A16,'TAREA 2'!$A$3:$K$19,11,FALSE)</f>
        <v>7</v>
      </c>
      <c r="F16" s="3">
        <f>+VLOOKUP(A16,'TAREA 3'!$A$3:$N$19,14,FALSE)</f>
        <v>4.2</v>
      </c>
      <c r="G16">
        <f>+VLOOKUP(A16,EXAMEN!$A$3:$W$19,23,FALSE)</f>
        <v>1</v>
      </c>
      <c r="H16" s="9">
        <f t="shared" si="0"/>
        <v>4</v>
      </c>
    </row>
    <row r="17" spans="1:8" x14ac:dyDescent="0.25">
      <c r="A17" t="s">
        <v>34</v>
      </c>
      <c r="B17" t="str">
        <f>+VLOOKUP(A17,LISTA!$A$2:$E$18,3,FALSE)</f>
        <v>VALDES ALAMOS</v>
      </c>
      <c r="C17" t="str">
        <f>+VLOOKUP(A17,LISTA!$A$2:$E$18,2,FALSE)</f>
        <v>RODRIGO ALEJANDRO</v>
      </c>
      <c r="D17" s="3">
        <f>+VLOOKUP(A17,'TAREA 1'!$A$3:$K$19,11,FALSE)</f>
        <v>6</v>
      </c>
      <c r="E17" s="3">
        <f>+VLOOKUP(A17,'TAREA 2'!$A$3:$K$19,11,FALSE)</f>
        <v>5.1999999999999993</v>
      </c>
      <c r="F17" s="3">
        <f>+VLOOKUP(A17,'TAREA 3'!$A$3:$N$19,14,FALSE)</f>
        <v>4.2</v>
      </c>
      <c r="G17">
        <f>+VLOOKUP(A17,EXAMEN!$A$3:$W$19,23,FALSE)</f>
        <v>1</v>
      </c>
      <c r="H17" s="9">
        <f t="shared" si="0"/>
        <v>3.0999999999999996</v>
      </c>
    </row>
    <row r="18" spans="1:8" x14ac:dyDescent="0.25">
      <c r="A18" t="s">
        <v>35</v>
      </c>
      <c r="B18" t="str">
        <f>+VLOOKUP(A18,LISTA!$A$2:$E$18,3,FALSE)</f>
        <v>VERGARA PINUER</v>
      </c>
      <c r="C18" t="str">
        <f>+VLOOKUP(A18,LISTA!$A$2:$E$18,2,FALSE)</f>
        <v>JUAN PABLO</v>
      </c>
      <c r="D18" s="3">
        <f>+VLOOKUP(A18,'TAREA 1'!$A$3:$K$19,11,FALSE)</f>
        <v>5</v>
      </c>
      <c r="E18" s="3">
        <f>+VLOOKUP(A18,'TAREA 2'!$A$3:$K$19,11,FALSE)</f>
        <v>6.4</v>
      </c>
      <c r="F18" s="3">
        <f>+VLOOKUP(A18,'TAREA 3'!$A$3:$N$19,14,FALSE)</f>
        <v>6.2</v>
      </c>
      <c r="G18">
        <f>+VLOOKUP(A18,EXAMEN!$A$3:$W$19,23,FALSE)</f>
        <v>1</v>
      </c>
      <c r="H18" s="9">
        <f t="shared" si="0"/>
        <v>3.7</v>
      </c>
    </row>
    <row r="19" spans="1:8" x14ac:dyDescent="0.25">
      <c r="A19" t="s">
        <v>36</v>
      </c>
      <c r="B19" t="str">
        <f>+VLOOKUP(A19,LISTA!$A$2:$E$18,3,FALSE)</f>
        <v>YAÑEZ GALLEGOS</v>
      </c>
      <c r="C19" t="str">
        <f>+VLOOKUP(A19,LISTA!$A$2:$E$18,2,FALSE)</f>
        <v>ANDREA VERONICA</v>
      </c>
      <c r="D19" s="3">
        <f>+VLOOKUP(A19,'TAREA 1'!$A$3:$K$19,11,FALSE)</f>
        <v>5</v>
      </c>
      <c r="E19" s="3">
        <f>+VLOOKUP(A19,'TAREA 2'!$A$3:$K$19,11,FALSE)</f>
        <v>7</v>
      </c>
      <c r="F19" s="3">
        <f>+VLOOKUP(A19,'TAREA 3'!$A$3:$N$19,14,FALSE)</f>
        <v>5.3999999999999995</v>
      </c>
      <c r="G19">
        <f>+VLOOKUP(A19,EXAMEN!$A$3:$W$19,23,FALSE)</f>
        <v>1</v>
      </c>
      <c r="H19" s="9">
        <f t="shared" si="0"/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70E1-833A-49CA-983C-6DA52132EAAD}">
  <dimension ref="A1:E18"/>
  <sheetViews>
    <sheetView workbookViewId="0">
      <selection activeCell="A18" sqref="A18"/>
    </sheetView>
  </sheetViews>
  <sheetFormatPr baseColWidth="10" defaultRowHeight="15" x14ac:dyDescent="0.25"/>
  <cols>
    <col min="1" max="1" width="17.5703125" customWidth="1"/>
    <col min="2" max="2" width="20.28515625" bestFit="1" customWidth="1"/>
    <col min="3" max="3" width="19.42578125" bestFit="1" customWidth="1"/>
    <col min="4" max="4" width="23.42578125" bestFit="1" customWidth="1"/>
    <col min="5" max="5" width="17.85546875" customWidth="1"/>
  </cols>
  <sheetData>
    <row r="1" spans="1:5" x14ac:dyDescent="0.25">
      <c r="A1" s="1" t="s">
        <v>0</v>
      </c>
      <c r="B1" s="1" t="s">
        <v>90</v>
      </c>
      <c r="C1" s="1" t="s">
        <v>58</v>
      </c>
      <c r="D1" s="1" t="s">
        <v>2</v>
      </c>
      <c r="E1" s="1" t="s">
        <v>23</v>
      </c>
    </row>
    <row r="2" spans="1:5" x14ac:dyDescent="0.25">
      <c r="A2" t="s">
        <v>22</v>
      </c>
      <c r="B2" t="s">
        <v>59</v>
      </c>
      <c r="C2" t="s">
        <v>106</v>
      </c>
      <c r="D2" t="s">
        <v>21</v>
      </c>
      <c r="E2" t="s">
        <v>107</v>
      </c>
    </row>
    <row r="3" spans="1:5" x14ac:dyDescent="0.25">
      <c r="A3" t="s">
        <v>36</v>
      </c>
      <c r="B3" t="s">
        <v>61</v>
      </c>
      <c r="C3" t="s">
        <v>60</v>
      </c>
      <c r="D3" t="s">
        <v>31</v>
      </c>
      <c r="E3" t="s">
        <v>100</v>
      </c>
    </row>
    <row r="4" spans="1:5" x14ac:dyDescent="0.25">
      <c r="A4" t="s">
        <v>32</v>
      </c>
      <c r="B4" t="s">
        <v>63</v>
      </c>
      <c r="C4" t="s">
        <v>62</v>
      </c>
      <c r="D4" t="s">
        <v>27</v>
      </c>
      <c r="E4" t="s">
        <v>104</v>
      </c>
    </row>
    <row r="5" spans="1:5" x14ac:dyDescent="0.25">
      <c r="A5" t="s">
        <v>11</v>
      </c>
      <c r="B5" t="s">
        <v>65</v>
      </c>
      <c r="C5" t="s">
        <v>64</v>
      </c>
      <c r="D5" s="6" t="s">
        <v>12</v>
      </c>
      <c r="E5" t="s">
        <v>114</v>
      </c>
    </row>
    <row r="6" spans="1:5" x14ac:dyDescent="0.25">
      <c r="A6" t="s">
        <v>17</v>
      </c>
      <c r="B6" t="s">
        <v>67</v>
      </c>
      <c r="C6" t="s">
        <v>66</v>
      </c>
      <c r="D6" t="s">
        <v>18</v>
      </c>
      <c r="E6" t="s">
        <v>111</v>
      </c>
    </row>
    <row r="7" spans="1:5" x14ac:dyDescent="0.25">
      <c r="A7" t="s">
        <v>15</v>
      </c>
      <c r="B7" t="s">
        <v>69</v>
      </c>
      <c r="C7" t="s">
        <v>68</v>
      </c>
      <c r="D7" t="s">
        <v>16</v>
      </c>
      <c r="E7" t="s">
        <v>112</v>
      </c>
    </row>
    <row r="8" spans="1:5" x14ac:dyDescent="0.25">
      <c r="A8" t="s">
        <v>8</v>
      </c>
      <c r="B8" t="s">
        <v>71</v>
      </c>
      <c r="C8" t="s">
        <v>70</v>
      </c>
      <c r="D8" t="s">
        <v>7</v>
      </c>
      <c r="E8" t="s">
        <v>116</v>
      </c>
    </row>
    <row r="9" spans="1:5" x14ac:dyDescent="0.25">
      <c r="A9" t="s">
        <v>20</v>
      </c>
      <c r="B9" t="s">
        <v>73</v>
      </c>
      <c r="C9" t="s">
        <v>72</v>
      </c>
      <c r="D9" t="s">
        <v>19</v>
      </c>
      <c r="E9" t="s">
        <v>110</v>
      </c>
    </row>
    <row r="10" spans="1:5" x14ac:dyDescent="0.25">
      <c r="A10" t="s">
        <v>35</v>
      </c>
      <c r="B10" t="s">
        <v>74</v>
      </c>
      <c r="C10" t="s">
        <v>75</v>
      </c>
      <c r="D10" t="s">
        <v>30</v>
      </c>
      <c r="E10" t="s">
        <v>101</v>
      </c>
    </row>
    <row r="11" spans="1:5" x14ac:dyDescent="0.25">
      <c r="A11" t="s">
        <v>10</v>
      </c>
      <c r="B11" t="s">
        <v>77</v>
      </c>
      <c r="C11" t="s">
        <v>76</v>
      </c>
      <c r="D11" t="s">
        <v>9</v>
      </c>
      <c r="E11" t="s">
        <v>115</v>
      </c>
    </row>
    <row r="12" spans="1:5" x14ac:dyDescent="0.25">
      <c r="A12" t="s">
        <v>33</v>
      </c>
      <c r="B12" t="s">
        <v>78</v>
      </c>
      <c r="C12" t="s">
        <v>79</v>
      </c>
      <c r="D12" t="s">
        <v>28</v>
      </c>
      <c r="E12" t="s">
        <v>103</v>
      </c>
    </row>
    <row r="13" spans="1:5" x14ac:dyDescent="0.25">
      <c r="A13" t="s">
        <v>13</v>
      </c>
      <c r="B13" t="s">
        <v>81</v>
      </c>
      <c r="C13" t="s">
        <v>80</v>
      </c>
      <c r="D13" s="6" t="s">
        <v>14</v>
      </c>
      <c r="E13" t="s">
        <v>113</v>
      </c>
    </row>
    <row r="14" spans="1:5" x14ac:dyDescent="0.25">
      <c r="A14" t="s">
        <v>26</v>
      </c>
      <c r="B14" t="s">
        <v>83</v>
      </c>
      <c r="C14" t="s">
        <v>82</v>
      </c>
      <c r="D14" t="s">
        <v>25</v>
      </c>
      <c r="E14" t="s">
        <v>105</v>
      </c>
    </row>
    <row r="15" spans="1:5" x14ac:dyDescent="0.25">
      <c r="A15" t="s">
        <v>6</v>
      </c>
      <c r="B15" t="s">
        <v>85</v>
      </c>
      <c r="C15" t="s">
        <v>84</v>
      </c>
      <c r="D15" t="s">
        <v>5</v>
      </c>
      <c r="E15" t="s">
        <v>109</v>
      </c>
    </row>
    <row r="16" spans="1:5" x14ac:dyDescent="0.25">
      <c r="A16" t="s">
        <v>4</v>
      </c>
      <c r="B16" t="s">
        <v>87</v>
      </c>
      <c r="C16" t="s">
        <v>86</v>
      </c>
      <c r="D16" t="s">
        <v>3</v>
      </c>
      <c r="E16" t="s">
        <v>108</v>
      </c>
    </row>
    <row r="17" spans="1:5" x14ac:dyDescent="0.25">
      <c r="A17" t="s">
        <v>34</v>
      </c>
      <c r="B17" t="s">
        <v>88</v>
      </c>
      <c r="C17" t="s">
        <v>89</v>
      </c>
      <c r="D17" t="s">
        <v>29</v>
      </c>
      <c r="E17" t="s">
        <v>102</v>
      </c>
    </row>
    <row r="18" spans="1:5" x14ac:dyDescent="0.25">
      <c r="A18" t="s">
        <v>117</v>
      </c>
      <c r="B18" t="s">
        <v>97</v>
      </c>
      <c r="C18" t="s">
        <v>98</v>
      </c>
      <c r="D18" t="s">
        <v>24</v>
      </c>
      <c r="E18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DAE4-77CA-40D8-8EF4-ED5D039BA6B5}">
  <dimension ref="A1:M19"/>
  <sheetViews>
    <sheetView workbookViewId="0">
      <selection activeCell="O14" sqref="O14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22.85546875" customWidth="1"/>
    <col min="5" max="5" width="22.42578125" bestFit="1" customWidth="1"/>
    <col min="8" max="8" width="13" bestFit="1" customWidth="1"/>
  </cols>
  <sheetData>
    <row r="1" spans="1:13" x14ac:dyDescent="0.25">
      <c r="F1">
        <v>1</v>
      </c>
      <c r="G1">
        <v>1</v>
      </c>
      <c r="H1">
        <v>2</v>
      </c>
      <c r="I1">
        <v>1</v>
      </c>
      <c r="J1">
        <v>1</v>
      </c>
      <c r="L1" s="2"/>
      <c r="M1" s="2"/>
    </row>
    <row r="2" spans="1:13" x14ac:dyDescent="0.25">
      <c r="A2" s="1" t="s">
        <v>0</v>
      </c>
      <c r="B2" s="1" t="s">
        <v>90</v>
      </c>
      <c r="C2" s="1" t="s">
        <v>58</v>
      </c>
      <c r="D2" s="1" t="s">
        <v>37</v>
      </c>
      <c r="E2" s="1" t="s">
        <v>44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s="1" t="s">
        <v>43</v>
      </c>
      <c r="L2" s="1"/>
    </row>
    <row r="3" spans="1:13" x14ac:dyDescent="0.25">
      <c r="A3" t="str" cm="1">
        <f t="array" ref="A3:A19">+LISTA!A2:A18</f>
        <v>10.884.482-5</v>
      </c>
      <c r="B3" t="str">
        <f>+VLOOKUP(A3,LISTA!$A$1:$B$18,2,FALSE)</f>
        <v>ALONSO NICOLÁS</v>
      </c>
      <c r="C3" t="str">
        <f>+VLOOKUP(A3,LISTA!$A$2:$E$18,3,FALSE)</f>
        <v>MATTEO AVNDAÑO</v>
      </c>
      <c r="D3">
        <v>1</v>
      </c>
      <c r="E3" t="s">
        <v>49</v>
      </c>
      <c r="F3">
        <v>1</v>
      </c>
      <c r="G3">
        <v>2</v>
      </c>
      <c r="H3">
        <v>1</v>
      </c>
      <c r="I3">
        <v>1</v>
      </c>
      <c r="J3">
        <v>0</v>
      </c>
      <c r="K3" s="3">
        <f>+(SUM(F3:J3)/SUM($F$1:$J$1))*6 + 1</f>
        <v>6</v>
      </c>
    </row>
    <row r="4" spans="1:13" x14ac:dyDescent="0.25">
      <c r="A4" t="str">
        <v>13.471.476-K</v>
      </c>
      <c r="B4" t="str">
        <f>+VLOOKUP(A4,LISTA!$A$1:$B$18,2,FALSE)</f>
        <v>ANDREA VERONICA</v>
      </c>
      <c r="C4" t="str">
        <f>+VLOOKUP(A4,LISTA!$A$2:$E$18,3,FALSE)</f>
        <v>YAÑEZ GALLEGOS</v>
      </c>
      <c r="D4">
        <v>2</v>
      </c>
      <c r="E4" t="s">
        <v>50</v>
      </c>
      <c r="F4">
        <v>1</v>
      </c>
      <c r="G4">
        <v>2</v>
      </c>
      <c r="H4">
        <v>0</v>
      </c>
      <c r="I4">
        <v>1</v>
      </c>
      <c r="J4">
        <v>0</v>
      </c>
      <c r="K4" s="3">
        <f t="shared" ref="K4:K19" si="0">+(SUM(F4:J4)/SUM($F$1:$J$1))*6 + 1</f>
        <v>5</v>
      </c>
    </row>
    <row r="5" spans="1:13" x14ac:dyDescent="0.25">
      <c r="A5" t="str">
        <v>18.840.042-6</v>
      </c>
      <c r="B5" t="str">
        <f>+VLOOKUP(A5,LISTA!$A$1:$B$18,2,FALSE)</f>
        <v>ANIBAL IGOR</v>
      </c>
      <c r="C5" t="str">
        <f>+VLOOKUP(A5,LISTA!$A$2:$E$18,3,FALSE)</f>
        <v>QUIROZ LOPEZ</v>
      </c>
      <c r="D5">
        <v>7</v>
      </c>
      <c r="E5" t="s">
        <v>47</v>
      </c>
      <c r="F5">
        <v>1</v>
      </c>
      <c r="H5">
        <v>1</v>
      </c>
      <c r="I5">
        <v>1</v>
      </c>
      <c r="J5">
        <v>1</v>
      </c>
      <c r="K5" s="3">
        <f t="shared" si="0"/>
        <v>5</v>
      </c>
    </row>
    <row r="6" spans="1:13" x14ac:dyDescent="0.25">
      <c r="A6" t="str">
        <v>17.414.556-3</v>
      </c>
      <c r="B6" t="str">
        <f>+VLOOKUP(A6,LISTA!$A$1:$B$18,2,FALSE)</f>
        <v>BASTIAN ANTONIO</v>
      </c>
      <c r="C6" t="str">
        <f>+VLOOKUP(A6,LISTA!$A$2:$E$18,3,FALSE)</f>
        <v>CELEDON AGUIRRE</v>
      </c>
      <c r="D6">
        <v>1</v>
      </c>
      <c r="E6" t="s">
        <v>49</v>
      </c>
      <c r="F6">
        <v>1</v>
      </c>
      <c r="G6">
        <v>2</v>
      </c>
      <c r="H6">
        <v>1</v>
      </c>
      <c r="I6">
        <v>1</v>
      </c>
      <c r="J6">
        <v>0</v>
      </c>
      <c r="K6" s="3">
        <f t="shared" si="0"/>
        <v>6</v>
      </c>
    </row>
    <row r="7" spans="1:13" x14ac:dyDescent="0.25">
      <c r="A7" t="str">
        <v>14.600.919-0</v>
      </c>
      <c r="B7" t="str">
        <f>+VLOOKUP(A7,LISTA!$A$1:$B$18,2,FALSE)</f>
        <v>CRISTIAN ANDRES</v>
      </c>
      <c r="C7" t="str">
        <f>+VLOOKUP(A7,LISTA!$A$2:$E$18,3,FALSE)</f>
        <v>HINOJOSA BARRIGA</v>
      </c>
      <c r="D7">
        <v>3</v>
      </c>
      <c r="E7" t="s">
        <v>51</v>
      </c>
      <c r="F7">
        <v>1</v>
      </c>
      <c r="G7">
        <v>1</v>
      </c>
      <c r="H7">
        <v>1</v>
      </c>
      <c r="I7">
        <v>1</v>
      </c>
      <c r="J7">
        <v>1</v>
      </c>
      <c r="K7" s="3">
        <f t="shared" si="0"/>
        <v>6</v>
      </c>
    </row>
    <row r="8" spans="1:13" x14ac:dyDescent="0.25">
      <c r="A8" t="str">
        <v>15.331.944-8</v>
      </c>
      <c r="B8" t="str">
        <f>+VLOOKUP(A8,LISTA!$A$1:$B$18,2,FALSE)</f>
        <v>DANIEL ALEJANDRO</v>
      </c>
      <c r="C8" t="str">
        <f>+VLOOKUP(A8,LISTA!$A$2:$E$18,3,FALSE)</f>
        <v>ESTAY COLISTRO</v>
      </c>
      <c r="D8">
        <v>4</v>
      </c>
      <c r="E8" t="s">
        <v>52</v>
      </c>
      <c r="F8">
        <v>1</v>
      </c>
      <c r="G8">
        <v>2</v>
      </c>
      <c r="H8">
        <v>0</v>
      </c>
      <c r="I8">
        <v>1</v>
      </c>
      <c r="J8">
        <v>1</v>
      </c>
      <c r="K8" s="3">
        <f t="shared" si="0"/>
        <v>6</v>
      </c>
    </row>
    <row r="9" spans="1:13" x14ac:dyDescent="0.25">
      <c r="A9" t="str">
        <v>18.536.954-4</v>
      </c>
      <c r="B9" t="str">
        <f>+VLOOKUP(A9,LISTA!$A$1:$B$18,2,FALSE)</f>
        <v>FRANCISCA ANDREA</v>
      </c>
      <c r="C9" t="str">
        <f>+VLOOKUP(A9,LISTA!$A$2:$E$18,3,FALSE)</f>
        <v>BARROS AVILA</v>
      </c>
      <c r="D9">
        <v>2</v>
      </c>
      <c r="E9" t="s">
        <v>50</v>
      </c>
      <c r="F9">
        <v>1</v>
      </c>
      <c r="G9">
        <v>2</v>
      </c>
      <c r="H9">
        <v>0</v>
      </c>
      <c r="I9">
        <v>1</v>
      </c>
      <c r="J9">
        <v>0</v>
      </c>
      <c r="K9" s="3">
        <f t="shared" si="0"/>
        <v>5</v>
      </c>
    </row>
    <row r="10" spans="1:13" x14ac:dyDescent="0.25">
      <c r="A10" t="str">
        <v>18.315.916-K</v>
      </c>
      <c r="B10" t="str">
        <f>+VLOOKUP(A10,LISTA!$A$1:$B$18,2,FALSE)</f>
        <v>JUAN FELIPE ANDRÉS</v>
      </c>
      <c r="C10" t="str">
        <f>+VLOOKUP(A10,LISTA!$A$2:$E$18,3,FALSE)</f>
        <v>LY CASTRO</v>
      </c>
      <c r="D10">
        <v>4</v>
      </c>
      <c r="E10" t="s">
        <v>52</v>
      </c>
      <c r="F10">
        <v>1</v>
      </c>
      <c r="G10">
        <v>2</v>
      </c>
      <c r="H10">
        <v>0</v>
      </c>
      <c r="I10">
        <v>1</v>
      </c>
      <c r="J10">
        <v>1</v>
      </c>
      <c r="K10" s="3">
        <f t="shared" si="0"/>
        <v>6</v>
      </c>
    </row>
    <row r="11" spans="1:13" x14ac:dyDescent="0.25">
      <c r="A11" t="str">
        <v>16.479.598-5</v>
      </c>
      <c r="B11" t="str">
        <f>+VLOOKUP(A11,LISTA!$A$1:$B$18,2,FALSE)</f>
        <v>JUAN PABLO</v>
      </c>
      <c r="C11" t="str">
        <f>+VLOOKUP(A11,LISTA!$A$2:$E$18,3,FALSE)</f>
        <v>VERGARA PINUER</v>
      </c>
      <c r="D11">
        <v>6</v>
      </c>
      <c r="E11" t="s">
        <v>45</v>
      </c>
      <c r="F11">
        <v>1</v>
      </c>
      <c r="G11">
        <v>2</v>
      </c>
      <c r="H11">
        <v>0</v>
      </c>
      <c r="I11">
        <v>1</v>
      </c>
      <c r="J11">
        <v>0</v>
      </c>
      <c r="K11" s="3">
        <f t="shared" si="0"/>
        <v>5</v>
      </c>
    </row>
    <row r="12" spans="1:13" x14ac:dyDescent="0.25">
      <c r="A12" t="str">
        <v>16.598.056-5</v>
      </c>
      <c r="B12" t="str">
        <f>+VLOOKUP(A12,LISTA!$A$1:$B$18,2,FALSE)</f>
        <v>MARIO ULISES</v>
      </c>
      <c r="C12" t="str">
        <f>+VLOOKUP(A12,LISTA!$A$2:$E$18,3,FALSE)</f>
        <v>CABELLO ALEGRIA</v>
      </c>
      <c r="D12">
        <v>5</v>
      </c>
      <c r="E12" t="s">
        <v>46</v>
      </c>
      <c r="F12">
        <v>1</v>
      </c>
      <c r="G12">
        <v>2</v>
      </c>
      <c r="H12">
        <v>1</v>
      </c>
      <c r="I12">
        <v>0</v>
      </c>
      <c r="J12">
        <v>1</v>
      </c>
      <c r="K12" s="3">
        <f t="shared" si="0"/>
        <v>6</v>
      </c>
    </row>
    <row r="13" spans="1:13" x14ac:dyDescent="0.25">
      <c r="A13" t="str">
        <v>18.061.538-5</v>
      </c>
      <c r="B13" t="str">
        <f>+VLOOKUP(A13,LISTA!$A$1:$B$18,2,FALSE)</f>
        <v>PABLO ANDRÉS</v>
      </c>
      <c r="C13" t="str">
        <f>+VLOOKUP(A13,LISTA!$A$2:$E$18,3,FALSE)</f>
        <v>RIVERA GUZMÁN</v>
      </c>
      <c r="D13">
        <v>6</v>
      </c>
      <c r="E13" t="s">
        <v>45</v>
      </c>
      <c r="F13">
        <v>1</v>
      </c>
      <c r="G13">
        <v>2</v>
      </c>
      <c r="H13">
        <v>0</v>
      </c>
      <c r="I13">
        <v>1</v>
      </c>
      <c r="J13">
        <v>0</v>
      </c>
      <c r="K13" s="3">
        <f t="shared" si="0"/>
        <v>5</v>
      </c>
    </row>
    <row r="14" spans="1:13" x14ac:dyDescent="0.25">
      <c r="A14" t="str">
        <v>16.069.936-1</v>
      </c>
      <c r="B14" t="str">
        <f>+VLOOKUP(A14,LISTA!$A$1:$B$18,2,FALSE)</f>
        <v>PABLO</v>
      </c>
      <c r="C14" t="str">
        <f>+VLOOKUP(A14,LISTA!$A$2:$E$18,3,FALSE)</f>
        <v>CHAPARRO PEÑA</v>
      </c>
      <c r="D14">
        <v>3</v>
      </c>
      <c r="E14" t="s">
        <v>51</v>
      </c>
      <c r="F14">
        <v>1</v>
      </c>
      <c r="G14">
        <v>1</v>
      </c>
      <c r="H14">
        <v>1</v>
      </c>
      <c r="I14">
        <v>1</v>
      </c>
      <c r="J14">
        <v>1</v>
      </c>
      <c r="K14" s="3">
        <f t="shared" si="0"/>
        <v>6</v>
      </c>
    </row>
    <row r="15" spans="1:13" x14ac:dyDescent="0.25">
      <c r="A15" t="str">
        <v>13.463.409-K</v>
      </c>
      <c r="B15" t="str">
        <f>+VLOOKUP(A15,LISTA!$A$1:$B$18,2,FALSE)</f>
        <v>PATRICIO IVAN</v>
      </c>
      <c r="C15" t="str">
        <f>+VLOOKUP(A15,LISTA!$A$2:$E$18,3,FALSE)</f>
        <v>PIMENTEL RAMIREZ</v>
      </c>
      <c r="D15">
        <v>5</v>
      </c>
      <c r="E15" t="s">
        <v>46</v>
      </c>
      <c r="F15">
        <v>1</v>
      </c>
      <c r="G15">
        <v>2</v>
      </c>
      <c r="H15">
        <v>1</v>
      </c>
      <c r="I15">
        <v>0</v>
      </c>
      <c r="J15">
        <v>1</v>
      </c>
      <c r="K15" s="3">
        <f t="shared" si="0"/>
        <v>6</v>
      </c>
    </row>
    <row r="16" spans="1:13" x14ac:dyDescent="0.25">
      <c r="A16" t="str">
        <v>17.094.605-7</v>
      </c>
      <c r="B16" t="str">
        <f>+VLOOKUP(A16,LISTA!$A$1:$B$18,2,FALSE)</f>
        <v>PAULINA ADRIANA</v>
      </c>
      <c r="C16" t="str">
        <f>+VLOOKUP(A16,LISTA!$A$2:$E$18,3,FALSE)</f>
        <v>ARRIAZA TORO</v>
      </c>
      <c r="D16">
        <v>7</v>
      </c>
      <c r="E16" t="s">
        <v>47</v>
      </c>
      <c r="F16">
        <v>1</v>
      </c>
      <c r="G16">
        <v>1</v>
      </c>
      <c r="H16">
        <v>1</v>
      </c>
      <c r="I16">
        <v>1</v>
      </c>
      <c r="J16">
        <v>1</v>
      </c>
      <c r="K16" s="3">
        <f t="shared" si="0"/>
        <v>6</v>
      </c>
    </row>
    <row r="17" spans="1:11" x14ac:dyDescent="0.25">
      <c r="A17" t="str">
        <v>14.576.512-9</v>
      </c>
      <c r="B17" t="str">
        <f>+VLOOKUP(A17,LISTA!$A$1:$B$18,2,FALSE)</f>
        <v>ROBERTO ANDRES</v>
      </c>
      <c r="C17" t="str">
        <f>+VLOOKUP(A17,LISTA!$A$2:$E$18,3,FALSE)</f>
        <v>ARAOS GONZALEZ</v>
      </c>
      <c r="D17">
        <v>8</v>
      </c>
      <c r="E17" t="s">
        <v>48</v>
      </c>
      <c r="F17">
        <v>1</v>
      </c>
      <c r="G17">
        <v>2</v>
      </c>
      <c r="H17">
        <v>0</v>
      </c>
      <c r="I17">
        <v>1</v>
      </c>
      <c r="J17">
        <v>1</v>
      </c>
      <c r="K17" s="3">
        <f t="shared" si="0"/>
        <v>6</v>
      </c>
    </row>
    <row r="18" spans="1:11" x14ac:dyDescent="0.25">
      <c r="A18" t="str">
        <v>10.992.029-0</v>
      </c>
      <c r="B18" t="str">
        <f>+VLOOKUP(A18,LISTA!$A$1:$B$18,2,FALSE)</f>
        <v>RODRIGO ALEJANDRO</v>
      </c>
      <c r="C18" t="str">
        <f>+VLOOKUP(A18,LISTA!$A$2:$E$18,3,FALSE)</f>
        <v>VALDES ALAMOS</v>
      </c>
      <c r="D18">
        <v>7</v>
      </c>
      <c r="E18" t="s">
        <v>47</v>
      </c>
      <c r="F18">
        <v>1</v>
      </c>
      <c r="G18">
        <v>1</v>
      </c>
      <c r="H18">
        <v>1</v>
      </c>
      <c r="I18">
        <v>1</v>
      </c>
      <c r="J18">
        <v>1</v>
      </c>
      <c r="K18" s="3">
        <f t="shared" si="0"/>
        <v>6</v>
      </c>
    </row>
    <row r="19" spans="1:11" x14ac:dyDescent="0.25">
      <c r="A19" t="str">
        <v>17.704.178-5</v>
      </c>
      <c r="B19" t="str">
        <f>+VLOOKUP(A19,LISTA!$A$1:$B$18,2,FALSE)</f>
        <v>SEBASTIÁN GERARDO</v>
      </c>
      <c r="C19" t="str">
        <f>+VLOOKUP(A19,LISTA!$A$2:$E$18,3,FALSE)</f>
        <v xml:space="preserve">PARRA CONTRERAS </v>
      </c>
      <c r="D19">
        <v>8</v>
      </c>
      <c r="E19" t="s">
        <v>48</v>
      </c>
      <c r="F19">
        <v>1</v>
      </c>
      <c r="G19">
        <v>2</v>
      </c>
      <c r="H19">
        <v>0</v>
      </c>
      <c r="I19">
        <v>1</v>
      </c>
      <c r="J19">
        <v>1</v>
      </c>
      <c r="K19" s="3">
        <f t="shared" si="0"/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5F27E-C458-4F6C-9DB2-95DF06AC5F4E}">
  <dimension ref="A1:K19"/>
  <sheetViews>
    <sheetView workbookViewId="0">
      <selection activeCell="H12" sqref="H12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7" width="12" bestFit="1" customWidth="1"/>
  </cols>
  <sheetData>
    <row r="1" spans="1:11" x14ac:dyDescent="0.25">
      <c r="E1" s="7">
        <v>2</v>
      </c>
      <c r="F1" s="7">
        <v>2</v>
      </c>
      <c r="G1" s="7">
        <v>2</v>
      </c>
      <c r="H1" s="7">
        <v>2</v>
      </c>
      <c r="I1" s="7">
        <v>1</v>
      </c>
      <c r="J1" s="7">
        <v>1</v>
      </c>
    </row>
    <row r="2" spans="1:11" x14ac:dyDescent="0.25">
      <c r="A2" s="1" t="s">
        <v>0</v>
      </c>
      <c r="B2" s="1" t="s">
        <v>90</v>
      </c>
      <c r="C2" s="1" t="s">
        <v>58</v>
      </c>
      <c r="D2" s="1" t="s">
        <v>38</v>
      </c>
      <c r="E2" t="s">
        <v>94</v>
      </c>
      <c r="F2" t="s">
        <v>95</v>
      </c>
      <c r="G2" t="s">
        <v>96</v>
      </c>
      <c r="H2" t="s">
        <v>91</v>
      </c>
      <c r="I2" t="s">
        <v>93</v>
      </c>
      <c r="J2" t="s">
        <v>92</v>
      </c>
      <c r="K2" s="1" t="s">
        <v>43</v>
      </c>
    </row>
    <row r="3" spans="1:11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1</v>
      </c>
      <c r="K3">
        <f>+(SUM(E3:J3)/SUM($E$1:$J$1))*6 + 1</f>
        <v>7</v>
      </c>
    </row>
    <row r="4" spans="1:11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f t="shared" ref="K4:K19" si="0">+(SUM(E4:J4)/SUM($E$1:$J$1))*6 + 1</f>
        <v>7</v>
      </c>
    </row>
    <row r="5" spans="1:11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f t="shared" si="0"/>
        <v>7</v>
      </c>
    </row>
    <row r="6" spans="1:11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f t="shared" si="0"/>
        <v>7</v>
      </c>
    </row>
    <row r="7" spans="1:11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0</v>
      </c>
      <c r="K7">
        <f t="shared" si="0"/>
        <v>5.1999999999999993</v>
      </c>
    </row>
    <row r="8" spans="1:11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1</v>
      </c>
      <c r="J8">
        <v>1</v>
      </c>
      <c r="K8">
        <f t="shared" si="0"/>
        <v>6.4</v>
      </c>
    </row>
    <row r="9" spans="1:11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1</v>
      </c>
      <c r="E9">
        <v>2</v>
      </c>
      <c r="F9">
        <v>2</v>
      </c>
      <c r="G9">
        <v>1</v>
      </c>
      <c r="H9">
        <v>2</v>
      </c>
      <c r="I9">
        <v>0</v>
      </c>
      <c r="J9">
        <v>1</v>
      </c>
      <c r="K9">
        <f t="shared" si="0"/>
        <v>5.8000000000000007</v>
      </c>
    </row>
    <row r="10" spans="1:11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1</v>
      </c>
      <c r="E10">
        <v>2</v>
      </c>
      <c r="F10">
        <v>1</v>
      </c>
      <c r="G10">
        <v>1</v>
      </c>
      <c r="H10">
        <v>2</v>
      </c>
      <c r="I10">
        <v>1</v>
      </c>
      <c r="J10">
        <v>1</v>
      </c>
      <c r="K10">
        <f t="shared" si="0"/>
        <v>5.8000000000000007</v>
      </c>
    </row>
    <row r="11" spans="1:11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f t="shared" si="0"/>
        <v>6.4</v>
      </c>
    </row>
    <row r="12" spans="1:11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2</v>
      </c>
      <c r="F12">
        <v>2</v>
      </c>
      <c r="G12">
        <v>1</v>
      </c>
      <c r="H12">
        <v>2</v>
      </c>
      <c r="I12">
        <v>1</v>
      </c>
      <c r="J12">
        <v>1</v>
      </c>
      <c r="K12">
        <f t="shared" si="0"/>
        <v>6.4</v>
      </c>
    </row>
    <row r="13" spans="1:11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f t="shared" si="0"/>
        <v>7</v>
      </c>
    </row>
    <row r="14" spans="1:11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2</v>
      </c>
      <c r="F14">
        <v>2</v>
      </c>
      <c r="G14">
        <v>2</v>
      </c>
      <c r="H14">
        <v>2</v>
      </c>
      <c r="I14">
        <v>1</v>
      </c>
      <c r="J14">
        <v>1</v>
      </c>
      <c r="K14">
        <f t="shared" si="0"/>
        <v>7</v>
      </c>
    </row>
    <row r="15" spans="1:11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f t="shared" si="0"/>
        <v>7</v>
      </c>
    </row>
    <row r="16" spans="1:11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2</v>
      </c>
      <c r="F16">
        <v>2</v>
      </c>
      <c r="G16">
        <v>1</v>
      </c>
      <c r="H16">
        <v>2</v>
      </c>
      <c r="I16">
        <v>1</v>
      </c>
      <c r="J16">
        <v>1</v>
      </c>
      <c r="K16">
        <f t="shared" si="0"/>
        <v>6.4</v>
      </c>
    </row>
    <row r="17" spans="1:11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2</v>
      </c>
      <c r="F17">
        <v>2</v>
      </c>
      <c r="G17">
        <v>2</v>
      </c>
      <c r="H17">
        <v>2</v>
      </c>
      <c r="I17">
        <v>1</v>
      </c>
      <c r="J17">
        <v>1</v>
      </c>
      <c r="K17">
        <f t="shared" si="0"/>
        <v>7</v>
      </c>
    </row>
    <row r="18" spans="1:11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f t="shared" si="0"/>
        <v>5.1999999999999993</v>
      </c>
    </row>
    <row r="19" spans="1:11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2</v>
      </c>
      <c r="F19">
        <v>1</v>
      </c>
      <c r="G19">
        <v>1</v>
      </c>
      <c r="H19">
        <v>2</v>
      </c>
      <c r="I19">
        <v>1</v>
      </c>
      <c r="J19">
        <v>1</v>
      </c>
      <c r="K19">
        <f t="shared" si="0"/>
        <v>5.8000000000000007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4147C-7149-4A7E-A141-EB3BA2B38EDB}">
  <dimension ref="A1:N19"/>
  <sheetViews>
    <sheetView workbookViewId="0">
      <selection activeCell="A2" sqref="A2:C3"/>
    </sheetView>
  </sheetViews>
  <sheetFormatPr baseColWidth="10" defaultRowHeight="15" x14ac:dyDescent="0.25"/>
  <cols>
    <col min="1" max="1" width="12" bestFit="1" customWidth="1"/>
    <col min="2" max="2" width="20.28515625" bestFit="1" customWidth="1"/>
    <col min="3" max="3" width="19.42578125" bestFit="1" customWidth="1"/>
    <col min="5" max="5" width="11" bestFit="1" customWidth="1"/>
    <col min="12" max="12" width="12.140625" bestFit="1" customWidth="1"/>
  </cols>
  <sheetData>
    <row r="1" spans="1:14" x14ac:dyDescent="0.25">
      <c r="E1">
        <v>1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</row>
    <row r="2" spans="1:14" x14ac:dyDescent="0.25">
      <c r="A2" s="1" t="s">
        <v>0</v>
      </c>
      <c r="B2" s="1" t="s">
        <v>90</v>
      </c>
      <c r="C2" s="1" t="s">
        <v>58</v>
      </c>
      <c r="D2" s="1" t="s">
        <v>38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43</v>
      </c>
    </row>
    <row r="3" spans="1:14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0</v>
      </c>
      <c r="K3" s="8">
        <v>1</v>
      </c>
      <c r="L3" s="8">
        <v>1</v>
      </c>
      <c r="M3">
        <v>1</v>
      </c>
      <c r="N3" s="3">
        <f>+IF(((SUM(E3:M3)/SUM($E$1:$M$1))*6 + 1) &gt; 7,7,((SUM(E3:M3)/SUM($E$1:$M$1))*6 + 1))</f>
        <v>5.8000000000000007</v>
      </c>
    </row>
    <row r="4" spans="1:14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 s="3">
        <f>+IF(((SUM(E4:M4)/SUM($E$1:$M$1))*6 + 1) &gt; 7,7,((SUM(E4:M4)/SUM($E$1:$M$1))*6 + 1))</f>
        <v>5.3999999999999995</v>
      </c>
    </row>
    <row r="5" spans="1:14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 s="3">
        <f>+IF(((SUM(E5:M5)/SUM($E$1:$M$1))*6 + 1) &gt; 7,7,((SUM(E5:M5)/SUM($E$1:$M$1))*6 + 1))</f>
        <v>6.6</v>
      </c>
    </row>
    <row r="6" spans="1:14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0</v>
      </c>
      <c r="K6">
        <v>2</v>
      </c>
      <c r="L6">
        <v>2</v>
      </c>
      <c r="M6">
        <v>0</v>
      </c>
      <c r="N6" s="3">
        <f t="shared" ref="N6:N19" si="0">+IF(((SUM(E6:M6)/SUM($E$1:$M$1))*6 + 1) &gt; 7,7,((SUM(E6:M6)/SUM($E$1:$M$1))*6 + 1))</f>
        <v>5.3999999999999995</v>
      </c>
    </row>
    <row r="7" spans="1:14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 s="3">
        <f t="shared" si="0"/>
        <v>6.6</v>
      </c>
    </row>
    <row r="8" spans="1:14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0</v>
      </c>
      <c r="K8">
        <v>0</v>
      </c>
      <c r="L8">
        <v>0</v>
      </c>
      <c r="M8">
        <v>1</v>
      </c>
      <c r="N8" s="3">
        <f t="shared" si="0"/>
        <v>5</v>
      </c>
    </row>
    <row r="9" spans="1:14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D9">
        <v>0</v>
      </c>
      <c r="N9" s="3">
        <f t="shared" si="0"/>
        <v>1</v>
      </c>
    </row>
    <row r="10" spans="1:14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D10">
        <v>-1</v>
      </c>
      <c r="N10" s="3">
        <f t="shared" si="0"/>
        <v>1</v>
      </c>
    </row>
    <row r="11" spans="1:14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D11">
        <v>1</v>
      </c>
      <c r="E11">
        <v>1</v>
      </c>
      <c r="F11">
        <v>2</v>
      </c>
      <c r="G11">
        <v>2</v>
      </c>
      <c r="H11">
        <v>1</v>
      </c>
      <c r="I11">
        <v>2</v>
      </c>
      <c r="J11">
        <v>0</v>
      </c>
      <c r="K11">
        <v>2</v>
      </c>
      <c r="L11">
        <v>2</v>
      </c>
      <c r="M11">
        <v>1</v>
      </c>
      <c r="N11" s="3">
        <f t="shared" si="0"/>
        <v>6.2</v>
      </c>
    </row>
    <row r="12" spans="1:14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D12">
        <v>1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 s="3">
        <f t="shared" si="0"/>
        <v>5.8000000000000007</v>
      </c>
    </row>
    <row r="13" spans="1:14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D13">
        <v>1</v>
      </c>
      <c r="E13">
        <v>1</v>
      </c>
      <c r="F13">
        <v>1</v>
      </c>
      <c r="G13">
        <v>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 s="3">
        <f t="shared" si="0"/>
        <v>4.2</v>
      </c>
    </row>
    <row r="14" spans="1:14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0</v>
      </c>
      <c r="K14">
        <v>1</v>
      </c>
      <c r="L14">
        <v>1</v>
      </c>
      <c r="M14">
        <v>1</v>
      </c>
      <c r="N14" s="3">
        <f t="shared" si="0"/>
        <v>5.8000000000000007</v>
      </c>
    </row>
    <row r="15" spans="1:14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D15">
        <v>1</v>
      </c>
      <c r="E15">
        <v>1</v>
      </c>
      <c r="F15">
        <v>1</v>
      </c>
      <c r="G15">
        <v>2</v>
      </c>
      <c r="H15">
        <v>2</v>
      </c>
      <c r="I15">
        <v>1</v>
      </c>
      <c r="J15">
        <v>1</v>
      </c>
      <c r="K15">
        <v>1</v>
      </c>
      <c r="L15">
        <v>1</v>
      </c>
      <c r="M15">
        <v>1</v>
      </c>
      <c r="N15" s="3">
        <f t="shared" si="0"/>
        <v>5.3999999999999995</v>
      </c>
    </row>
    <row r="16" spans="1:14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0</v>
      </c>
      <c r="K16">
        <v>1</v>
      </c>
      <c r="L16">
        <v>1</v>
      </c>
      <c r="M16">
        <v>1</v>
      </c>
      <c r="N16" s="3">
        <f t="shared" si="0"/>
        <v>5</v>
      </c>
    </row>
    <row r="17" spans="1:14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D17">
        <v>1</v>
      </c>
      <c r="E17">
        <v>1</v>
      </c>
      <c r="F17">
        <v>0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 s="3">
        <f t="shared" si="0"/>
        <v>5</v>
      </c>
    </row>
    <row r="18" spans="1:14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D18">
        <v>1</v>
      </c>
      <c r="E18">
        <v>1</v>
      </c>
      <c r="F18">
        <v>1</v>
      </c>
      <c r="G18">
        <v>1</v>
      </c>
      <c r="H18">
        <v>2</v>
      </c>
      <c r="I18">
        <v>2</v>
      </c>
      <c r="J18">
        <v>0</v>
      </c>
      <c r="K18">
        <v>0</v>
      </c>
      <c r="L18">
        <v>0</v>
      </c>
      <c r="M18">
        <v>1</v>
      </c>
      <c r="N18" s="3">
        <f t="shared" si="0"/>
        <v>4.2</v>
      </c>
    </row>
    <row r="19" spans="1:14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D19">
        <v>1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2</v>
      </c>
      <c r="L19">
        <v>2</v>
      </c>
      <c r="M19">
        <v>1</v>
      </c>
      <c r="N19" s="3">
        <f t="shared" si="0"/>
        <v>5.8000000000000007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C8862-8EFF-4404-A963-EBA68A6AD34F}">
  <dimension ref="A1:W19"/>
  <sheetViews>
    <sheetView tabSelected="1" zoomScaleNormal="100" workbookViewId="0">
      <selection activeCell="G10" sqref="G10"/>
    </sheetView>
  </sheetViews>
  <sheetFormatPr baseColWidth="10" defaultRowHeight="15" x14ac:dyDescent="0.25"/>
  <cols>
    <col min="2" max="2" width="20.28515625" bestFit="1" customWidth="1"/>
    <col min="3" max="3" width="18.5703125" bestFit="1" customWidth="1"/>
    <col min="6" max="6" width="12.5703125" bestFit="1" customWidth="1"/>
    <col min="7" max="7" width="9.5703125" customWidth="1"/>
    <col min="8" max="8" width="13.5703125" customWidth="1"/>
    <col min="9" max="9" width="13" customWidth="1"/>
    <col min="13" max="13" width="12.28515625" bestFit="1" customWidth="1"/>
    <col min="17" max="17" width="12.28515625" bestFit="1" customWidth="1"/>
    <col min="18" max="18" width="12.5703125" bestFit="1" customWidth="1"/>
    <col min="19" max="19" width="14.140625" customWidth="1"/>
    <col min="20" max="20" width="13.7109375" customWidth="1"/>
    <col min="21" max="21" width="14.5703125" customWidth="1"/>
    <col min="22" max="22" width="12.28515625" bestFit="1" customWidth="1"/>
  </cols>
  <sheetData>
    <row r="1" spans="1:23" x14ac:dyDescent="0.25">
      <c r="E1">
        <v>2</v>
      </c>
      <c r="F1">
        <v>2</v>
      </c>
      <c r="G1">
        <v>2</v>
      </c>
      <c r="H1">
        <v>2</v>
      </c>
      <c r="I1" s="2">
        <v>0.25</v>
      </c>
      <c r="J1">
        <v>2</v>
      </c>
      <c r="K1">
        <v>2</v>
      </c>
      <c r="L1">
        <v>2</v>
      </c>
      <c r="M1" s="2">
        <v>0.25</v>
      </c>
      <c r="N1">
        <v>3</v>
      </c>
      <c r="O1">
        <v>2</v>
      </c>
      <c r="P1">
        <v>2</v>
      </c>
      <c r="Q1" s="2">
        <v>0.25</v>
      </c>
      <c r="R1">
        <v>2</v>
      </c>
      <c r="S1">
        <v>2</v>
      </c>
      <c r="T1">
        <v>2</v>
      </c>
      <c r="U1">
        <v>2</v>
      </c>
      <c r="V1" s="2">
        <v>0.25</v>
      </c>
    </row>
    <row r="2" spans="1:23" ht="30.75" customHeight="1" x14ac:dyDescent="0.25">
      <c r="A2" s="10" t="s">
        <v>0</v>
      </c>
      <c r="B2" s="10" t="s">
        <v>90</v>
      </c>
      <c r="C2" s="10" t="s">
        <v>58</v>
      </c>
      <c r="D2" s="10" t="s">
        <v>37</v>
      </c>
      <c r="E2" s="11" t="s">
        <v>134</v>
      </c>
      <c r="F2" s="11" t="s">
        <v>131</v>
      </c>
      <c r="G2" s="11" t="s">
        <v>132</v>
      </c>
      <c r="H2" s="11" t="s">
        <v>133</v>
      </c>
      <c r="I2" s="10" t="s">
        <v>127</v>
      </c>
      <c r="J2" s="11" t="s">
        <v>135</v>
      </c>
      <c r="K2" s="11" t="s">
        <v>136</v>
      </c>
      <c r="L2" s="11" t="s">
        <v>137</v>
      </c>
      <c r="M2" s="10" t="s">
        <v>128</v>
      </c>
      <c r="N2" s="11" t="s">
        <v>138</v>
      </c>
      <c r="O2" s="11" t="s">
        <v>139</v>
      </c>
      <c r="P2" s="11" t="s">
        <v>91</v>
      </c>
      <c r="Q2" s="10" t="s">
        <v>129</v>
      </c>
      <c r="R2" s="11" t="s">
        <v>140</v>
      </c>
      <c r="S2" s="12" t="s">
        <v>141</v>
      </c>
      <c r="T2" s="12" t="s">
        <v>142</v>
      </c>
      <c r="U2" s="13" t="s">
        <v>143</v>
      </c>
      <c r="V2" s="10" t="s">
        <v>130</v>
      </c>
      <c r="W2" s="14" t="s">
        <v>43</v>
      </c>
    </row>
    <row r="3" spans="1:23" x14ac:dyDescent="0.25">
      <c r="A3" t="str" cm="1">
        <f t="array" ref="A3:A19">+_xlfn.ANCHORARRAY('TAREA 1'!A3)</f>
        <v>10.884.482-5</v>
      </c>
      <c r="B3" t="str">
        <f>+VLOOKUP(A3,'TAREA 1'!$A$3:$K$19,2,FALSE)</f>
        <v>ALONSO NICOLÁS</v>
      </c>
      <c r="C3" t="str">
        <f>+VLOOKUP(A3,'TAREA 1'!$A$3:$K$19,3,FALSE)</f>
        <v>MATTEO AVNDAÑO</v>
      </c>
      <c r="I3">
        <f>+(SUM(E3:H3)/SUM($E$1:$H$1))*6 + 1</f>
        <v>1</v>
      </c>
      <c r="M3">
        <f>+(SUM(J3:L3)/SUM($J$1:$L$1))*6 + 1</f>
        <v>1</v>
      </c>
      <c r="Q3">
        <f>+(SUM(N3:P3)/SUM($N$1:$P$1))*6 + 1</f>
        <v>1</v>
      </c>
      <c r="V3">
        <f>+(SUM(R3:U3)/SUM($R$1:$U$1))*6 + 1</f>
        <v>1</v>
      </c>
      <c r="W3">
        <f>+I3*$I$1+M3*$M$1+Q3*$Q$1+V3*$V$1</f>
        <v>1</v>
      </c>
    </row>
    <row r="4" spans="1:23" x14ac:dyDescent="0.25">
      <c r="A4" t="str">
        <v>13.471.476-K</v>
      </c>
      <c r="B4" t="str">
        <f>+VLOOKUP(A4,'TAREA 1'!$A$3:$K$19,2,FALSE)</f>
        <v>ANDREA VERONICA</v>
      </c>
      <c r="C4" t="str">
        <f>+VLOOKUP(A4,'TAREA 1'!$A$3:$K$19,3,FALSE)</f>
        <v>YAÑEZ GALLEGOS</v>
      </c>
      <c r="I4">
        <f t="shared" ref="I4:I19" si="0">+(SUM(E4:H4)/SUM($E$1:$H$1))*6 + 1</f>
        <v>1</v>
      </c>
      <c r="M4">
        <f t="shared" ref="M4:M19" si="1">+(SUM(J4:L4)/SUM($J$1:$L$1))*6 + 1</f>
        <v>1</v>
      </c>
      <c r="Q4">
        <f t="shared" ref="Q4:Q19" si="2">+(SUM(N4:P4)/SUM($N$1:$P$1))*6 + 1</f>
        <v>1</v>
      </c>
      <c r="V4">
        <f t="shared" ref="V4:V19" si="3">+(SUM(R4:U4)/SUM($R$1:$U$1))*6 + 1</f>
        <v>1</v>
      </c>
      <c r="W4">
        <f t="shared" ref="W4:W19" si="4">+I4*$I$1+M4*$M$1+Q4*$Q$1+V4*$V$1</f>
        <v>1</v>
      </c>
    </row>
    <row r="5" spans="1:23" x14ac:dyDescent="0.25">
      <c r="A5" t="str">
        <v>18.840.042-6</v>
      </c>
      <c r="B5" t="str">
        <f>+VLOOKUP(A5,'TAREA 1'!$A$3:$K$19,2,FALSE)</f>
        <v>ANIBAL IGOR</v>
      </c>
      <c r="C5" t="str">
        <f>+VLOOKUP(A5,'TAREA 1'!$A$3:$K$19,3,FALSE)</f>
        <v>QUIROZ LOPEZ</v>
      </c>
      <c r="I5">
        <f t="shared" si="0"/>
        <v>1</v>
      </c>
      <c r="M5">
        <f t="shared" si="1"/>
        <v>1</v>
      </c>
      <c r="Q5">
        <f t="shared" si="2"/>
        <v>1</v>
      </c>
      <c r="V5">
        <f t="shared" si="3"/>
        <v>1</v>
      </c>
      <c r="W5">
        <f t="shared" si="4"/>
        <v>1</v>
      </c>
    </row>
    <row r="6" spans="1:23" x14ac:dyDescent="0.25">
      <c r="A6" t="str">
        <v>17.414.556-3</v>
      </c>
      <c r="B6" t="str">
        <f>+VLOOKUP(A6,'TAREA 1'!$A$3:$K$19,2,FALSE)</f>
        <v>BASTIAN ANTONIO</v>
      </c>
      <c r="C6" t="str">
        <f>+VLOOKUP(A6,'TAREA 1'!$A$3:$K$19,3,FALSE)</f>
        <v>CELEDON AGUIRRE</v>
      </c>
      <c r="I6">
        <f t="shared" si="0"/>
        <v>1</v>
      </c>
      <c r="M6">
        <f t="shared" si="1"/>
        <v>1</v>
      </c>
      <c r="Q6">
        <f t="shared" si="2"/>
        <v>1</v>
      </c>
      <c r="V6">
        <f t="shared" si="3"/>
        <v>1</v>
      </c>
      <c r="W6">
        <f t="shared" si="4"/>
        <v>1</v>
      </c>
    </row>
    <row r="7" spans="1:23" x14ac:dyDescent="0.25">
      <c r="A7" t="str">
        <v>14.600.919-0</v>
      </c>
      <c r="B7" t="str">
        <f>+VLOOKUP(A7,'TAREA 1'!$A$3:$K$19,2,FALSE)</f>
        <v>CRISTIAN ANDRES</v>
      </c>
      <c r="C7" t="str">
        <f>+VLOOKUP(A7,'TAREA 1'!$A$3:$K$19,3,FALSE)</f>
        <v>HINOJOSA BARRIGA</v>
      </c>
      <c r="I7">
        <f t="shared" si="0"/>
        <v>1</v>
      </c>
      <c r="M7">
        <f t="shared" si="1"/>
        <v>1</v>
      </c>
      <c r="Q7">
        <f t="shared" si="2"/>
        <v>1</v>
      </c>
      <c r="V7">
        <f t="shared" si="3"/>
        <v>1</v>
      </c>
      <c r="W7">
        <f t="shared" si="4"/>
        <v>1</v>
      </c>
    </row>
    <row r="8" spans="1:23" x14ac:dyDescent="0.25">
      <c r="A8" t="str">
        <v>15.331.944-8</v>
      </c>
      <c r="B8" t="str">
        <f>+VLOOKUP(A8,'TAREA 1'!$A$3:$K$19,2,FALSE)</f>
        <v>DANIEL ALEJANDRO</v>
      </c>
      <c r="C8" t="str">
        <f>+VLOOKUP(A8,'TAREA 1'!$A$3:$K$19,3,FALSE)</f>
        <v>ESTAY COLISTRO</v>
      </c>
      <c r="I8">
        <f t="shared" si="0"/>
        <v>1</v>
      </c>
      <c r="M8">
        <f t="shared" si="1"/>
        <v>1</v>
      </c>
      <c r="Q8">
        <f t="shared" si="2"/>
        <v>1</v>
      </c>
      <c r="V8">
        <f t="shared" si="3"/>
        <v>1</v>
      </c>
      <c r="W8">
        <f t="shared" si="4"/>
        <v>1</v>
      </c>
    </row>
    <row r="9" spans="1:23" x14ac:dyDescent="0.25">
      <c r="A9" t="str">
        <v>18.536.954-4</v>
      </c>
      <c r="B9" t="str">
        <f>+VLOOKUP(A9,'TAREA 1'!$A$3:$K$19,2,FALSE)</f>
        <v>FRANCISCA ANDREA</v>
      </c>
      <c r="C9" t="str">
        <f>+VLOOKUP(A9,'TAREA 1'!$A$3:$K$19,3,FALSE)</f>
        <v>BARROS AVILA</v>
      </c>
      <c r="I9">
        <f t="shared" si="0"/>
        <v>1</v>
      </c>
      <c r="M9">
        <f t="shared" si="1"/>
        <v>1</v>
      </c>
      <c r="Q9">
        <f t="shared" si="2"/>
        <v>1</v>
      </c>
      <c r="V9">
        <f t="shared" si="3"/>
        <v>1</v>
      </c>
      <c r="W9">
        <f t="shared" si="4"/>
        <v>1</v>
      </c>
    </row>
    <row r="10" spans="1:23" x14ac:dyDescent="0.25">
      <c r="A10" t="str">
        <v>18.315.916-K</v>
      </c>
      <c r="B10" t="str">
        <f>+VLOOKUP(A10,'TAREA 1'!$A$3:$K$19,2,FALSE)</f>
        <v>JUAN FELIPE ANDRÉS</v>
      </c>
      <c r="C10" t="str">
        <f>+VLOOKUP(A10,'TAREA 1'!$A$3:$K$19,3,FALSE)</f>
        <v>LY CASTRO</v>
      </c>
      <c r="I10">
        <f t="shared" si="0"/>
        <v>1</v>
      </c>
      <c r="M10">
        <f t="shared" si="1"/>
        <v>1</v>
      </c>
      <c r="Q10">
        <f t="shared" si="2"/>
        <v>1</v>
      </c>
      <c r="V10">
        <f t="shared" si="3"/>
        <v>1</v>
      </c>
      <c r="W10">
        <f t="shared" si="4"/>
        <v>1</v>
      </c>
    </row>
    <row r="11" spans="1:23" x14ac:dyDescent="0.25">
      <c r="A11" t="str">
        <v>16.479.598-5</v>
      </c>
      <c r="B11" t="str">
        <f>+VLOOKUP(A11,'TAREA 1'!$A$3:$K$19,2,FALSE)</f>
        <v>JUAN PABLO</v>
      </c>
      <c r="C11" t="str">
        <f>+VLOOKUP(A11,'TAREA 1'!$A$3:$K$19,3,FALSE)</f>
        <v>VERGARA PINUER</v>
      </c>
      <c r="I11">
        <f t="shared" si="0"/>
        <v>1</v>
      </c>
      <c r="M11">
        <f t="shared" si="1"/>
        <v>1</v>
      </c>
      <c r="Q11">
        <f t="shared" si="2"/>
        <v>1</v>
      </c>
      <c r="V11">
        <f t="shared" si="3"/>
        <v>1</v>
      </c>
      <c r="W11">
        <f t="shared" si="4"/>
        <v>1</v>
      </c>
    </row>
    <row r="12" spans="1:23" x14ac:dyDescent="0.25">
      <c r="A12" t="str">
        <v>16.598.056-5</v>
      </c>
      <c r="B12" t="str">
        <f>+VLOOKUP(A12,'TAREA 1'!$A$3:$K$19,2,FALSE)</f>
        <v>MARIO ULISES</v>
      </c>
      <c r="C12" t="str">
        <f>+VLOOKUP(A12,'TAREA 1'!$A$3:$K$19,3,FALSE)</f>
        <v>CABELLO ALEGRIA</v>
      </c>
      <c r="I12">
        <f t="shared" si="0"/>
        <v>1</v>
      </c>
      <c r="M12">
        <f t="shared" si="1"/>
        <v>1</v>
      </c>
      <c r="Q12">
        <f t="shared" si="2"/>
        <v>1</v>
      </c>
      <c r="V12">
        <f t="shared" si="3"/>
        <v>1</v>
      </c>
      <c r="W12">
        <f t="shared" si="4"/>
        <v>1</v>
      </c>
    </row>
    <row r="13" spans="1:23" x14ac:dyDescent="0.25">
      <c r="A13" t="str">
        <v>18.061.538-5</v>
      </c>
      <c r="B13" t="str">
        <f>+VLOOKUP(A13,'TAREA 1'!$A$3:$K$19,2,FALSE)</f>
        <v>PABLO ANDRÉS</v>
      </c>
      <c r="C13" t="str">
        <f>+VLOOKUP(A13,'TAREA 1'!$A$3:$K$19,3,FALSE)</f>
        <v>RIVERA GUZMÁN</v>
      </c>
      <c r="I13">
        <f t="shared" si="0"/>
        <v>1</v>
      </c>
      <c r="M13">
        <f t="shared" si="1"/>
        <v>1</v>
      </c>
      <c r="Q13">
        <f t="shared" si="2"/>
        <v>1</v>
      </c>
      <c r="V13">
        <f t="shared" si="3"/>
        <v>1</v>
      </c>
      <c r="W13">
        <f t="shared" si="4"/>
        <v>1</v>
      </c>
    </row>
    <row r="14" spans="1:23" x14ac:dyDescent="0.25">
      <c r="A14" t="str">
        <v>16.069.936-1</v>
      </c>
      <c r="B14" t="str">
        <f>+VLOOKUP(A14,'TAREA 1'!$A$3:$K$19,2,FALSE)</f>
        <v>PABLO</v>
      </c>
      <c r="C14" t="str">
        <f>+VLOOKUP(A14,'TAREA 1'!$A$3:$K$19,3,FALSE)</f>
        <v>CHAPARRO PEÑA</v>
      </c>
      <c r="I14">
        <f t="shared" si="0"/>
        <v>1</v>
      </c>
      <c r="M14">
        <f t="shared" si="1"/>
        <v>1</v>
      </c>
      <c r="Q14">
        <f t="shared" si="2"/>
        <v>1</v>
      </c>
      <c r="V14">
        <f t="shared" si="3"/>
        <v>1</v>
      </c>
      <c r="W14">
        <f t="shared" si="4"/>
        <v>1</v>
      </c>
    </row>
    <row r="15" spans="1:23" x14ac:dyDescent="0.25">
      <c r="A15" t="str">
        <v>13.463.409-K</v>
      </c>
      <c r="B15" t="str">
        <f>+VLOOKUP(A15,'TAREA 1'!$A$3:$K$19,2,FALSE)</f>
        <v>PATRICIO IVAN</v>
      </c>
      <c r="C15" t="str">
        <f>+VLOOKUP(A15,'TAREA 1'!$A$3:$K$19,3,FALSE)</f>
        <v>PIMENTEL RAMIREZ</v>
      </c>
      <c r="I15">
        <f t="shared" si="0"/>
        <v>1</v>
      </c>
      <c r="M15">
        <f t="shared" si="1"/>
        <v>1</v>
      </c>
      <c r="Q15">
        <f t="shared" si="2"/>
        <v>1</v>
      </c>
      <c r="V15">
        <f t="shared" si="3"/>
        <v>1</v>
      </c>
      <c r="W15">
        <f t="shared" si="4"/>
        <v>1</v>
      </c>
    </row>
    <row r="16" spans="1:23" x14ac:dyDescent="0.25">
      <c r="A16" t="str">
        <v>17.094.605-7</v>
      </c>
      <c r="B16" t="str">
        <f>+VLOOKUP(A16,'TAREA 1'!$A$3:$K$19,2,FALSE)</f>
        <v>PAULINA ADRIANA</v>
      </c>
      <c r="C16" t="str">
        <f>+VLOOKUP(A16,'TAREA 1'!$A$3:$K$19,3,FALSE)</f>
        <v>ARRIAZA TORO</v>
      </c>
      <c r="I16">
        <f t="shared" si="0"/>
        <v>1</v>
      </c>
      <c r="M16">
        <f t="shared" si="1"/>
        <v>1</v>
      </c>
      <c r="Q16">
        <f t="shared" si="2"/>
        <v>1</v>
      </c>
      <c r="V16">
        <f t="shared" si="3"/>
        <v>1</v>
      </c>
      <c r="W16">
        <f t="shared" si="4"/>
        <v>1</v>
      </c>
    </row>
    <row r="17" spans="1:23" x14ac:dyDescent="0.25">
      <c r="A17" t="str">
        <v>14.576.512-9</v>
      </c>
      <c r="B17" t="str">
        <f>+VLOOKUP(A17,'TAREA 1'!$A$3:$K$19,2,FALSE)</f>
        <v>ROBERTO ANDRES</v>
      </c>
      <c r="C17" t="str">
        <f>+VLOOKUP(A17,'TAREA 1'!$A$3:$K$19,3,FALSE)</f>
        <v>ARAOS GONZALEZ</v>
      </c>
      <c r="I17">
        <f t="shared" si="0"/>
        <v>1</v>
      </c>
      <c r="M17">
        <f t="shared" si="1"/>
        <v>1</v>
      </c>
      <c r="Q17">
        <f t="shared" si="2"/>
        <v>1</v>
      </c>
      <c r="V17">
        <f t="shared" si="3"/>
        <v>1</v>
      </c>
      <c r="W17">
        <f t="shared" si="4"/>
        <v>1</v>
      </c>
    </row>
    <row r="18" spans="1:23" x14ac:dyDescent="0.25">
      <c r="A18" t="str">
        <v>10.992.029-0</v>
      </c>
      <c r="B18" t="str">
        <f>+VLOOKUP(A18,'TAREA 1'!$A$3:$K$19,2,FALSE)</f>
        <v>RODRIGO ALEJANDRO</v>
      </c>
      <c r="C18" t="str">
        <f>+VLOOKUP(A18,'TAREA 1'!$A$3:$K$19,3,FALSE)</f>
        <v>VALDES ALAMOS</v>
      </c>
      <c r="I18">
        <f t="shared" si="0"/>
        <v>1</v>
      </c>
      <c r="M18">
        <f t="shared" si="1"/>
        <v>1</v>
      </c>
      <c r="Q18">
        <f t="shared" si="2"/>
        <v>1</v>
      </c>
      <c r="V18">
        <f t="shared" si="3"/>
        <v>1</v>
      </c>
      <c r="W18">
        <f t="shared" si="4"/>
        <v>1</v>
      </c>
    </row>
    <row r="19" spans="1:23" x14ac:dyDescent="0.25">
      <c r="A19" t="str">
        <v>17.704.178-5</v>
      </c>
      <c r="B19" t="str">
        <f>+VLOOKUP(A19,'TAREA 1'!$A$3:$K$19,2,FALSE)</f>
        <v>SEBASTIÁN GERARDO</v>
      </c>
      <c r="C19" t="str">
        <f>+VLOOKUP(A19,'TAREA 1'!$A$3:$K$19,3,FALSE)</f>
        <v xml:space="preserve">PARRA CONTRERAS </v>
      </c>
      <c r="I19">
        <f t="shared" si="0"/>
        <v>1</v>
      </c>
      <c r="M19">
        <f t="shared" si="1"/>
        <v>1</v>
      </c>
      <c r="Q19">
        <f t="shared" si="2"/>
        <v>1</v>
      </c>
      <c r="V19">
        <f t="shared" si="3"/>
        <v>1</v>
      </c>
      <c r="W19">
        <f t="shared" si="4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COMPILADO</vt:lpstr>
      <vt:lpstr>LISTA</vt:lpstr>
      <vt:lpstr>TAREA 1</vt:lpstr>
      <vt:lpstr>TAREA 2</vt:lpstr>
      <vt:lpstr>TAREA 3</vt:lpstr>
      <vt:lpstr>EXAMEN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Andriu</dc:creator>
  <cp:lastModifiedBy>Andriu</cp:lastModifiedBy>
  <dcterms:created xsi:type="dcterms:W3CDTF">2023-03-10T21:09:02Z</dcterms:created>
  <dcterms:modified xsi:type="dcterms:W3CDTF">2023-03-14T03:10:29Z</dcterms:modified>
</cp:coreProperties>
</file>