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Paper\.temp\"/>
    </mc:Choice>
  </mc:AlternateContent>
  <xr:revisionPtr revIDLastSave="0" documentId="13_ncr:1_{040C1FBB-A37B-4B32-8499-C75C650EA5FA}" xr6:coauthVersionLast="47" xr6:coauthVersionMax="47" xr10:uidLastSave="{00000000-0000-0000-0000-000000000000}"/>
  <bookViews>
    <workbookView xWindow="-120" yWindow="-120" windowWidth="29040" windowHeight="15840" activeTab="7" xr2:uid="{B224CB88-6866-4D49-BC50-C02E573738ED}"/>
  </bookViews>
  <sheets>
    <sheet name="serie w" sheetId="3" r:id="rId1"/>
    <sheet name="window" sheetId="1" r:id="rId2"/>
    <sheet name="serie ac" sheetId="4" r:id="rId3"/>
    <sheet name="autocorr" sheetId="2" r:id="rId4"/>
    <sheet name="serie m" sheetId="7" r:id="rId5"/>
    <sheet name="metrics" sheetId="6" r:id="rId6"/>
    <sheet name="rolling" sheetId="5" r:id="rId7"/>
    <sheet name="derivatives" sheetId="10" r:id="rId8"/>
  </sheets>
  <definedNames>
    <definedName name="solver_adj" localSheetId="7" hidden="1">derivatives!$AD$3:$AD$7</definedName>
    <definedName name="solver_adj" localSheetId="1" hidden="1">window!$B$2:$F$2</definedName>
    <definedName name="solver_cvg" localSheetId="7" hidden="1">0.0001</definedName>
    <definedName name="solver_cvg" localSheetId="1" hidden="1">0.0001</definedName>
    <definedName name="solver_drv" localSheetId="7" hidden="1">1</definedName>
    <definedName name="solver_drv" localSheetId="1" hidden="1">1</definedName>
    <definedName name="solver_eng" localSheetId="7" hidden="1">1</definedName>
    <definedName name="solver_eng" localSheetId="1" hidden="1">1</definedName>
    <definedName name="solver_est" localSheetId="7" hidden="1">1</definedName>
    <definedName name="solver_est" localSheetId="1" hidden="1">1</definedName>
    <definedName name="solver_itr" localSheetId="7" hidden="1">2147483647</definedName>
    <definedName name="solver_itr" localSheetId="1" hidden="1">2147483647</definedName>
    <definedName name="solver_mip" localSheetId="7" hidden="1">2147483647</definedName>
    <definedName name="solver_mip" localSheetId="1" hidden="1">2147483647</definedName>
    <definedName name="solver_mni" localSheetId="7" hidden="1">30</definedName>
    <definedName name="solver_mni" localSheetId="1" hidden="1">30</definedName>
    <definedName name="solver_mrt" localSheetId="7" hidden="1">0.075</definedName>
    <definedName name="solver_mrt" localSheetId="1" hidden="1">0.075</definedName>
    <definedName name="solver_msl" localSheetId="7" hidden="1">2</definedName>
    <definedName name="solver_msl" localSheetId="1" hidden="1">2</definedName>
    <definedName name="solver_neg" localSheetId="7" hidden="1">1</definedName>
    <definedName name="solver_neg" localSheetId="1" hidden="1">1</definedName>
    <definedName name="solver_nod" localSheetId="7" hidden="1">2147483647</definedName>
    <definedName name="solver_nod" localSheetId="1" hidden="1">2147483647</definedName>
    <definedName name="solver_num" localSheetId="7" hidden="1">0</definedName>
    <definedName name="solver_num" localSheetId="1" hidden="1">0</definedName>
    <definedName name="solver_nwt" localSheetId="7" hidden="1">1</definedName>
    <definedName name="solver_nwt" localSheetId="1" hidden="1">1</definedName>
    <definedName name="solver_opt" localSheetId="7" hidden="1">derivatives!$M$74</definedName>
    <definedName name="solver_opt" localSheetId="1" hidden="1">window!$H$5</definedName>
    <definedName name="solver_pre" localSheetId="7" hidden="1">0.000001</definedName>
    <definedName name="solver_pre" localSheetId="1" hidden="1">0.000001</definedName>
    <definedName name="solver_rbv" localSheetId="7" hidden="1">1</definedName>
    <definedName name="solver_rbv" localSheetId="1" hidden="1">1</definedName>
    <definedName name="solver_rlx" localSheetId="7" hidden="1">2</definedName>
    <definedName name="solver_rlx" localSheetId="1" hidden="1">2</definedName>
    <definedName name="solver_rsd" localSheetId="7" hidden="1">0</definedName>
    <definedName name="solver_rsd" localSheetId="1" hidden="1">0</definedName>
    <definedName name="solver_scl" localSheetId="7" hidden="1">1</definedName>
    <definedName name="solver_scl" localSheetId="1" hidden="1">1</definedName>
    <definedName name="solver_sho" localSheetId="7" hidden="1">2</definedName>
    <definedName name="solver_sho" localSheetId="1" hidden="1">2</definedName>
    <definedName name="solver_ssz" localSheetId="7" hidden="1">100</definedName>
    <definedName name="solver_ssz" localSheetId="1" hidden="1">100</definedName>
    <definedName name="solver_tim" localSheetId="7" hidden="1">2147483647</definedName>
    <definedName name="solver_tim" localSheetId="1" hidden="1">2147483647</definedName>
    <definedName name="solver_tol" localSheetId="7" hidden="1">0.01</definedName>
    <definedName name="solver_tol" localSheetId="1" hidden="1">0.01</definedName>
    <definedName name="solver_typ" localSheetId="7" hidden="1">2</definedName>
    <definedName name="solver_typ" localSheetId="1" hidden="1">2</definedName>
    <definedName name="solver_val" localSheetId="7" hidden="1">0</definedName>
    <definedName name="solver_val" localSheetId="1" hidden="1">0</definedName>
    <definedName name="solver_ver" localSheetId="7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" i="10" l="1" a="1"/>
  <c r="J100" i="10" s="1"/>
  <c r="I100" i="10" a="1"/>
  <c r="I100" i="10" s="1"/>
  <c r="H100" i="10" a="1"/>
  <c r="H100" i="10" s="1"/>
  <c r="C50" i="10"/>
  <c r="D50" i="10"/>
  <c r="E50" i="10"/>
  <c r="F50" i="10"/>
  <c r="G50" i="10"/>
  <c r="H50" i="10"/>
  <c r="I50" i="10"/>
  <c r="J50" i="10"/>
  <c r="K50" i="10"/>
  <c r="L50" i="10"/>
  <c r="M50" i="10"/>
  <c r="B50" i="10"/>
  <c r="B80" i="10" a="1"/>
  <c r="B80" i="10" s="1"/>
  <c r="A80" i="10" a="1"/>
  <c r="A80" i="10" s="1"/>
  <c r="A54" i="10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31" i="10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7" i="10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C52" i="10"/>
  <c r="D52" i="10"/>
  <c r="E52" i="10"/>
  <c r="F52" i="10"/>
  <c r="G52" i="10"/>
  <c r="H52" i="10"/>
  <c r="I52" i="10"/>
  <c r="J52" i="10"/>
  <c r="K52" i="10"/>
  <c r="L52" i="10"/>
  <c r="M52" i="10"/>
  <c r="B52" i="10"/>
  <c r="M6" i="10" a="1"/>
  <c r="M6" i="10" s="1"/>
  <c r="L6" i="10" a="1"/>
  <c r="L6" i="10" s="1"/>
  <c r="K6" i="10" a="1"/>
  <c r="K6" i="10" s="1"/>
  <c r="J6" i="10" a="1"/>
  <c r="J6" i="10" s="1"/>
  <c r="J27" i="10" s="1"/>
  <c r="I6" i="10" a="1"/>
  <c r="I6" i="10" s="1"/>
  <c r="I27" i="10" s="1"/>
  <c r="H6" i="10" a="1"/>
  <c r="H6" i="10" s="1"/>
  <c r="G6" i="10" a="1"/>
  <c r="G6" i="10" s="1"/>
  <c r="F6" i="10" a="1"/>
  <c r="F6" i="10" s="1"/>
  <c r="E6" i="10" a="1"/>
  <c r="E6" i="10" s="1"/>
  <c r="D6" i="10" a="1"/>
  <c r="D6" i="10" s="1"/>
  <c r="C6" i="10" a="1"/>
  <c r="C6" i="10" s="1"/>
  <c r="P2" i="10"/>
  <c r="P4" i="10" s="1"/>
  <c r="B6" i="10" a="1"/>
  <c r="B6" i="10" s="1"/>
  <c r="D36" i="1"/>
  <c r="B35" i="1"/>
  <c r="Z1" i="6"/>
  <c r="B3" i="5"/>
  <c r="B4" i="5"/>
  <c r="B5" i="5"/>
  <c r="B6" i="5"/>
  <c r="B7" i="5"/>
  <c r="B8" i="5"/>
  <c r="B9" i="5"/>
  <c r="B10" i="5"/>
  <c r="C10" i="5" s="1"/>
  <c r="B11" i="5"/>
  <c r="B12" i="5"/>
  <c r="K12" i="5" s="1"/>
  <c r="B13" i="5"/>
  <c r="B14" i="5"/>
  <c r="J14" i="5" s="1"/>
  <c r="B15" i="5"/>
  <c r="B16" i="5"/>
  <c r="B17" i="5"/>
  <c r="B18" i="5"/>
  <c r="B19" i="5"/>
  <c r="B20" i="5"/>
  <c r="B21" i="5"/>
  <c r="B22" i="5"/>
  <c r="I22" i="5" s="1"/>
  <c r="B23" i="5"/>
  <c r="I23" i="5" s="1"/>
  <c r="B24" i="5"/>
  <c r="I24" i="5" s="1"/>
  <c r="B25" i="5"/>
  <c r="G25" i="5" s="1"/>
  <c r="B26" i="5"/>
  <c r="L26" i="5" s="1"/>
  <c r="B27" i="5"/>
  <c r="B28" i="5"/>
  <c r="B29" i="5"/>
  <c r="N29" i="5" s="1"/>
  <c r="B30" i="5"/>
  <c r="B31" i="5"/>
  <c r="B32" i="5"/>
  <c r="B2" i="5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5" i="1"/>
  <c r="F2" i="1"/>
  <c r="E2" i="1"/>
  <c r="D2" i="1"/>
  <c r="C2" i="1"/>
  <c r="B2" i="1"/>
  <c r="A2" i="1"/>
  <c r="C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N15" i="5"/>
  <c r="N16" i="5"/>
  <c r="N17" i="5"/>
  <c r="N18" i="5"/>
  <c r="N19" i="5"/>
  <c r="N20" i="5"/>
  <c r="N21" i="5"/>
  <c r="N22" i="5"/>
  <c r="N23" i="5"/>
  <c r="N24" i="5"/>
  <c r="N25" i="5"/>
  <c r="N27" i="5"/>
  <c r="N28" i="5"/>
  <c r="N30" i="5"/>
  <c r="N31" i="5"/>
  <c r="N32" i="5"/>
  <c r="M15" i="5"/>
  <c r="M16" i="5"/>
  <c r="M17" i="5"/>
  <c r="M18" i="5"/>
  <c r="M19" i="5"/>
  <c r="M20" i="5"/>
  <c r="M21" i="5"/>
  <c r="M22" i="5"/>
  <c r="M23" i="5"/>
  <c r="M27" i="5"/>
  <c r="M28" i="5"/>
  <c r="M29" i="5"/>
  <c r="M30" i="5"/>
  <c r="M31" i="5"/>
  <c r="M12" i="5"/>
  <c r="L27" i="5"/>
  <c r="L28" i="5"/>
  <c r="L29" i="5"/>
  <c r="L30" i="5"/>
  <c r="K27" i="5"/>
  <c r="K28" i="5"/>
  <c r="K29" i="5"/>
  <c r="J24" i="5"/>
  <c r="J27" i="5"/>
  <c r="J28" i="5"/>
  <c r="I27" i="5"/>
  <c r="H23" i="5"/>
  <c r="G21" i="5"/>
  <c r="G22" i="5"/>
  <c r="G23" i="5"/>
  <c r="G24" i="5"/>
  <c r="F20" i="5"/>
  <c r="F21" i="5"/>
  <c r="F22" i="5"/>
  <c r="F23" i="5"/>
  <c r="E19" i="5"/>
  <c r="E20" i="5"/>
  <c r="E21" i="5"/>
  <c r="E22" i="5"/>
  <c r="E23" i="5"/>
  <c r="D18" i="5"/>
  <c r="D19" i="5"/>
  <c r="D20" i="5"/>
  <c r="D21" i="5"/>
  <c r="D22" i="5"/>
  <c r="C21" i="5"/>
  <c r="C3" i="5"/>
  <c r="C4" i="5"/>
  <c r="C5" i="5"/>
  <c r="C6" i="5"/>
  <c r="C7" i="5"/>
  <c r="C8" i="5"/>
  <c r="C9" i="5"/>
  <c r="C11" i="5"/>
  <c r="C12" i="5"/>
  <c r="C13" i="5"/>
  <c r="C15" i="5"/>
  <c r="C16" i="5"/>
  <c r="C17" i="5"/>
  <c r="C18" i="5"/>
  <c r="C19" i="5"/>
  <c r="C20" i="5"/>
  <c r="L12" i="5"/>
  <c r="L13" i="5"/>
  <c r="L15" i="5"/>
  <c r="L16" i="5"/>
  <c r="L17" i="5"/>
  <c r="L18" i="5"/>
  <c r="L19" i="5"/>
  <c r="L20" i="5"/>
  <c r="L21" i="5"/>
  <c r="L22" i="5"/>
  <c r="L23" i="5"/>
  <c r="L24" i="5"/>
  <c r="L25" i="5"/>
  <c r="K11" i="5"/>
  <c r="K15" i="5"/>
  <c r="K16" i="5"/>
  <c r="K17" i="5"/>
  <c r="K18" i="5"/>
  <c r="K19" i="5"/>
  <c r="K20" i="5"/>
  <c r="K21" i="5"/>
  <c r="K22" i="5"/>
  <c r="K23" i="5"/>
  <c r="K24" i="5"/>
  <c r="J11" i="5"/>
  <c r="J12" i="5"/>
  <c r="J13" i="5"/>
  <c r="J15" i="5"/>
  <c r="J16" i="5"/>
  <c r="J17" i="5"/>
  <c r="J18" i="5"/>
  <c r="J19" i="5"/>
  <c r="J20" i="5"/>
  <c r="J21" i="5"/>
  <c r="J22" i="5"/>
  <c r="J23" i="5"/>
  <c r="I9" i="5"/>
  <c r="I10" i="5"/>
  <c r="I11" i="5"/>
  <c r="I15" i="5"/>
  <c r="I16" i="5"/>
  <c r="I17" i="5"/>
  <c r="I18" i="5"/>
  <c r="I19" i="5"/>
  <c r="I20" i="5"/>
  <c r="I21" i="5"/>
  <c r="L11" i="5"/>
  <c r="K10" i="5"/>
  <c r="J9" i="5"/>
  <c r="I8" i="5"/>
  <c r="H8" i="5"/>
  <c r="H9" i="5"/>
  <c r="H10" i="5"/>
  <c r="H11" i="5"/>
  <c r="H12" i="5"/>
  <c r="H13" i="5"/>
  <c r="H15" i="5"/>
  <c r="H16" i="5"/>
  <c r="H17" i="5"/>
  <c r="H18" i="5"/>
  <c r="H19" i="5"/>
  <c r="H20" i="5"/>
  <c r="H21" i="5"/>
  <c r="H7" i="5"/>
  <c r="G7" i="5"/>
  <c r="G8" i="5"/>
  <c r="G9" i="5"/>
  <c r="G10" i="5"/>
  <c r="G11" i="5"/>
  <c r="G13" i="5"/>
  <c r="G15" i="5"/>
  <c r="G16" i="5"/>
  <c r="G17" i="5"/>
  <c r="G18" i="5"/>
  <c r="G19" i="5"/>
  <c r="G20" i="5"/>
  <c r="G6" i="5"/>
  <c r="F19" i="5"/>
  <c r="F6" i="5"/>
  <c r="F7" i="5"/>
  <c r="F8" i="5"/>
  <c r="F9" i="5"/>
  <c r="F10" i="5"/>
  <c r="F11" i="5"/>
  <c r="F15" i="5"/>
  <c r="F16" i="5"/>
  <c r="F17" i="5"/>
  <c r="F18" i="5"/>
  <c r="F5" i="5"/>
  <c r="E5" i="5"/>
  <c r="E6" i="5"/>
  <c r="E7" i="5"/>
  <c r="E8" i="5"/>
  <c r="E9" i="5"/>
  <c r="E10" i="5"/>
  <c r="E11" i="5"/>
  <c r="E12" i="5"/>
  <c r="E13" i="5"/>
  <c r="E15" i="5"/>
  <c r="E16" i="5"/>
  <c r="E17" i="5"/>
  <c r="E18" i="5"/>
  <c r="E4" i="5"/>
  <c r="D4" i="5"/>
  <c r="D5" i="5"/>
  <c r="D6" i="5"/>
  <c r="D7" i="5"/>
  <c r="D8" i="5"/>
  <c r="D9" i="5"/>
  <c r="D10" i="5"/>
  <c r="D11" i="5"/>
  <c r="D12" i="5"/>
  <c r="D13" i="5"/>
  <c r="D15" i="5"/>
  <c r="D16" i="5"/>
  <c r="D17" i="5"/>
  <c r="D3" i="5"/>
  <c r="I26" i="10" l="1"/>
  <c r="I33" i="10" s="1"/>
  <c r="H26" i="10"/>
  <c r="H27" i="10"/>
  <c r="G26" i="10"/>
  <c r="G27" i="10"/>
  <c r="F26" i="10"/>
  <c r="F27" i="10"/>
  <c r="F47" i="10" s="1"/>
  <c r="H31" i="10"/>
  <c r="E26" i="10"/>
  <c r="E41" i="10" s="1"/>
  <c r="E27" i="10"/>
  <c r="H44" i="10"/>
  <c r="D26" i="10"/>
  <c r="D32" i="10" s="1"/>
  <c r="D27" i="10"/>
  <c r="I46" i="10"/>
  <c r="H45" i="10"/>
  <c r="I34" i="10"/>
  <c r="H33" i="10"/>
  <c r="C26" i="10"/>
  <c r="C27" i="10"/>
  <c r="C42" i="10" s="1"/>
  <c r="H34" i="10"/>
  <c r="B26" i="10"/>
  <c r="B37" i="10" s="1"/>
  <c r="B27" i="10"/>
  <c r="H47" i="10"/>
  <c r="M26" i="10"/>
  <c r="M44" i="10" s="1"/>
  <c r="M27" i="10"/>
  <c r="H48" i="10"/>
  <c r="H36" i="10"/>
  <c r="L26" i="10"/>
  <c r="L27" i="10"/>
  <c r="H49" i="10"/>
  <c r="I38" i="10"/>
  <c r="H37" i="10"/>
  <c r="C32" i="10"/>
  <c r="K26" i="10"/>
  <c r="K27" i="10"/>
  <c r="K48" i="10" s="1"/>
  <c r="G49" i="10"/>
  <c r="H38" i="10"/>
  <c r="J26" i="10"/>
  <c r="J32" i="10" s="1"/>
  <c r="H39" i="10"/>
  <c r="P28" i="5"/>
  <c r="J25" i="5"/>
  <c r="Q21" i="5"/>
  <c r="F13" i="5"/>
  <c r="H24" i="5"/>
  <c r="M13" i="5"/>
  <c r="F12" i="5"/>
  <c r="I13" i="5"/>
  <c r="F24" i="5"/>
  <c r="M25" i="5"/>
  <c r="N13" i="5"/>
  <c r="P27" i="5"/>
  <c r="H25" i="5"/>
  <c r="I12" i="5"/>
  <c r="H22" i="5"/>
  <c r="K25" i="5"/>
  <c r="M24" i="5"/>
  <c r="I25" i="5"/>
  <c r="G12" i="5"/>
  <c r="K13" i="5"/>
  <c r="J10" i="5"/>
  <c r="E14" i="5"/>
  <c r="H14" i="5"/>
  <c r="P26" i="5"/>
  <c r="R26" i="5" s="1"/>
  <c r="Q22" i="5"/>
  <c r="K14" i="5"/>
  <c r="C14" i="5"/>
  <c r="P25" i="5"/>
  <c r="Q31" i="5"/>
  <c r="N26" i="5"/>
  <c r="N14" i="5"/>
  <c r="P24" i="5"/>
  <c r="Q32" i="5"/>
  <c r="F14" i="5"/>
  <c r="P21" i="5"/>
  <c r="R21" i="5" s="1"/>
  <c r="Q29" i="5"/>
  <c r="Q30" i="5"/>
  <c r="B34" i="5"/>
  <c r="B36" i="5" s="1"/>
  <c r="L14" i="5"/>
  <c r="I26" i="5"/>
  <c r="K26" i="5"/>
  <c r="P23" i="5"/>
  <c r="Q28" i="5"/>
  <c r="R28" i="5" s="1"/>
  <c r="M26" i="5"/>
  <c r="M14" i="5"/>
  <c r="P22" i="5"/>
  <c r="Q27" i="5"/>
  <c r="R27" i="5" s="1"/>
  <c r="P32" i="5"/>
  <c r="Q26" i="5"/>
  <c r="I14" i="5"/>
  <c r="P31" i="5"/>
  <c r="Q25" i="5"/>
  <c r="D14" i="5"/>
  <c r="G14" i="5"/>
  <c r="P30" i="5"/>
  <c r="Q24" i="5"/>
  <c r="P29" i="5"/>
  <c r="Q23" i="5"/>
  <c r="H26" i="5"/>
  <c r="J26" i="5"/>
  <c r="B39" i="1"/>
  <c r="B38" i="1"/>
  <c r="E43" i="10" l="1"/>
  <c r="K35" i="10"/>
  <c r="F44" i="10"/>
  <c r="D35" i="10"/>
  <c r="L48" i="10"/>
  <c r="H32" i="10"/>
  <c r="D46" i="10"/>
  <c r="J41" i="10"/>
  <c r="E34" i="10"/>
  <c r="E45" i="10"/>
  <c r="C41" i="10"/>
  <c r="K39" i="10"/>
  <c r="B43" i="10"/>
  <c r="J39" i="10"/>
  <c r="E35" i="10"/>
  <c r="K40" i="10"/>
  <c r="D31" i="10"/>
  <c r="D43" i="10"/>
  <c r="J40" i="10"/>
  <c r="E44" i="10"/>
  <c r="E36" i="10"/>
  <c r="E48" i="10"/>
  <c r="E47" i="10"/>
  <c r="L36" i="10"/>
  <c r="B39" i="10"/>
  <c r="F36" i="10"/>
  <c r="J38" i="10"/>
  <c r="F40" i="10"/>
  <c r="J35" i="10"/>
  <c r="H42" i="10"/>
  <c r="C46" i="10"/>
  <c r="B45" i="10"/>
  <c r="C39" i="10"/>
  <c r="C45" i="10"/>
  <c r="C43" i="10"/>
  <c r="D47" i="10"/>
  <c r="F48" i="10"/>
  <c r="E31" i="10"/>
  <c r="E30" i="10"/>
  <c r="G39" i="10"/>
  <c r="J47" i="10"/>
  <c r="H41" i="10"/>
  <c r="B36" i="10"/>
  <c r="B49" i="10"/>
  <c r="M46" i="10"/>
  <c r="J36" i="10"/>
  <c r="C38" i="10"/>
  <c r="B48" i="10"/>
  <c r="D39" i="10"/>
  <c r="H40" i="10"/>
  <c r="B35" i="10"/>
  <c r="L30" i="10"/>
  <c r="E32" i="10"/>
  <c r="D30" i="10"/>
  <c r="E40" i="10"/>
  <c r="C36" i="10"/>
  <c r="L31" i="10"/>
  <c r="C33" i="10"/>
  <c r="C34" i="10"/>
  <c r="D34" i="10"/>
  <c r="K45" i="10"/>
  <c r="C31" i="10"/>
  <c r="H35" i="10"/>
  <c r="H61" i="10" s="1"/>
  <c r="H46" i="10"/>
  <c r="H43" i="10"/>
  <c r="H30" i="10"/>
  <c r="H58" i="10" s="1"/>
  <c r="H65" i="10"/>
  <c r="I41" i="10"/>
  <c r="M37" i="10"/>
  <c r="B42" i="10"/>
  <c r="F38" i="10"/>
  <c r="I30" i="10"/>
  <c r="J43" i="10"/>
  <c r="F30" i="10"/>
  <c r="L40" i="10"/>
  <c r="F45" i="10"/>
  <c r="I47" i="10"/>
  <c r="K36" i="10"/>
  <c r="L49" i="10"/>
  <c r="F41" i="10"/>
  <c r="I43" i="10"/>
  <c r="J31" i="10"/>
  <c r="K44" i="10"/>
  <c r="G45" i="10"/>
  <c r="I42" i="10"/>
  <c r="F49" i="10"/>
  <c r="I39" i="10"/>
  <c r="L41" i="10"/>
  <c r="D44" i="10"/>
  <c r="F33" i="10"/>
  <c r="G46" i="10"/>
  <c r="I35" i="10"/>
  <c r="J48" i="10"/>
  <c r="L37" i="10"/>
  <c r="B41" i="10"/>
  <c r="D40" i="10"/>
  <c r="E49" i="10"/>
  <c r="E37" i="10"/>
  <c r="G42" i="10"/>
  <c r="I31" i="10"/>
  <c r="J44" i="10"/>
  <c r="K32" i="10"/>
  <c r="L45" i="10"/>
  <c r="K49" i="10"/>
  <c r="L33" i="10"/>
  <c r="M33" i="10"/>
  <c r="M45" i="10"/>
  <c r="M49" i="10"/>
  <c r="K31" i="10"/>
  <c r="K43" i="10"/>
  <c r="G34" i="10"/>
  <c r="M38" i="10"/>
  <c r="G38" i="10"/>
  <c r="B47" i="10"/>
  <c r="K41" i="10"/>
  <c r="D45" i="10"/>
  <c r="E33" i="10"/>
  <c r="E58" i="10" s="1"/>
  <c r="F46" i="10"/>
  <c r="F72" i="10" s="1"/>
  <c r="H59" i="10"/>
  <c r="I48" i="10"/>
  <c r="K37" i="10"/>
  <c r="B40" i="10"/>
  <c r="C40" i="10"/>
  <c r="D36" i="10"/>
  <c r="D48" i="10"/>
  <c r="F42" i="10"/>
  <c r="I44" i="10"/>
  <c r="K33" i="10"/>
  <c r="L46" i="10"/>
  <c r="M34" i="10"/>
  <c r="C48" i="10"/>
  <c r="C30" i="10"/>
  <c r="F32" i="10"/>
  <c r="G41" i="10"/>
  <c r="F37" i="10"/>
  <c r="M42" i="10"/>
  <c r="H63" i="10"/>
  <c r="J42" i="10"/>
  <c r="J30" i="10"/>
  <c r="L42" i="10"/>
  <c r="E46" i="10"/>
  <c r="F34" i="10"/>
  <c r="G47" i="10"/>
  <c r="I36" i="10"/>
  <c r="J49" i="10"/>
  <c r="L38" i="10"/>
  <c r="D41" i="10"/>
  <c r="G43" i="10"/>
  <c r="I32" i="10"/>
  <c r="J45" i="10"/>
  <c r="L34" i="10"/>
  <c r="M47" i="10"/>
  <c r="D49" i="10"/>
  <c r="M30" i="10"/>
  <c r="M41" i="10"/>
  <c r="I40" i="10"/>
  <c r="M43" i="10"/>
  <c r="D33" i="10"/>
  <c r="G35" i="10"/>
  <c r="H72" i="10"/>
  <c r="J37" i="10"/>
  <c r="M39" i="10"/>
  <c r="C44" i="10"/>
  <c r="C35" i="10"/>
  <c r="C47" i="10"/>
  <c r="E42" i="10"/>
  <c r="E69" i="10" s="1"/>
  <c r="G31" i="10"/>
  <c r="J33" i="10"/>
  <c r="K46" i="10"/>
  <c r="M35" i="10"/>
  <c r="C49" i="10"/>
  <c r="D37" i="10"/>
  <c r="B33" i="10"/>
  <c r="B30" i="10"/>
  <c r="M31" i="10"/>
  <c r="H60" i="10"/>
  <c r="D100" i="10" a="1"/>
  <c r="D100" i="10" s="1"/>
  <c r="F43" i="10"/>
  <c r="I45" i="10"/>
  <c r="I70" i="10" s="1"/>
  <c r="K34" i="10"/>
  <c r="L47" i="10"/>
  <c r="C37" i="10"/>
  <c r="B32" i="10"/>
  <c r="E38" i="10"/>
  <c r="G30" i="10"/>
  <c r="G37" i="10"/>
  <c r="H62" i="10"/>
  <c r="G48" i="10"/>
  <c r="I49" i="10"/>
  <c r="K38" i="10"/>
  <c r="K42" i="10"/>
  <c r="F35" i="10"/>
  <c r="H73" i="10"/>
  <c r="I37" i="10"/>
  <c r="B38" i="10"/>
  <c r="L39" i="10"/>
  <c r="C100" i="10" a="1"/>
  <c r="B34" i="10"/>
  <c r="B46" i="10"/>
  <c r="D42" i="10"/>
  <c r="F31" i="10"/>
  <c r="G44" i="10"/>
  <c r="J46" i="10"/>
  <c r="L35" i="10"/>
  <c r="M48" i="10"/>
  <c r="D38" i="10"/>
  <c r="B44" i="10"/>
  <c r="F39" i="10"/>
  <c r="M32" i="10"/>
  <c r="L32" i="10"/>
  <c r="L44" i="10"/>
  <c r="G33" i="10"/>
  <c r="L43" i="10"/>
  <c r="G36" i="10"/>
  <c r="M40" i="10"/>
  <c r="G32" i="10"/>
  <c r="H69" i="10"/>
  <c r="J34" i="10"/>
  <c r="K47" i="10"/>
  <c r="M36" i="10"/>
  <c r="B31" i="10"/>
  <c r="E39" i="10"/>
  <c r="G40" i="10"/>
  <c r="H64" i="10"/>
  <c r="K30" i="10"/>
  <c r="R29" i="5"/>
  <c r="R24" i="5"/>
  <c r="R23" i="5"/>
  <c r="R25" i="5"/>
  <c r="R22" i="5"/>
  <c r="R32" i="5"/>
  <c r="R30" i="5"/>
  <c r="R31" i="5"/>
  <c r="C19" i="1"/>
  <c r="C15" i="1"/>
  <c r="C13" i="1"/>
  <c r="C16" i="1"/>
  <c r="C6" i="1"/>
  <c r="C18" i="1"/>
  <c r="C7" i="1"/>
  <c r="C33" i="1"/>
  <c r="C10" i="1"/>
  <c r="C26" i="1"/>
  <c r="C28" i="1"/>
  <c r="C27" i="1"/>
  <c r="D28" i="1" s="1"/>
  <c r="C30" i="1"/>
  <c r="C22" i="1"/>
  <c r="C34" i="1"/>
  <c r="C35" i="1"/>
  <c r="C17" i="1"/>
  <c r="C31" i="1"/>
  <c r="C21" i="1"/>
  <c r="C32" i="1"/>
  <c r="C11" i="1"/>
  <c r="C23" i="1"/>
  <c r="C25" i="1"/>
  <c r="C24" i="1"/>
  <c r="C20" i="1"/>
  <c r="C8" i="1"/>
  <c r="C29" i="1"/>
  <c r="C9" i="1"/>
  <c r="C14" i="1"/>
  <c r="C12" i="1"/>
  <c r="C5" i="1"/>
  <c r="J65" i="10" l="1"/>
  <c r="H66" i="10"/>
  <c r="I58" i="10"/>
  <c r="K72" i="10"/>
  <c r="M72" i="10"/>
  <c r="H75" i="10"/>
  <c r="L60" i="10"/>
  <c r="H67" i="10"/>
  <c r="K66" i="10"/>
  <c r="M70" i="10"/>
  <c r="K67" i="10"/>
  <c r="E61" i="10"/>
  <c r="I73" i="10"/>
  <c r="H68" i="10"/>
  <c r="I62" i="10"/>
  <c r="G71" i="10"/>
  <c r="E68" i="10"/>
  <c r="D58" i="10"/>
  <c r="D71" i="10"/>
  <c r="C58" i="10"/>
  <c r="C66" i="10"/>
  <c r="E64" i="10"/>
  <c r="B67" i="10"/>
  <c r="F63" i="10"/>
  <c r="L63" i="10"/>
  <c r="E59" i="10"/>
  <c r="J66" i="10"/>
  <c r="K60" i="10"/>
  <c r="I71" i="10"/>
  <c r="E70" i="10"/>
  <c r="F73" i="10"/>
  <c r="F75" i="10" s="1"/>
  <c r="F64" i="10"/>
  <c r="C59" i="10"/>
  <c r="M71" i="10"/>
  <c r="E73" i="10"/>
  <c r="E60" i="10"/>
  <c r="B62" i="10"/>
  <c r="F60" i="10"/>
  <c r="C68" i="10"/>
  <c r="D70" i="10"/>
  <c r="F68" i="10"/>
  <c r="K64" i="10"/>
  <c r="C61" i="10"/>
  <c r="J67" i="10"/>
  <c r="H70" i="10"/>
  <c r="D72" i="10"/>
  <c r="D76" i="10" s="1"/>
  <c r="J58" i="10"/>
  <c r="L71" i="10"/>
  <c r="G62" i="10"/>
  <c r="D66" i="10"/>
  <c r="K58" i="10"/>
  <c r="D60" i="10"/>
  <c r="M62" i="10"/>
  <c r="H71" i="10"/>
  <c r="H76" i="10" s="1"/>
  <c r="B68" i="10"/>
  <c r="I61" i="10"/>
  <c r="C73" i="10"/>
  <c r="C75" i="10" s="1"/>
  <c r="B70" i="10"/>
  <c r="I69" i="10"/>
  <c r="K70" i="10"/>
  <c r="D59" i="10"/>
  <c r="G65" i="10"/>
  <c r="C65" i="10"/>
  <c r="G72" i="10"/>
  <c r="G76" i="10" s="1"/>
  <c r="D73" i="10"/>
  <c r="D64" i="10"/>
  <c r="M64" i="10"/>
  <c r="C62" i="10"/>
  <c r="B58" i="10"/>
  <c r="C69" i="10"/>
  <c r="D61" i="10"/>
  <c r="J61" i="10"/>
  <c r="L66" i="10"/>
  <c r="B64" i="10"/>
  <c r="K73" i="10"/>
  <c r="K75" i="10" s="1"/>
  <c r="B65" i="10"/>
  <c r="I66" i="10"/>
  <c r="F69" i="10"/>
  <c r="K69" i="10"/>
  <c r="C100" i="10"/>
  <c r="E100" i="10" s="1"/>
  <c r="E106" i="10"/>
  <c r="E101" i="10"/>
  <c r="E105" i="10"/>
  <c r="E107" i="10"/>
  <c r="E102" i="10"/>
  <c r="E108" i="10"/>
  <c r="E103" i="10"/>
  <c r="E109" i="10"/>
  <c r="E110" i="10"/>
  <c r="E104" i="10"/>
  <c r="F67" i="10"/>
  <c r="L58" i="10"/>
  <c r="M68" i="10"/>
  <c r="K61" i="10"/>
  <c r="L61" i="10"/>
  <c r="G69" i="10"/>
  <c r="C67" i="10"/>
  <c r="F62" i="10"/>
  <c r="C60" i="10"/>
  <c r="B73" i="10"/>
  <c r="J62" i="10"/>
  <c r="B61" i="10"/>
  <c r="M59" i="10"/>
  <c r="G59" i="10"/>
  <c r="J69" i="10"/>
  <c r="I72" i="10"/>
  <c r="I76" i="10" s="1"/>
  <c r="J64" i="10"/>
  <c r="J72" i="10"/>
  <c r="K59" i="10"/>
  <c r="G73" i="10"/>
  <c r="G75" i="10" s="1"/>
  <c r="G61" i="10"/>
  <c r="C72" i="10"/>
  <c r="J59" i="10"/>
  <c r="I59" i="10"/>
  <c r="K68" i="10"/>
  <c r="B66" i="10"/>
  <c r="G58" i="10"/>
  <c r="D62" i="10"/>
  <c r="M67" i="10"/>
  <c r="G67" i="10"/>
  <c r="J60" i="10"/>
  <c r="M58" i="10"/>
  <c r="F70" i="10"/>
  <c r="M73" i="10"/>
  <c r="M75" i="10" s="1"/>
  <c r="L69" i="10"/>
  <c r="G70" i="10"/>
  <c r="J63" i="10"/>
  <c r="M61" i="10"/>
  <c r="I64" i="10"/>
  <c r="D65" i="10"/>
  <c r="M66" i="10"/>
  <c r="L70" i="10"/>
  <c r="D67" i="10"/>
  <c r="I67" i="10"/>
  <c r="D63" i="10"/>
  <c r="F71" i="10"/>
  <c r="F76" i="10" s="1"/>
  <c r="F58" i="10"/>
  <c r="C64" i="10"/>
  <c r="B59" i="10"/>
  <c r="D69" i="10"/>
  <c r="J68" i="10"/>
  <c r="D68" i="10"/>
  <c r="F65" i="10"/>
  <c r="L64" i="10"/>
  <c r="I65" i="10"/>
  <c r="B69" i="10"/>
  <c r="M63" i="10"/>
  <c r="E65" i="10"/>
  <c r="G60" i="10"/>
  <c r="G64" i="10"/>
  <c r="E71" i="10"/>
  <c r="E63" i="10"/>
  <c r="L59" i="10"/>
  <c r="F61" i="10"/>
  <c r="M60" i="10"/>
  <c r="J70" i="10"/>
  <c r="E62" i="10"/>
  <c r="J71" i="10"/>
  <c r="E66" i="10"/>
  <c r="B72" i="10"/>
  <c r="B76" i="10" s="1"/>
  <c r="J73" i="10"/>
  <c r="J75" i="10" s="1"/>
  <c r="E72" i="10"/>
  <c r="I68" i="10"/>
  <c r="K65" i="10"/>
  <c r="M69" i="10"/>
  <c r="L65" i="10"/>
  <c r="C63" i="10"/>
  <c r="L72" i="10"/>
  <c r="L76" i="10" s="1"/>
  <c r="E67" i="10"/>
  <c r="L67" i="10"/>
  <c r="F59" i="10"/>
  <c r="L62" i="10"/>
  <c r="K71" i="10"/>
  <c r="L68" i="10"/>
  <c r="G68" i="10"/>
  <c r="K62" i="10"/>
  <c r="C70" i="10"/>
  <c r="C71" i="10"/>
  <c r="M65" i="10"/>
  <c r="I60" i="10"/>
  <c r="B60" i="10"/>
  <c r="F66" i="10"/>
  <c r="B71" i="10"/>
  <c r="G66" i="10"/>
  <c r="I63" i="10"/>
  <c r="L73" i="10"/>
  <c r="L75" i="10" s="1"/>
  <c r="K63" i="10"/>
  <c r="G63" i="10"/>
  <c r="B63" i="10"/>
  <c r="D11" i="1"/>
  <c r="E11" i="1" s="1"/>
  <c r="D10" i="1"/>
  <c r="D20" i="1"/>
  <c r="D18" i="1"/>
  <c r="E18" i="1"/>
  <c r="D23" i="1"/>
  <c r="E23" i="1" s="1"/>
  <c r="E28" i="1"/>
  <c r="D19" i="1"/>
  <c r="E19" i="1" s="1"/>
  <c r="D32" i="1"/>
  <c r="E32" i="1" s="1"/>
  <c r="D12" i="1"/>
  <c r="E12" i="1" s="1"/>
  <c r="A2" i="4" a="1"/>
  <c r="A2" i="4" s="1"/>
  <c r="D26" i="1"/>
  <c r="E26" i="1" s="1"/>
  <c r="D29" i="1"/>
  <c r="D27" i="1"/>
  <c r="E27" i="1" s="1"/>
  <c r="D25" i="1"/>
  <c r="E25" i="1" s="1"/>
  <c r="D24" i="1"/>
  <c r="E24" i="1" s="1"/>
  <c r="D17" i="1"/>
  <c r="E17" i="1" s="1"/>
  <c r="D33" i="1"/>
  <c r="E33" i="1" s="1"/>
  <c r="D22" i="1"/>
  <c r="E22" i="1" s="1"/>
  <c r="D34" i="1"/>
  <c r="E34" i="1" s="1"/>
  <c r="E20" i="1"/>
  <c r="D30" i="1"/>
  <c r="E30" i="1" s="1"/>
  <c r="D35" i="1"/>
  <c r="E35" i="1" s="1"/>
  <c r="D13" i="1"/>
  <c r="E13" i="1" s="1"/>
  <c r="D15" i="1"/>
  <c r="E15" i="1" s="1"/>
  <c r="D16" i="1"/>
  <c r="E16" i="1" s="1"/>
  <c r="E29" i="1"/>
  <c r="D21" i="1"/>
  <c r="E21" i="1" s="1"/>
  <c r="D31" i="1"/>
  <c r="E31" i="1" s="1"/>
  <c r="A4" i="2" a="1"/>
  <c r="Q15" i="2" s="1"/>
  <c r="D14" i="1"/>
  <c r="E14" i="1" s="1"/>
  <c r="E10" i="1"/>
  <c r="E76" i="10" l="1"/>
  <c r="D75" i="10"/>
  <c r="M76" i="10"/>
  <c r="C76" i="10"/>
  <c r="B75" i="10"/>
  <c r="K76" i="10"/>
  <c r="I75" i="10"/>
  <c r="J76" i="10"/>
  <c r="E75" i="10"/>
  <c r="H74" i="10" a="1"/>
  <c r="H74" i="10" s="1"/>
  <c r="D74" i="10" a="1"/>
  <c r="D74" i="10" s="1"/>
  <c r="C74" i="10" a="1"/>
  <c r="C74" i="10" s="1"/>
  <c r="J74" i="10" a="1"/>
  <c r="J74" i="10" s="1"/>
  <c r="E74" i="10" a="1"/>
  <c r="E74" i="10" s="1"/>
  <c r="K74" i="10" a="1"/>
  <c r="K74" i="10" s="1"/>
  <c r="I74" i="10" a="1"/>
  <c r="I74" i="10" s="1"/>
  <c r="L74" i="10" a="1"/>
  <c r="L74" i="10" s="1"/>
  <c r="B74" i="10" a="1"/>
  <c r="B74" i="10" s="1"/>
  <c r="F74" i="10" a="1"/>
  <c r="F74" i="10" s="1"/>
  <c r="F100" i="10" a="1"/>
  <c r="G74" i="10" a="1"/>
  <c r="G74" i="10" s="1"/>
  <c r="M74" i="10" a="1"/>
  <c r="M74" i="10" s="1"/>
  <c r="A2" i="7" a="1"/>
  <c r="A2" i="7" s="1"/>
  <c r="A3" i="6" s="1" a="1"/>
  <c r="L18" i="6" s="1"/>
  <c r="M18" i="6" s="1"/>
  <c r="B40" i="1" a="1"/>
  <c r="B40" i="1" s="1"/>
  <c r="E25" i="2"/>
  <c r="Q7" i="2"/>
  <c r="U10" i="2"/>
  <c r="E13" i="2"/>
  <c r="E17" i="2"/>
  <c r="E18" i="2"/>
  <c r="U9" i="2"/>
  <c r="U14" i="2"/>
  <c r="Q18" i="2"/>
  <c r="I22" i="2"/>
  <c r="M11" i="2"/>
  <c r="E27" i="2"/>
  <c r="I14" i="2"/>
  <c r="Q21" i="2"/>
  <c r="I28" i="2"/>
  <c r="E26" i="2"/>
  <c r="Y7" i="2"/>
  <c r="Q12" i="2"/>
  <c r="E8" i="2"/>
  <c r="I19" i="2"/>
  <c r="E9" i="2"/>
  <c r="I18" i="2"/>
  <c r="I21" i="2"/>
  <c r="M19" i="2"/>
  <c r="U5" i="2"/>
  <c r="I23" i="2"/>
  <c r="Y5" i="2"/>
  <c r="Q23" i="2"/>
  <c r="Y17" i="2"/>
  <c r="Q16" i="2"/>
  <c r="Q10" i="2"/>
  <c r="M15" i="2"/>
  <c r="U6" i="2"/>
  <c r="U11" i="2"/>
  <c r="Y11" i="2"/>
  <c r="U21" i="2"/>
  <c r="E24" i="2"/>
  <c r="M16" i="2"/>
  <c r="E6" i="2"/>
  <c r="Y21" i="2"/>
  <c r="E16" i="2"/>
  <c r="U13" i="2"/>
  <c r="E10" i="2"/>
  <c r="U7" i="2"/>
  <c r="Y13" i="2"/>
  <c r="U20" i="2"/>
  <c r="Q17" i="2"/>
  <c r="Q14" i="2"/>
  <c r="I25" i="2"/>
  <c r="Q20" i="2"/>
  <c r="Q11" i="2"/>
  <c r="E14" i="2"/>
  <c r="Q8" i="2"/>
  <c r="U19" i="2"/>
  <c r="Y10" i="2"/>
  <c r="Y9" i="2"/>
  <c r="I27" i="2"/>
  <c r="U8" i="2"/>
  <c r="I11" i="2"/>
  <c r="Q5" i="2"/>
  <c r="Q6" i="2"/>
  <c r="I5" i="2"/>
  <c r="I15" i="2"/>
  <c r="Y6" i="2"/>
  <c r="I24" i="2"/>
  <c r="M14" i="2"/>
  <c r="E29" i="2"/>
  <c r="M18" i="2"/>
  <c r="Y18" i="2"/>
  <c r="Y8" i="2"/>
  <c r="E20" i="2"/>
  <c r="U18" i="2"/>
  <c r="M6" i="2"/>
  <c r="M8" i="2"/>
  <c r="E11" i="2"/>
  <c r="Y20" i="2"/>
  <c r="M17" i="2"/>
  <c r="E5" i="2"/>
  <c r="Y16" i="2"/>
  <c r="E21" i="2"/>
  <c r="Y19" i="2"/>
  <c r="M10" i="2"/>
  <c r="U17" i="2"/>
  <c r="Q19" i="2"/>
  <c r="M7" i="2"/>
  <c r="Q22" i="2"/>
  <c r="I6" i="2"/>
  <c r="I26" i="2"/>
  <c r="M26" i="2"/>
  <c r="I17" i="2"/>
  <c r="A4" i="2"/>
  <c r="Y4" i="2" s="1"/>
  <c r="M20" i="2"/>
  <c r="Y22" i="2"/>
  <c r="M12" i="2"/>
  <c r="M9" i="2"/>
  <c r="M21" i="2"/>
  <c r="Y23" i="2"/>
  <c r="M22" i="2"/>
  <c r="Y24" i="2"/>
  <c r="U12" i="2"/>
  <c r="U24" i="2"/>
  <c r="Q9" i="2"/>
  <c r="U23" i="2"/>
  <c r="Q26" i="2"/>
  <c r="I8" i="2"/>
  <c r="I10" i="2"/>
  <c r="B2" i="4" a="1"/>
  <c r="C3" i="4" s="1"/>
  <c r="U25" i="2"/>
  <c r="U22" i="2"/>
  <c r="Q24" i="2"/>
  <c r="M23" i="2"/>
  <c r="M25" i="2"/>
  <c r="B4" i="2" a="1"/>
  <c r="B4" i="2" s="1"/>
  <c r="V4" i="2" s="1"/>
  <c r="Q25" i="2"/>
  <c r="E22" i="2"/>
  <c r="M24" i="2"/>
  <c r="Y14" i="2"/>
  <c r="U15" i="2"/>
  <c r="E15" i="2"/>
  <c r="E28" i="2"/>
  <c r="Y12" i="2"/>
  <c r="Y15" i="2"/>
  <c r="U16" i="2"/>
  <c r="I7" i="2"/>
  <c r="Q13" i="2"/>
  <c r="E12" i="2"/>
  <c r="M5" i="2"/>
  <c r="M27" i="2"/>
  <c r="E19" i="2"/>
  <c r="I13" i="2"/>
  <c r="I16" i="2"/>
  <c r="E7" i="2"/>
  <c r="I12" i="2"/>
  <c r="M13" i="2"/>
  <c r="I20" i="2"/>
  <c r="E23" i="2"/>
  <c r="I9" i="2"/>
  <c r="F100" i="10" l="1"/>
  <c r="G100" i="10" s="1"/>
  <c r="G101" i="10"/>
  <c r="G102" i="10"/>
  <c r="G103" i="10"/>
  <c r="G104" i="10"/>
  <c r="G105" i="10"/>
  <c r="G106" i="10"/>
  <c r="G107" i="10"/>
  <c r="G108" i="10"/>
  <c r="G109" i="10"/>
  <c r="G110" i="10"/>
  <c r="G26" i="6"/>
  <c r="G10" i="6"/>
  <c r="G28" i="6"/>
  <c r="L20" i="6"/>
  <c r="M20" i="6" s="1"/>
  <c r="L21" i="6"/>
  <c r="M21" i="6" s="1"/>
  <c r="N7" i="2"/>
  <c r="L14" i="6"/>
  <c r="M14" i="6" s="1"/>
  <c r="L15" i="6"/>
  <c r="M15" i="6" s="1"/>
  <c r="Z14" i="2"/>
  <c r="G25" i="6"/>
  <c r="G16" i="6"/>
  <c r="L10" i="6"/>
  <c r="M10" i="6" s="1"/>
  <c r="L27" i="6"/>
  <c r="M27" i="6" s="1"/>
  <c r="G7" i="6"/>
  <c r="G17" i="6"/>
  <c r="L22" i="6"/>
  <c r="M22" i="6" s="1"/>
  <c r="G22" i="6"/>
  <c r="G13" i="6"/>
  <c r="L11" i="6"/>
  <c r="M11" i="6" s="1"/>
  <c r="L4" i="6"/>
  <c r="M4" i="6" s="1"/>
  <c r="G18" i="6"/>
  <c r="G23" i="6"/>
  <c r="L23" i="6"/>
  <c r="M23" i="6" s="1"/>
  <c r="L16" i="6"/>
  <c r="M16" i="6" s="1"/>
  <c r="G21" i="6"/>
  <c r="G9" i="6"/>
  <c r="L19" i="6"/>
  <c r="M19" i="6" s="1"/>
  <c r="L28" i="6"/>
  <c r="M28" i="6" s="1"/>
  <c r="G27" i="6"/>
  <c r="G15" i="6"/>
  <c r="L12" i="6"/>
  <c r="M12" i="6" s="1"/>
  <c r="L5" i="6"/>
  <c r="M5" i="6" s="1"/>
  <c r="R10" i="6"/>
  <c r="V10" i="6"/>
  <c r="G19" i="6"/>
  <c r="G11" i="6"/>
  <c r="G8" i="6"/>
  <c r="L24" i="6"/>
  <c r="M24" i="6" s="1"/>
  <c r="L17" i="6"/>
  <c r="M17" i="6" s="1"/>
  <c r="G5" i="6"/>
  <c r="G20" i="6"/>
  <c r="L13" i="6"/>
  <c r="M13" i="6" s="1"/>
  <c r="L6" i="6"/>
  <c r="M6" i="6" s="1"/>
  <c r="G6" i="6"/>
  <c r="G14" i="6"/>
  <c r="L8" i="6"/>
  <c r="M8" i="6" s="1"/>
  <c r="L25" i="6"/>
  <c r="M25" i="6" s="1"/>
  <c r="R26" i="6"/>
  <c r="V26" i="6"/>
  <c r="R28" i="6"/>
  <c r="V28" i="6"/>
  <c r="A3" i="6"/>
  <c r="L7" i="6"/>
  <c r="M7" i="6" s="1"/>
  <c r="O5" i="6"/>
  <c r="O20" i="6"/>
  <c r="O7" i="6"/>
  <c r="O28" i="6"/>
  <c r="O8" i="6"/>
  <c r="O6" i="6"/>
  <c r="O14" i="6"/>
  <c r="O11" i="6"/>
  <c r="O16" i="6"/>
  <c r="O19" i="6"/>
  <c r="O25" i="6"/>
  <c r="O22" i="6"/>
  <c r="O9" i="6"/>
  <c r="O4" i="6"/>
  <c r="O24" i="6"/>
  <c r="O21" i="6"/>
  <c r="O27" i="6"/>
  <c r="O18" i="6"/>
  <c r="O13" i="6"/>
  <c r="O15" i="6"/>
  <c r="O26" i="6"/>
  <c r="O10" i="6"/>
  <c r="O12" i="6"/>
  <c r="O23" i="6"/>
  <c r="O17" i="6"/>
  <c r="R9" i="2"/>
  <c r="G24" i="6"/>
  <c r="G12" i="6"/>
  <c r="L9" i="6"/>
  <c r="M9" i="6" s="1"/>
  <c r="L26" i="6"/>
  <c r="M26" i="6" s="1"/>
  <c r="R11" i="2"/>
  <c r="R4" i="2"/>
  <c r="C19" i="2"/>
  <c r="J11" i="2"/>
  <c r="C17" i="2"/>
  <c r="V6" i="2"/>
  <c r="C23" i="2"/>
  <c r="C12" i="2"/>
  <c r="G12" i="2" s="1"/>
  <c r="Z15" i="2"/>
  <c r="V24" i="2"/>
  <c r="J21" i="2"/>
  <c r="N22" i="2"/>
  <c r="N13" i="2"/>
  <c r="F16" i="2"/>
  <c r="C28" i="2"/>
  <c r="N26" i="2"/>
  <c r="Z21" i="2"/>
  <c r="Z10" i="2"/>
  <c r="R25" i="2"/>
  <c r="F6" i="2"/>
  <c r="Z5" i="2"/>
  <c r="R10" i="2"/>
  <c r="V20" i="2"/>
  <c r="V13" i="2"/>
  <c r="N17" i="2"/>
  <c r="C5" i="2"/>
  <c r="C11" i="2"/>
  <c r="F22" i="2"/>
  <c r="V8" i="2"/>
  <c r="J16" i="2"/>
  <c r="V22" i="2"/>
  <c r="R16" i="2"/>
  <c r="R22" i="2"/>
  <c r="Z7" i="2"/>
  <c r="F20" i="2"/>
  <c r="R26" i="2"/>
  <c r="Z23" i="2"/>
  <c r="J10" i="2"/>
  <c r="V21" i="2"/>
  <c r="N27" i="2"/>
  <c r="R17" i="2"/>
  <c r="F7" i="2"/>
  <c r="J18" i="2"/>
  <c r="Z9" i="2"/>
  <c r="Z16" i="2"/>
  <c r="J15" i="2"/>
  <c r="R15" i="2"/>
  <c r="V25" i="2"/>
  <c r="Z11" i="2"/>
  <c r="Z22" i="2"/>
  <c r="F24" i="2"/>
  <c r="R6" i="2"/>
  <c r="J25" i="2"/>
  <c r="N14" i="2"/>
  <c r="C9" i="2"/>
  <c r="G9" i="2" s="1"/>
  <c r="F12" i="2"/>
  <c r="N18" i="2"/>
  <c r="J27" i="2"/>
  <c r="F23" i="2"/>
  <c r="Z17" i="2"/>
  <c r="J8" i="2"/>
  <c r="N12" i="2"/>
  <c r="J13" i="2"/>
  <c r="J23" i="2"/>
  <c r="J28" i="2"/>
  <c r="J12" i="2"/>
  <c r="C22" i="2"/>
  <c r="S19" i="2" s="1"/>
  <c r="F9" i="2"/>
  <c r="R19" i="2"/>
  <c r="Z8" i="2"/>
  <c r="C18" i="2"/>
  <c r="G18" i="2" s="1"/>
  <c r="N19" i="2"/>
  <c r="C21" i="2"/>
  <c r="C15" i="2"/>
  <c r="Z12" i="2"/>
  <c r="F28" i="2"/>
  <c r="R12" i="2"/>
  <c r="J17" i="2"/>
  <c r="V18" i="2"/>
  <c r="V23" i="2"/>
  <c r="F17" i="2"/>
  <c r="R20" i="2"/>
  <c r="N11" i="2"/>
  <c r="R14" i="2"/>
  <c r="F25" i="2"/>
  <c r="J6" i="2"/>
  <c r="V11" i="2"/>
  <c r="V12" i="2"/>
  <c r="F13" i="2"/>
  <c r="Z18" i="2"/>
  <c r="V17" i="2"/>
  <c r="N10" i="2"/>
  <c r="C29" i="2"/>
  <c r="Z24" i="2"/>
  <c r="F10" i="2"/>
  <c r="N20" i="2"/>
  <c r="N25" i="2"/>
  <c r="J5" i="2"/>
  <c r="C6" i="2"/>
  <c r="J24" i="2"/>
  <c r="V15" i="2"/>
  <c r="C14" i="2"/>
  <c r="AA14" i="2" s="1"/>
  <c r="R23" i="2"/>
  <c r="F5" i="2"/>
  <c r="R7" i="2"/>
  <c r="C27" i="2"/>
  <c r="K27" i="2" s="1"/>
  <c r="N23" i="2"/>
  <c r="J20" i="2"/>
  <c r="Z20" i="2"/>
  <c r="C13" i="2"/>
  <c r="O11" i="2" s="1"/>
  <c r="C10" i="2"/>
  <c r="C25" i="2"/>
  <c r="G25" i="2" s="1"/>
  <c r="J19" i="2"/>
  <c r="V7" i="2"/>
  <c r="R21" i="2"/>
  <c r="R5" i="2"/>
  <c r="J26" i="2"/>
  <c r="C16" i="2"/>
  <c r="F26" i="2"/>
  <c r="N24" i="2"/>
  <c r="N5" i="2"/>
  <c r="F21" i="2"/>
  <c r="C8" i="2"/>
  <c r="S8" i="2" s="1"/>
  <c r="V16" i="2"/>
  <c r="F19" i="2"/>
  <c r="V14" i="2"/>
  <c r="E4" i="2"/>
  <c r="E31" i="2" s="1"/>
  <c r="C6" i="4"/>
  <c r="C8" i="4"/>
  <c r="C7" i="4"/>
  <c r="Z19" i="2"/>
  <c r="F15" i="2"/>
  <c r="J9" i="2"/>
  <c r="V10" i="2"/>
  <c r="F11" i="2"/>
  <c r="J7" i="2"/>
  <c r="N6" i="2"/>
  <c r="N15" i="2"/>
  <c r="C7" i="2"/>
  <c r="AA7" i="2" s="1"/>
  <c r="Q4" i="2"/>
  <c r="Q31" i="2" s="1"/>
  <c r="J22" i="2"/>
  <c r="C24" i="2"/>
  <c r="C20" i="2"/>
  <c r="W16" i="2" s="1"/>
  <c r="Z6" i="2"/>
  <c r="F18" i="2"/>
  <c r="N16" i="2"/>
  <c r="J14" i="2"/>
  <c r="V5" i="2"/>
  <c r="R13" i="2"/>
  <c r="Z13" i="2"/>
  <c r="F14" i="2"/>
  <c r="R24" i="2"/>
  <c r="N9" i="2"/>
  <c r="F8" i="2"/>
  <c r="N8" i="2"/>
  <c r="C26" i="2"/>
  <c r="O26" i="2" s="1"/>
  <c r="B31" i="2"/>
  <c r="C26" i="4"/>
  <c r="C24" i="4"/>
  <c r="R18" i="2"/>
  <c r="V9" i="2"/>
  <c r="F27" i="2"/>
  <c r="N21" i="2"/>
  <c r="F29" i="2"/>
  <c r="R8" i="2"/>
  <c r="V19" i="2"/>
  <c r="Y31" i="2"/>
  <c r="C19" i="4"/>
  <c r="C14" i="4"/>
  <c r="C25" i="4"/>
  <c r="C18" i="4"/>
  <c r="C13" i="4"/>
  <c r="C17" i="4"/>
  <c r="C12" i="4"/>
  <c r="C5" i="4"/>
  <c r="C23" i="4"/>
  <c r="C10" i="4"/>
  <c r="C16" i="4"/>
  <c r="C11" i="4"/>
  <c r="C21" i="4"/>
  <c r="C4" i="4"/>
  <c r="B2" i="4"/>
  <c r="I4" i="2"/>
  <c r="I31" i="2" s="1"/>
  <c r="M4" i="2"/>
  <c r="M31" i="2" s="1"/>
  <c r="U4" i="2"/>
  <c r="U31" i="2" s="1"/>
  <c r="C9" i="4"/>
  <c r="C27" i="4"/>
  <c r="C22" i="4"/>
  <c r="C15" i="4"/>
  <c r="C20" i="4"/>
  <c r="G21" i="2"/>
  <c r="O19" i="2"/>
  <c r="W17" i="2"/>
  <c r="G28" i="2"/>
  <c r="G17" i="2"/>
  <c r="Z4" i="2"/>
  <c r="C4" i="2"/>
  <c r="J4" i="2"/>
  <c r="N4" i="2"/>
  <c r="F4" i="2"/>
  <c r="G14" i="2"/>
  <c r="W21" i="2"/>
  <c r="G23" i="2"/>
  <c r="O21" i="2"/>
  <c r="K22" i="2"/>
  <c r="W19" i="2"/>
  <c r="AA23" i="2"/>
  <c r="G11" i="2"/>
  <c r="O17" i="2"/>
  <c r="G19" i="2"/>
  <c r="G6" i="2"/>
  <c r="AA6" i="2"/>
  <c r="B33" i="6" l="1"/>
  <c r="R24" i="6"/>
  <c r="V24" i="6"/>
  <c r="R6" i="6"/>
  <c r="V6" i="6"/>
  <c r="R15" i="6"/>
  <c r="V15" i="6"/>
  <c r="R13" i="6"/>
  <c r="V13" i="6"/>
  <c r="R20" i="6"/>
  <c r="V20" i="6"/>
  <c r="R27" i="6"/>
  <c r="V27" i="6"/>
  <c r="R22" i="6"/>
  <c r="V22" i="6"/>
  <c r="O3" i="6"/>
  <c r="O30" i="6" s="1"/>
  <c r="O31" i="6" s="1"/>
  <c r="G4" i="6"/>
  <c r="R5" i="6"/>
  <c r="V5" i="6"/>
  <c r="AA17" i="2"/>
  <c r="S9" i="2"/>
  <c r="O23" i="2"/>
  <c r="R17" i="6"/>
  <c r="V17" i="6"/>
  <c r="C2" i="4"/>
  <c r="B2" i="7" a="1"/>
  <c r="B2" i="7" s="1"/>
  <c r="B3" i="6" s="1" a="1"/>
  <c r="B3" i="6" s="1"/>
  <c r="R9" i="6"/>
  <c r="V9" i="6"/>
  <c r="R7" i="6"/>
  <c r="V7" i="6"/>
  <c r="S22" i="2"/>
  <c r="K11" i="2"/>
  <c r="AA12" i="2"/>
  <c r="O7" i="2"/>
  <c r="R8" i="6"/>
  <c r="V8" i="6"/>
  <c r="R21" i="6"/>
  <c r="V21" i="6"/>
  <c r="R11" i="6"/>
  <c r="V11" i="6"/>
  <c r="R19" i="6"/>
  <c r="V19" i="6"/>
  <c r="R16" i="6"/>
  <c r="V16" i="6"/>
  <c r="O9" i="2"/>
  <c r="K24" i="2"/>
  <c r="W12" i="2"/>
  <c r="R23" i="6"/>
  <c r="V23" i="6"/>
  <c r="R25" i="6"/>
  <c r="V25" i="6"/>
  <c r="S6" i="2"/>
  <c r="W25" i="2"/>
  <c r="R12" i="6"/>
  <c r="V12" i="6"/>
  <c r="R14" i="6"/>
  <c r="V14" i="6"/>
  <c r="R18" i="6"/>
  <c r="V18" i="6"/>
  <c r="G16" i="2"/>
  <c r="AA9" i="2"/>
  <c r="S25" i="2"/>
  <c r="W5" i="2"/>
  <c r="G5" i="2"/>
  <c r="K5" i="2"/>
  <c r="S17" i="2"/>
  <c r="W18" i="2"/>
  <c r="AA16" i="2"/>
  <c r="O22" i="2"/>
  <c r="G8" i="2"/>
  <c r="G29" i="2"/>
  <c r="O27" i="2"/>
  <c r="G24" i="2"/>
  <c r="K18" i="2"/>
  <c r="K28" i="2"/>
  <c r="W9" i="2"/>
  <c r="AA11" i="2"/>
  <c r="G27" i="2"/>
  <c r="AA18" i="2"/>
  <c r="G22" i="2"/>
  <c r="O25" i="2"/>
  <c r="K17" i="2"/>
  <c r="S14" i="2"/>
  <c r="K21" i="2"/>
  <c r="S20" i="2"/>
  <c r="O16" i="2"/>
  <c r="S16" i="2"/>
  <c r="W24" i="2"/>
  <c r="AA19" i="2"/>
  <c r="K16" i="2"/>
  <c r="S18" i="2"/>
  <c r="G20" i="2"/>
  <c r="S24" i="2"/>
  <c r="K26" i="2"/>
  <c r="K23" i="2"/>
  <c r="K14" i="2"/>
  <c r="W23" i="2"/>
  <c r="AA24" i="2"/>
  <c r="AA22" i="2"/>
  <c r="S13" i="2"/>
  <c r="G15" i="2"/>
  <c r="O15" i="2"/>
  <c r="S21" i="2"/>
  <c r="G13" i="2"/>
  <c r="AA15" i="2"/>
  <c r="S26" i="2"/>
  <c r="S23" i="2"/>
  <c r="AA21" i="2"/>
  <c r="S12" i="2"/>
  <c r="W15" i="2"/>
  <c r="W13" i="2"/>
  <c r="O24" i="2"/>
  <c r="K20" i="2"/>
  <c r="S15" i="2"/>
  <c r="O18" i="2"/>
  <c r="K15" i="2"/>
  <c r="K12" i="2"/>
  <c r="W14" i="2"/>
  <c r="K19" i="2"/>
  <c r="W11" i="2"/>
  <c r="O20" i="2"/>
  <c r="O13" i="2"/>
  <c r="AA13" i="2"/>
  <c r="AA20" i="2"/>
  <c r="I32" i="2"/>
  <c r="F37" i="2" s="1"/>
  <c r="W10" i="2"/>
  <c r="K13" i="2"/>
  <c r="O14" i="2"/>
  <c r="S11" i="2"/>
  <c r="W20" i="2"/>
  <c r="O12" i="2"/>
  <c r="K25" i="2"/>
  <c r="K9" i="2"/>
  <c r="O8" i="2"/>
  <c r="AA10" i="2"/>
  <c r="O6" i="2"/>
  <c r="S5" i="2"/>
  <c r="G10" i="2"/>
  <c r="AA8" i="2"/>
  <c r="K10" i="2"/>
  <c r="W6" i="2"/>
  <c r="W8" i="2"/>
  <c r="K8" i="2"/>
  <c r="Q32" i="2"/>
  <c r="F39" i="2" s="1"/>
  <c r="O10" i="2"/>
  <c r="AA5" i="2"/>
  <c r="S10" i="2"/>
  <c r="U32" i="2"/>
  <c r="F40" i="2" s="1"/>
  <c r="V31" i="2"/>
  <c r="V32" i="2" s="1"/>
  <c r="G40" i="2" s="1"/>
  <c r="M32" i="2"/>
  <c r="F38" i="2" s="1"/>
  <c r="R31" i="2"/>
  <c r="R32" i="2" s="1"/>
  <c r="G39" i="2" s="1"/>
  <c r="W7" i="2"/>
  <c r="G7" i="2"/>
  <c r="O5" i="2"/>
  <c r="K7" i="2"/>
  <c r="K6" i="2"/>
  <c r="E32" i="2"/>
  <c r="F36" i="2" s="1"/>
  <c r="K36" i="2" s="1"/>
  <c r="S7" i="2"/>
  <c r="Y32" i="2"/>
  <c r="F41" i="2" s="1"/>
  <c r="G26" i="2"/>
  <c r="N31" i="2"/>
  <c r="N32" i="2" s="1"/>
  <c r="G38" i="2" s="1"/>
  <c r="W22" i="2"/>
  <c r="Z31" i="2"/>
  <c r="Z32" i="2" s="1"/>
  <c r="G41" i="2" s="1"/>
  <c r="F31" i="2"/>
  <c r="F32" i="2" s="1"/>
  <c r="G36" i="2" s="1"/>
  <c r="L36" i="2" s="1"/>
  <c r="J31" i="2"/>
  <c r="J32" i="2" s="1"/>
  <c r="G37" i="2" s="1"/>
  <c r="O4" i="2"/>
  <c r="AA4" i="2"/>
  <c r="G4" i="2"/>
  <c r="W4" i="2"/>
  <c r="K4" i="2"/>
  <c r="S4" i="2"/>
  <c r="D23" i="6" l="1"/>
  <c r="K41" i="2"/>
  <c r="R4" i="6"/>
  <c r="V4" i="6"/>
  <c r="L37" i="2"/>
  <c r="E23" i="6"/>
  <c r="P23" i="6"/>
  <c r="L38" i="2"/>
  <c r="S31" i="2"/>
  <c r="S32" i="2" s="1"/>
  <c r="H39" i="2" s="1"/>
  <c r="K37" i="2"/>
  <c r="L40" i="2"/>
  <c r="K31" i="2"/>
  <c r="K32" i="2" s="1"/>
  <c r="H37" i="2" s="1"/>
  <c r="W31" i="2"/>
  <c r="W32" i="2" s="1"/>
  <c r="H40" i="2" s="1"/>
  <c r="AA31" i="2"/>
  <c r="AA32" i="2" s="1"/>
  <c r="H41" i="2" s="1"/>
  <c r="H10" i="6"/>
  <c r="W10" i="6" s="1"/>
  <c r="D8" i="6"/>
  <c r="G31" i="2"/>
  <c r="G32" i="2" s="1"/>
  <c r="H36" i="2" s="1"/>
  <c r="O31" i="2"/>
  <c r="O32" i="2" s="1"/>
  <c r="H38" i="2" s="1"/>
  <c r="K40" i="2"/>
  <c r="D16" i="6"/>
  <c r="K38" i="2"/>
  <c r="K39" i="2"/>
  <c r="H23" i="6"/>
  <c r="W23" i="6" s="1"/>
  <c r="X23" i="6" s="1"/>
  <c r="D13" i="6"/>
  <c r="L41" i="2"/>
  <c r="D21" i="6"/>
  <c r="H22" i="6"/>
  <c r="W22" i="6" s="1"/>
  <c r="X22" i="6" s="1"/>
  <c r="D14" i="6"/>
  <c r="H8" i="6"/>
  <c r="W8" i="6" s="1"/>
  <c r="X8" i="6" s="1"/>
  <c r="D20" i="6"/>
  <c r="H12" i="6"/>
  <c r="W12" i="6" s="1"/>
  <c r="X12" i="6" s="1"/>
  <c r="D11" i="6"/>
  <c r="H17" i="6"/>
  <c r="W17" i="6" s="1"/>
  <c r="X17" i="6" s="1"/>
  <c r="D9" i="6"/>
  <c r="D27" i="6"/>
  <c r="H25" i="6"/>
  <c r="W25" i="6" s="1"/>
  <c r="X25" i="6" s="1"/>
  <c r="D22" i="6"/>
  <c r="D28" i="6"/>
  <c r="H28" i="6"/>
  <c r="W28" i="6" s="1"/>
  <c r="H6" i="6"/>
  <c r="W6" i="6" s="1"/>
  <c r="X6" i="6" s="1"/>
  <c r="H21" i="6"/>
  <c r="W21" i="6" s="1"/>
  <c r="X21" i="6" s="1"/>
  <c r="D6" i="6"/>
  <c r="D12" i="6"/>
  <c r="H20" i="6"/>
  <c r="W20" i="6" s="1"/>
  <c r="X20" i="6" s="1"/>
  <c r="H24" i="6"/>
  <c r="W24" i="6" s="1"/>
  <c r="X24" i="6" s="1"/>
  <c r="H13" i="6"/>
  <c r="W13" i="6" s="1"/>
  <c r="X13" i="6" s="1"/>
  <c r="H7" i="6"/>
  <c r="W7" i="6" s="1"/>
  <c r="X7" i="6" s="1"/>
  <c r="D18" i="6"/>
  <c r="H9" i="6"/>
  <c r="W9" i="6" s="1"/>
  <c r="X9" i="6" s="1"/>
  <c r="H15" i="6"/>
  <c r="W15" i="6" s="1"/>
  <c r="X15" i="6" s="1"/>
  <c r="D10" i="6"/>
  <c r="H27" i="6"/>
  <c r="W27" i="6" s="1"/>
  <c r="X27" i="6" s="1"/>
  <c r="H14" i="6"/>
  <c r="W14" i="6" s="1"/>
  <c r="X14" i="6" s="1"/>
  <c r="D24" i="6"/>
  <c r="D5" i="6"/>
  <c r="H18" i="6"/>
  <c r="W18" i="6" s="1"/>
  <c r="X18" i="6" s="1"/>
  <c r="D15" i="6"/>
  <c r="H11" i="6"/>
  <c r="W11" i="6" s="1"/>
  <c r="X11" i="6" s="1"/>
  <c r="H19" i="6"/>
  <c r="W19" i="6" s="1"/>
  <c r="X19" i="6" s="1"/>
  <c r="D26" i="6"/>
  <c r="H26" i="6"/>
  <c r="W26" i="6" s="1"/>
  <c r="D25" i="6"/>
  <c r="D4" i="6"/>
  <c r="D3" i="6"/>
  <c r="D7" i="6"/>
  <c r="H5" i="6"/>
  <c r="W5" i="6" s="1"/>
  <c r="X5" i="6" s="1"/>
  <c r="D19" i="6"/>
  <c r="H16" i="6"/>
  <c r="W16" i="6" s="1"/>
  <c r="X16" i="6" s="1"/>
  <c r="D17" i="6"/>
  <c r="L39" i="2"/>
  <c r="AB18" i="6" l="1"/>
  <c r="AB6" i="6"/>
  <c r="AB5" i="6"/>
  <c r="AB27" i="6"/>
  <c r="AB24" i="6"/>
  <c r="AB11" i="6"/>
  <c r="AB22" i="6"/>
  <c r="AB25" i="6"/>
  <c r="AB7" i="6"/>
  <c r="AB13" i="6"/>
  <c r="AB21" i="6"/>
  <c r="AB19" i="6"/>
  <c r="X26" i="6"/>
  <c r="AB26" i="6"/>
  <c r="AB23" i="6"/>
  <c r="AB20" i="6"/>
  <c r="X10" i="6"/>
  <c r="AB10" i="6"/>
  <c r="AB9" i="6"/>
  <c r="AB16" i="6"/>
  <c r="X28" i="6"/>
  <c r="AB28" i="6"/>
  <c r="AB12" i="6"/>
  <c r="M37" i="2"/>
  <c r="AB17" i="6"/>
  <c r="AB8" i="6"/>
  <c r="AB15" i="6"/>
  <c r="AB14" i="6"/>
  <c r="I14" i="6"/>
  <c r="J14" i="6" s="1"/>
  <c r="S14" i="6"/>
  <c r="T14" i="6" s="1"/>
  <c r="I28" i="6"/>
  <c r="J28" i="6" s="1"/>
  <c r="S28" i="6"/>
  <c r="T28" i="6" s="1"/>
  <c r="I15" i="6"/>
  <c r="J15" i="6" s="1"/>
  <c r="S15" i="6"/>
  <c r="T15" i="6" s="1"/>
  <c r="I9" i="6"/>
  <c r="J9" i="6" s="1"/>
  <c r="S9" i="6"/>
  <c r="T9" i="6" s="1"/>
  <c r="I22" i="6"/>
  <c r="J22" i="6" s="1"/>
  <c r="S22" i="6"/>
  <c r="T22" i="6" s="1"/>
  <c r="I23" i="6"/>
  <c r="J23" i="6" s="1"/>
  <c r="S23" i="6"/>
  <c r="T23" i="6" s="1"/>
  <c r="I17" i="6"/>
  <c r="J17" i="6" s="1"/>
  <c r="S17" i="6"/>
  <c r="T17" i="6" s="1"/>
  <c r="I26" i="6"/>
  <c r="J26" i="6" s="1"/>
  <c r="S26" i="6"/>
  <c r="T26" i="6" s="1"/>
  <c r="I25" i="6"/>
  <c r="J25" i="6" s="1"/>
  <c r="S25" i="6"/>
  <c r="T25" i="6" s="1"/>
  <c r="I19" i="6"/>
  <c r="J19" i="6" s="1"/>
  <c r="S19" i="6"/>
  <c r="T19" i="6" s="1"/>
  <c r="I7" i="6"/>
  <c r="J7" i="6" s="1"/>
  <c r="S7" i="6"/>
  <c r="T7" i="6" s="1"/>
  <c r="I13" i="6"/>
  <c r="J13" i="6" s="1"/>
  <c r="S13" i="6"/>
  <c r="T13" i="6" s="1"/>
  <c r="I24" i="6"/>
  <c r="J24" i="6" s="1"/>
  <c r="S24" i="6"/>
  <c r="T24" i="6" s="1"/>
  <c r="I16" i="6"/>
  <c r="J16" i="6" s="1"/>
  <c r="S16" i="6"/>
  <c r="T16" i="6" s="1"/>
  <c r="I18" i="6"/>
  <c r="J18" i="6" s="1"/>
  <c r="S18" i="6"/>
  <c r="T18" i="6" s="1"/>
  <c r="I20" i="6"/>
  <c r="J20" i="6" s="1"/>
  <c r="S20" i="6"/>
  <c r="T20" i="6" s="1"/>
  <c r="I8" i="6"/>
  <c r="J8" i="6" s="1"/>
  <c r="S8" i="6"/>
  <c r="T8" i="6" s="1"/>
  <c r="I6" i="6"/>
  <c r="J6" i="6" s="1"/>
  <c r="S6" i="6"/>
  <c r="T6" i="6" s="1"/>
  <c r="I10" i="6"/>
  <c r="J10" i="6" s="1"/>
  <c r="S10" i="6"/>
  <c r="T10" i="6" s="1"/>
  <c r="I11" i="6"/>
  <c r="J11" i="6" s="1"/>
  <c r="S11" i="6"/>
  <c r="T11" i="6" s="1"/>
  <c r="I12" i="6"/>
  <c r="J12" i="6" s="1"/>
  <c r="S12" i="6"/>
  <c r="T12" i="6" s="1"/>
  <c r="I21" i="6"/>
  <c r="J21" i="6" s="1"/>
  <c r="S21" i="6"/>
  <c r="T21" i="6" s="1"/>
  <c r="I27" i="6"/>
  <c r="J27" i="6" s="1"/>
  <c r="S27" i="6"/>
  <c r="T27" i="6" s="1"/>
  <c r="I5" i="6"/>
  <c r="J5" i="6" s="1"/>
  <c r="S5" i="6"/>
  <c r="T5" i="6" s="1"/>
  <c r="E3" i="6"/>
  <c r="P3" i="6"/>
  <c r="E25" i="6"/>
  <c r="P25" i="6"/>
  <c r="E13" i="6"/>
  <c r="P13" i="6"/>
  <c r="E27" i="6"/>
  <c r="P27" i="6"/>
  <c r="E7" i="6"/>
  <c r="P7" i="6"/>
  <c r="E4" i="6"/>
  <c r="P4" i="6"/>
  <c r="E21" i="6"/>
  <c r="P21" i="6"/>
  <c r="E18" i="6"/>
  <c r="P18" i="6"/>
  <c r="E9" i="6"/>
  <c r="P9" i="6"/>
  <c r="E17" i="6"/>
  <c r="P17" i="6"/>
  <c r="E15" i="6"/>
  <c r="P15" i="6"/>
  <c r="E8" i="6"/>
  <c r="P8" i="6"/>
  <c r="E28" i="6"/>
  <c r="P28" i="6"/>
  <c r="E11" i="6"/>
  <c r="P11" i="6"/>
  <c r="E16" i="6"/>
  <c r="P16" i="6"/>
  <c r="E10" i="6"/>
  <c r="P10" i="6"/>
  <c r="E19" i="6"/>
  <c r="P19" i="6"/>
  <c r="E12" i="6"/>
  <c r="P12" i="6"/>
  <c r="E14" i="6"/>
  <c r="P14" i="6"/>
  <c r="E22" i="6"/>
  <c r="P22" i="6"/>
  <c r="E26" i="6"/>
  <c r="P26" i="6"/>
  <c r="E5" i="6"/>
  <c r="P5" i="6"/>
  <c r="E24" i="6"/>
  <c r="P24" i="6"/>
  <c r="E6" i="6"/>
  <c r="P6" i="6"/>
  <c r="E20" i="6"/>
  <c r="P20" i="6"/>
  <c r="M38" i="2"/>
  <c r="M41" i="2"/>
  <c r="M40" i="2"/>
  <c r="M39" i="2"/>
  <c r="B32" i="2"/>
  <c r="M36" i="2"/>
  <c r="H4" i="6"/>
  <c r="W4" i="6" s="1"/>
  <c r="X4" i="6" s="1"/>
  <c r="B35" i="6" s="1" a="1"/>
  <c r="B35" i="6" s="1"/>
  <c r="B30" i="6" l="1"/>
  <c r="AB4" i="6"/>
  <c r="B36" i="6" s="1"/>
  <c r="I4" i="6"/>
  <c r="J4" i="6" s="1"/>
  <c r="B31" i="6" s="1"/>
  <c r="S4" i="6"/>
  <c r="T4" i="6" s="1"/>
  <c r="B34" i="6" s="1" a="1"/>
  <c r="B34" i="6" s="1"/>
  <c r="P30" i="6"/>
  <c r="P31" i="6" s="1"/>
  <c r="B3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<sst xmlns="http://schemas.openxmlformats.org/spreadsheetml/2006/main" count="612" uniqueCount="103">
  <si>
    <t>x</t>
  </si>
  <si>
    <t>a1</t>
  </si>
  <si>
    <t>a0</t>
  </si>
  <si>
    <t>a2</t>
  </si>
  <si>
    <t>a3</t>
  </si>
  <si>
    <t>a4</t>
  </si>
  <si>
    <t>a5</t>
  </si>
  <si>
    <t>y</t>
  </si>
  <si>
    <t>-</t>
  </si>
  <si>
    <t>index</t>
  </si>
  <si>
    <t>coef</t>
  </si>
  <si>
    <t>X</t>
  </si>
  <si>
    <t>xn</t>
  </si>
  <si>
    <t>mean</t>
  </si>
  <si>
    <t>std</t>
  </si>
  <si>
    <t>error</t>
  </si>
  <si>
    <t>MSE</t>
  </si>
  <si>
    <t>Y</t>
  </si>
  <si>
    <t>e</t>
  </si>
  <si>
    <t>max_tau</t>
  </si>
  <si>
    <t>n</t>
  </si>
  <si>
    <t>tau</t>
  </si>
  <si>
    <t>Rx</t>
  </si>
  <si>
    <t>Ry</t>
  </si>
  <si>
    <t>Re</t>
  </si>
  <si>
    <t>DIS</t>
  </si>
  <si>
    <t>lenght</t>
  </si>
  <si>
    <t>wsize</t>
  </si>
  <si>
    <t>nw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</si>
  <si>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</si>
  <si>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</si>
  <si>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</si>
  <si>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</si>
  <si>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</si>
  <si>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</si>
  <si>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</si>
  <si>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</si>
  <si>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</si>
  <si>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</si>
  <si>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</si>
  <si>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</si>
  <si>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abs error</t>
  </si>
  <si>
    <t>MAE</t>
  </si>
  <si>
    <t>DA</t>
  </si>
  <si>
    <t>DA_ORACLE</t>
  </si>
  <si>
    <t>delta x</t>
  </si>
  <si>
    <t>delta y</t>
  </si>
  <si>
    <t>compare</t>
  </si>
  <si>
    <t>hit</t>
  </si>
  <si>
    <t>p</t>
  </si>
  <si>
    <t>up</t>
  </si>
  <si>
    <t>Rx(0)</t>
  </si>
  <si>
    <t>Re(0)</t>
  </si>
  <si>
    <t>x norm</t>
  </si>
  <si>
    <t>bx</t>
  </si>
  <si>
    <t>by</t>
  </si>
  <si>
    <t>RMSE_DIR</t>
  </si>
  <si>
    <t>DA ORACLE</t>
  </si>
  <si>
    <t>RMSE DIR</t>
  </si>
  <si>
    <t>TRUE</t>
  </si>
  <si>
    <t>PRED</t>
  </si>
  <si>
    <t>DAH</t>
  </si>
  <si>
    <t>RMSE DH</t>
  </si>
  <si>
    <t>umbral</t>
  </si>
  <si>
    <t>RMSE_DH</t>
  </si>
  <si>
    <t>LAST</t>
  </si>
  <si>
    <t>X[n] - X[n-1]</t>
  </si>
  <si>
    <t>xw1</t>
  </si>
  <si>
    <t>xw2</t>
  </si>
  <si>
    <t>xw3</t>
  </si>
  <si>
    <t>xw4</t>
  </si>
  <si>
    <t>xw5</t>
  </si>
  <si>
    <t>xw6</t>
  </si>
  <si>
    <t>xw7</t>
  </si>
  <si>
    <t>xw8</t>
  </si>
  <si>
    <t>xw9</t>
  </si>
  <si>
    <t>xw10</t>
  </si>
  <si>
    <t>xw11</t>
  </si>
  <si>
    <t>xw12</t>
  </si>
  <si>
    <t>xnw1</t>
  </si>
  <si>
    <t>xnw2</t>
  </si>
  <si>
    <t>xnw3</t>
  </si>
  <si>
    <t>xnw4</t>
  </si>
  <si>
    <t>xnw5</t>
  </si>
  <si>
    <t>xnw6</t>
  </si>
  <si>
    <t>xnw7</t>
  </si>
  <si>
    <t>xnw8</t>
  </si>
  <si>
    <t>xnw9</t>
  </si>
  <si>
    <t>xnw10</t>
  </si>
  <si>
    <t>xnw11</t>
  </si>
  <si>
    <t>xnw12</t>
  </si>
  <si>
    <t>PROMEDIO</t>
  </si>
  <si>
    <t>STD</t>
  </si>
  <si>
    <t>IND</t>
  </si>
  <si>
    <t>Xn</t>
  </si>
  <si>
    <t>Yn</t>
  </si>
  <si>
    <t>En</t>
  </si>
  <si>
    <t>DMAS</t>
  </si>
  <si>
    <t>DMENOS</t>
  </si>
  <si>
    <t>MENOS</t>
  </si>
  <si>
    <t>DMEN</t>
  </si>
  <si>
    <t>Y[n+1] - Y[n]</t>
  </si>
  <si>
    <t>Y[n] - Y[n-1]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</si>
</sst>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2" fontId="0" fillId="0" borderId="0" xfId="0" applyNumberFormat="1"/>
    <xf numFmtId="168" fontId="0" fillId="0" borderId="0" xfId="0" applyNumberFormat="1"/>
    <xf numFmtId="0" fontId="2" fillId="0" borderId="1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2" borderId="0" xfId="0" applyFont="1" applyFill="1" applyBorder="1"/>
    <xf numFmtId="168" fontId="2" fillId="3" borderId="0" xfId="0" applyNumberFormat="1" applyFont="1" applyFill="1"/>
    <xf numFmtId="2" fontId="2" fillId="0" borderId="0" xfId="0" applyNumberFormat="1" applyFont="1"/>
    <xf numFmtId="0" fontId="0" fillId="0" borderId="1" xfId="0" applyBorder="1"/>
    <xf numFmtId="1" fontId="0" fillId="0" borderId="0" xfId="0" applyNumberFormat="1"/>
    <xf numFmtId="0" fontId="0" fillId="0" borderId="0" xfId="0" applyFont="1"/>
    <xf numFmtId="9" fontId="0" fillId="0" borderId="0" xfId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2" fontId="0" fillId="3" borderId="0" xfId="0" applyNumberFormat="1" applyFill="1"/>
    <xf numFmtId="0" fontId="2" fillId="2" borderId="0" xfId="0" applyFont="1" applyFill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7633-2651-47D0-8D2A-8371A9ADE925}">
  <dimension ref="A1:B32"/>
  <sheetViews>
    <sheetView workbookViewId="0">
      <selection activeCell="A32" sqref="A2:A32"/>
    </sheetView>
  </sheetViews>
  <sheetFormatPr baseColWidth="10" defaultRowHeight="15" x14ac:dyDescent="0.25"/>
  <sheetData>
    <row r="1" spans="1:2" x14ac:dyDescent="0.25">
      <c r="A1" s="4" t="s">
        <v>0</v>
      </c>
      <c r="B1" s="4" t="s">
        <v>10</v>
      </c>
    </row>
    <row r="2" spans="1:2" x14ac:dyDescent="0.25">
      <c r="A2" s="2">
        <v>100</v>
      </c>
      <c r="B2">
        <v>1</v>
      </c>
    </row>
    <row r="3" spans="1:2" x14ac:dyDescent="0.25">
      <c r="A3" s="2">
        <v>103.64399999999999</v>
      </c>
      <c r="B3">
        <v>0.89</v>
      </c>
    </row>
    <row r="4" spans="1:2" x14ac:dyDescent="0.25">
      <c r="A4" s="2">
        <v>107.1544</v>
      </c>
      <c r="B4">
        <v>-0.1</v>
      </c>
    </row>
    <row r="5" spans="1:2" x14ac:dyDescent="0.25">
      <c r="A5" s="2">
        <v>110.82820000000001</v>
      </c>
      <c r="B5">
        <v>0.04</v>
      </c>
    </row>
    <row r="6" spans="1:2" x14ac:dyDescent="0.25">
      <c r="A6" s="2">
        <v>105</v>
      </c>
      <c r="B6">
        <v>-6.0000000000000001E-3</v>
      </c>
    </row>
    <row r="7" spans="1:2" x14ac:dyDescent="0.25">
      <c r="A7" s="2">
        <v>100</v>
      </c>
      <c r="B7">
        <v>1E-3</v>
      </c>
    </row>
    <row r="8" spans="1:2" x14ac:dyDescent="0.25">
      <c r="A8" s="2">
        <v>122.59788968000002</v>
      </c>
    </row>
    <row r="9" spans="1:2" x14ac:dyDescent="0.25">
      <c r="A9" s="2">
        <v>126.79304583200002</v>
      </c>
    </row>
    <row r="10" spans="1:2" x14ac:dyDescent="0.25">
      <c r="A10" s="2">
        <v>131.13174464720004</v>
      </c>
    </row>
    <row r="11" spans="1:2" x14ac:dyDescent="0.25">
      <c r="A11" s="2">
        <v>128</v>
      </c>
    </row>
    <row r="12" spans="1:2" x14ac:dyDescent="0.25">
      <c r="A12" s="2">
        <v>126</v>
      </c>
    </row>
    <row r="13" spans="1:2" x14ac:dyDescent="0.25">
      <c r="A13" s="2">
        <v>145.05913071939526</v>
      </c>
    </row>
    <row r="14" spans="1:2" x14ac:dyDescent="0.25">
      <c r="A14" s="2">
        <v>136</v>
      </c>
    </row>
    <row r="15" spans="1:2" x14ac:dyDescent="0.25">
      <c r="A15" s="2">
        <v>155.156470195466</v>
      </c>
    </row>
    <row r="16" spans="1:2" x14ac:dyDescent="0.25">
      <c r="A16" s="2">
        <v>160.46573178106442</v>
      </c>
    </row>
    <row r="17" spans="1:1" x14ac:dyDescent="0.25">
      <c r="A17" s="2">
        <v>165.95666969999061</v>
      </c>
    </row>
    <row r="18" spans="1:1" x14ac:dyDescent="0.25">
      <c r="A18" s="2">
        <v>171.63550069049273</v>
      </c>
    </row>
    <row r="19" spans="1:1" x14ac:dyDescent="0.25">
      <c r="A19" s="2">
        <v>177.50865421998932</v>
      </c>
    </row>
    <row r="20" spans="1:1" x14ac:dyDescent="0.25">
      <c r="A20" s="2">
        <v>183.58277976426243</v>
      </c>
    </row>
    <row r="21" spans="1:1" x14ac:dyDescent="0.25">
      <c r="A21" s="2">
        <v>189.86475433589555</v>
      </c>
    </row>
    <row r="22" spans="1:1" x14ac:dyDescent="0.25">
      <c r="A22" s="2">
        <v>196.36169027029544</v>
      </c>
    </row>
    <row r="23" spans="1:1" x14ac:dyDescent="0.25">
      <c r="A23" s="2">
        <v>203.08094327814766</v>
      </c>
    </row>
    <row r="24" spans="1:1" x14ac:dyDescent="0.25">
      <c r="A24" s="2">
        <v>210.03012077341586</v>
      </c>
    </row>
    <row r="25" spans="1:1" x14ac:dyDescent="0.25">
      <c r="A25" s="2">
        <v>205</v>
      </c>
    </row>
    <row r="26" spans="1:1" x14ac:dyDescent="0.25">
      <c r="A26" s="2">
        <v>224.64998937101109</v>
      </c>
    </row>
    <row r="27" spans="1:1" x14ac:dyDescent="0.25">
      <c r="A27" s="2">
        <v>232.33723281812803</v>
      </c>
    </row>
    <row r="28" spans="1:1" x14ac:dyDescent="0.25">
      <c r="A28" s="2">
        <v>240.28752418249925</v>
      </c>
    </row>
    <row r="29" spans="1:1" x14ac:dyDescent="0.25">
      <c r="A29" s="2">
        <v>231</v>
      </c>
    </row>
    <row r="30" spans="1:1" x14ac:dyDescent="0.25">
      <c r="A30" s="2">
        <v>230</v>
      </c>
    </row>
    <row r="31" spans="1:1" x14ac:dyDescent="0.25">
      <c r="A31" s="2">
        <v>220.31</v>
      </c>
    </row>
    <row r="32" spans="1:1" x14ac:dyDescent="0.25">
      <c r="A32" s="2">
        <v>274.9038760018808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6B7-92B1-4EFF-8DAB-7DA61A090EF8}">
  <dimension ref="A1:N40"/>
  <sheetViews>
    <sheetView topLeftCell="A4" workbookViewId="0">
      <selection activeCell="D36" sqref="D36"/>
    </sheetView>
  </sheetViews>
  <sheetFormatPr baseColWidth="10" defaultRowHeight="15" x14ac:dyDescent="0.25"/>
  <cols>
    <col min="4" max="4" width="11.28515625" customWidth="1"/>
  </cols>
  <sheetData>
    <row r="1" spans="1:14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L1" s="1"/>
      <c r="M1" s="1"/>
      <c r="N1" s="1"/>
    </row>
    <row r="2" spans="1:14" x14ac:dyDescent="0.25">
      <c r="A2">
        <f>+'serie w'!B2</f>
        <v>1</v>
      </c>
      <c r="B2">
        <f>+'serie w'!B3</f>
        <v>0.89</v>
      </c>
      <c r="C2">
        <f>+'serie w'!B4</f>
        <v>-0.1</v>
      </c>
      <c r="D2">
        <f>+'serie w'!B5</f>
        <v>0.04</v>
      </c>
      <c r="E2">
        <f>+'serie w'!B6</f>
        <v>-6.0000000000000001E-3</v>
      </c>
      <c r="F2">
        <f>+'serie w'!B7</f>
        <v>1E-3</v>
      </c>
    </row>
    <row r="4" spans="1:14" x14ac:dyDescent="0.25">
      <c r="A4" s="4" t="s">
        <v>9</v>
      </c>
      <c r="B4" s="4" t="s">
        <v>0</v>
      </c>
      <c r="C4" s="4" t="s">
        <v>12</v>
      </c>
      <c r="D4" s="4" t="s">
        <v>7</v>
      </c>
      <c r="E4" s="4" t="s">
        <v>15</v>
      </c>
    </row>
    <row r="5" spans="1:14" x14ac:dyDescent="0.25">
      <c r="A5">
        <v>0</v>
      </c>
      <c r="B5" s="2">
        <f>+'serie w'!A2</f>
        <v>100</v>
      </c>
      <c r="C5" s="2">
        <f>+(B5-$B$38)/$B$39</f>
        <v>-1.385403007640333</v>
      </c>
      <c r="D5" t="s">
        <v>8</v>
      </c>
      <c r="E5" t="s">
        <v>8</v>
      </c>
    </row>
    <row r="6" spans="1:14" x14ac:dyDescent="0.25">
      <c r="A6">
        <v>1</v>
      </c>
      <c r="B6" s="2">
        <f>+'serie w'!A3</f>
        <v>103.64399999999999</v>
      </c>
      <c r="C6" s="2">
        <f>+(B6-$B$38)/$B$39</f>
        <v>-1.3113843353467307</v>
      </c>
      <c r="D6" t="s">
        <v>8</v>
      </c>
      <c r="E6" t="s">
        <v>8</v>
      </c>
    </row>
    <row r="7" spans="1:14" x14ac:dyDescent="0.25">
      <c r="A7">
        <v>2</v>
      </c>
      <c r="B7" s="2">
        <f>+'serie w'!A4</f>
        <v>107.1544</v>
      </c>
      <c r="C7" s="2">
        <f>+(B7-$B$38)/$B$39</f>
        <v>-1.2400794102041777</v>
      </c>
      <c r="D7" t="s">
        <v>8</v>
      </c>
      <c r="E7" t="s">
        <v>8</v>
      </c>
    </row>
    <row r="8" spans="1:14" x14ac:dyDescent="0.25">
      <c r="A8">
        <v>3</v>
      </c>
      <c r="B8" s="2">
        <f>+'serie w'!A5</f>
        <v>110.82820000000001</v>
      </c>
      <c r="C8" s="2">
        <f>+(B8-$B$38)/$B$39</f>
        <v>-1.1654554260460444</v>
      </c>
      <c r="D8" t="s">
        <v>8</v>
      </c>
      <c r="E8" t="s">
        <v>8</v>
      </c>
    </row>
    <row r="9" spans="1:14" x14ac:dyDescent="0.25">
      <c r="A9">
        <v>4</v>
      </c>
      <c r="B9" s="2">
        <f>+'serie w'!A6</f>
        <v>105</v>
      </c>
      <c r="C9" s="2">
        <f>+(B9-$B$38)/$B$39</f>
        <v>-1.2838406142627226</v>
      </c>
      <c r="D9" t="s">
        <v>8</v>
      </c>
      <c r="E9" t="s">
        <v>8</v>
      </c>
    </row>
    <row r="10" spans="1:14" x14ac:dyDescent="0.25">
      <c r="A10">
        <v>5</v>
      </c>
      <c r="B10" s="2">
        <f>+'serie w'!A7</f>
        <v>100</v>
      </c>
      <c r="C10" s="2">
        <f>+(B10-$B$38)/$B$39</f>
        <v>-1.385403007640333</v>
      </c>
      <c r="D10" s="2">
        <f>+C9*$B$2+C8*$C$2+C7*$D$2+C6*$E$2+C5*$F$2</f>
        <v>-1.0691928774929456</v>
      </c>
      <c r="E10" s="2">
        <f>+D10-C10</f>
        <v>0.31621013014738741</v>
      </c>
    </row>
    <row r="11" spans="1:14" x14ac:dyDescent="0.25">
      <c r="A11">
        <v>6</v>
      </c>
      <c r="B11" s="2">
        <f>+'serie w'!A8</f>
        <v>122.59788968000002</v>
      </c>
      <c r="C11" s="2">
        <f>+(B11-$B$38)/$B$39</f>
        <v>-0.92638385540353119</v>
      </c>
      <c r="D11" s="2">
        <f>+C10*$B$2+C9*$C$2+C8*$D$2+C7*$E$2+C6*$F$2</f>
        <v>-1.1451137402895877</v>
      </c>
      <c r="E11" s="2">
        <f t="shared" ref="E11:E35" si="0">+D11-C11</f>
        <v>-0.21872988488605649</v>
      </c>
    </row>
    <row r="12" spans="1:14" x14ac:dyDescent="0.25">
      <c r="A12">
        <v>7</v>
      </c>
      <c r="B12" s="2">
        <f>+'serie w'!A9</f>
        <v>126.79304583200002</v>
      </c>
      <c r="C12" s="2">
        <f>+(B12-$B$38)/$B$39</f>
        <v>-0.84116983552554581</v>
      </c>
      <c r="D12" s="2">
        <f>+C11*$B$2+C10*$C$2+C9*$D$2+C8*$E$2+C7*$F$2</f>
        <v>-0.73154230196954617</v>
      </c>
      <c r="E12" s="2">
        <f t="shared" si="0"/>
        <v>0.10962753355599963</v>
      </c>
    </row>
    <row r="13" spans="1:14" x14ac:dyDescent="0.25">
      <c r="A13">
        <v>8</v>
      </c>
      <c r="B13" s="2">
        <f>+'serie w'!A10</f>
        <v>131.13174464720004</v>
      </c>
      <c r="C13" s="2">
        <f>+(B13-$B$38)/$B$39</f>
        <v>-0.75304010836228241</v>
      </c>
      <c r="D13" s="2">
        <f>+C12*$B$2+C11*$C$2+C10*$D$2+C9*$E$2+C8*$F$2</f>
        <v>-0.70488130012346573</v>
      </c>
      <c r="E13" s="2">
        <f t="shared" si="0"/>
        <v>4.8158808238816686E-2</v>
      </c>
    </row>
    <row r="14" spans="1:14" x14ac:dyDescent="0.25">
      <c r="A14">
        <v>9</v>
      </c>
      <c r="B14" s="2">
        <f>+'serie w'!A11</f>
        <v>128</v>
      </c>
      <c r="C14" s="2">
        <f>+(B14-$B$38)/$B$39</f>
        <v>-0.81665360472571369</v>
      </c>
      <c r="D14" s="2">
        <f>+C13*$B$2+C12*$C$2+C11*$D$2+C10*$E$2+C9*$F$2</f>
        <v>-0.61611548967443863</v>
      </c>
      <c r="E14" s="2">
        <f t="shared" si="0"/>
        <v>0.20053811505127506</v>
      </c>
    </row>
    <row r="15" spans="1:14" x14ac:dyDescent="0.25">
      <c r="A15">
        <v>10</v>
      </c>
      <c r="B15" s="2">
        <f>+'serie w'!A12</f>
        <v>126</v>
      </c>
      <c r="C15" s="2">
        <f>+(B15-$B$38)/$B$39</f>
        <v>-0.8572785620767579</v>
      </c>
      <c r="D15" s="2">
        <f>+C14*$B$2+C13*$C$2+C12*$D$2+C11*$E$2+C10*$F$2</f>
        <v>-0.68099159066589787</v>
      </c>
      <c r="E15" s="2">
        <f t="shared" si="0"/>
        <v>0.17628697141086003</v>
      </c>
    </row>
    <row r="16" spans="1:14" x14ac:dyDescent="0.25">
      <c r="A16">
        <v>11</v>
      </c>
      <c r="B16" s="2">
        <f>+'serie w'!A13</f>
        <v>145.05913071939526</v>
      </c>
      <c r="C16" s="2">
        <f>+(B16-$B$38)/$B$39</f>
        <v>-0.47014037576505319</v>
      </c>
      <c r="D16" s="2">
        <f>+C15*$B$2+C14*$C$2+C13*$D$2+C12*$E$2+C11*$F$2</f>
        <v>-0.70731352895248478</v>
      </c>
      <c r="E16" s="2">
        <f t="shared" si="0"/>
        <v>-0.2371731531874316</v>
      </c>
    </row>
    <row r="17" spans="1:5" x14ac:dyDescent="0.25">
      <c r="A17">
        <v>12</v>
      </c>
      <c r="B17" s="2">
        <f>+'serie w'!A14</f>
        <v>136</v>
      </c>
      <c r="C17" s="2">
        <f>+(B17-$B$38)/$B$39</f>
        <v>-0.65415377532153673</v>
      </c>
      <c r="D17" s="2">
        <f>+C16*$B$2+C15*$C$2+C14*$D$2+C13*$E$2+C12*$F$2</f>
        <v>-0.36168615159760192</v>
      </c>
      <c r="E17" s="2">
        <f t="shared" si="0"/>
        <v>0.29246762372393481</v>
      </c>
    </row>
    <row r="18" spans="1:5" x14ac:dyDescent="0.25">
      <c r="A18">
        <v>13</v>
      </c>
      <c r="B18" s="2">
        <f>+'serie w'!A15</f>
        <v>155.156470195466</v>
      </c>
      <c r="C18" s="2">
        <f>+(B18-$B$38)/$B$39</f>
        <v>-0.26503838297785853</v>
      </c>
      <c r="D18" s="2">
        <f>+C17*$B$2+C16*$C$2+C15*$D$2+C14*$E$2+C13*$F$2</f>
        <v>-0.56532708342274063</v>
      </c>
      <c r="E18" s="2">
        <f t="shared" si="0"/>
        <v>-0.3002887004448821</v>
      </c>
    </row>
    <row r="19" spans="1:5" x14ac:dyDescent="0.25">
      <c r="A19">
        <v>14</v>
      </c>
      <c r="B19" s="2">
        <f>+'serie w'!A16</f>
        <v>160.46573178106442</v>
      </c>
      <c r="C19" s="2">
        <f>+(B19-$B$38)/$B$39</f>
        <v>-0.15719412023762183</v>
      </c>
      <c r="D19" s="2">
        <f>+C18*$B$2+C17*$C$2+C16*$D$2+C15*$E$2+C14*$F$2</f>
        <v>-0.18494738058100771</v>
      </c>
      <c r="E19" s="2">
        <f t="shared" si="0"/>
        <v>-2.7753260343385877E-2</v>
      </c>
    </row>
    <row r="20" spans="1:5" x14ac:dyDescent="0.25">
      <c r="A20">
        <v>15</v>
      </c>
      <c r="B20" s="2">
        <f>+'serie w'!A17</f>
        <v>165.95666969999061</v>
      </c>
      <c r="C20" s="2">
        <f>+(B20-$B$38)/$B$39</f>
        <v>-4.5659560850817744E-2</v>
      </c>
      <c r="D20" s="2">
        <f>+C19*$B$2+C18*$C$2+C17*$D$2+C16*$E$2+C15*$F$2</f>
        <v>-0.1376015160340455</v>
      </c>
      <c r="E20" s="2">
        <f t="shared" si="0"/>
        <v>-9.1941955183227758E-2</v>
      </c>
    </row>
    <row r="21" spans="1:5" x14ac:dyDescent="0.25">
      <c r="A21">
        <v>16</v>
      </c>
      <c r="B21" s="2">
        <f>+'serie w'!A18</f>
        <v>171.63550069049273</v>
      </c>
      <c r="C21" s="2">
        <f>+(B21-$B$38)/$B$39</f>
        <v>6.9691572545650754E-2</v>
      </c>
      <c r="D21" s="2">
        <f>+C20*$B$2+C19*$C$2+C18*$D$2+C17*$E$2+C16*$F$2</f>
        <v>-3.2064350176415783E-2</v>
      </c>
      <c r="E21" s="2">
        <f t="shared" si="0"/>
        <v>-0.10175592272206654</v>
      </c>
    </row>
    <row r="22" spans="1:5" x14ac:dyDescent="0.25">
      <c r="A22">
        <v>17</v>
      </c>
      <c r="B22" s="2">
        <f>+'serie w'!A19</f>
        <v>177.50865421998932</v>
      </c>
      <c r="C22" s="2">
        <f>+(B22-$B$38)/$B$39</f>
        <v>0.18898987837161774</v>
      </c>
      <c r="D22" s="2">
        <f>+C21*$B$2+C20*$C$2+C19*$D$2+C18*$E$2+C17*$F$2</f>
        <v>6.1239767363751696E-2</v>
      </c>
      <c r="E22" s="2">
        <f t="shared" si="0"/>
        <v>-0.12775011100786604</v>
      </c>
    </row>
    <row r="23" spans="1:5" x14ac:dyDescent="0.25">
      <c r="A23">
        <v>18</v>
      </c>
      <c r="B23" s="2">
        <f>+'serie w'!A20</f>
        <v>183.58277976426243</v>
      </c>
      <c r="C23" s="2">
        <f>+(B23-$B$38)/$B$39</f>
        <v>0.31237042396210929</v>
      </c>
      <c r="D23" s="2">
        <f>+C22*$B$2+C21*$C$2+C20*$D$2+C19*$E$2+C18*$F$2</f>
        <v>0.16008357840058987</v>
      </c>
      <c r="E23" s="2">
        <f t="shared" si="0"/>
        <v>-0.15228684556151942</v>
      </c>
    </row>
    <row r="24" spans="1:5" x14ac:dyDescent="0.25">
      <c r="A24">
        <v>19</v>
      </c>
      <c r="B24" s="2">
        <f>+'serie w'!A21</f>
        <v>189.86475433589555</v>
      </c>
      <c r="C24" s="2">
        <f>+(B24-$B$38)/$B$39</f>
        <v>0.43997289848857946</v>
      </c>
      <c r="D24" s="2">
        <f>+C23*$B$2+C22*$C$2+C21*$D$2+C20*$E$2+C19*$F$2</f>
        <v>0.26201511563580882</v>
      </c>
      <c r="E24" s="2">
        <f t="shared" si="0"/>
        <v>-0.17795778285277064</v>
      </c>
    </row>
    <row r="25" spans="1:5" x14ac:dyDescent="0.25">
      <c r="A25">
        <v>20</v>
      </c>
      <c r="B25" s="2">
        <f>+'serie w'!A22</f>
        <v>196.36169027029544</v>
      </c>
      <c r="C25" s="2">
        <f>+(B25-$B$38)/$B$39</f>
        <v>0.57194177111231048</v>
      </c>
      <c r="D25" s="2">
        <f>+C24*$B$2+C23*$C$2+C22*$D$2+C21*$E$2+C20*$F$2</f>
        <v>0.36743462339736471</v>
      </c>
      <c r="E25" s="2">
        <f t="shared" si="0"/>
        <v>-0.20450714771494577</v>
      </c>
    </row>
    <row r="26" spans="1:5" x14ac:dyDescent="0.25">
      <c r="A26">
        <v>21</v>
      </c>
      <c r="B26" s="2">
        <f>+'serie w'!A23</f>
        <v>203.08094327814766</v>
      </c>
      <c r="C26" s="2">
        <f>+(B26-$B$38)/$B$39</f>
        <v>0.70842645454974651</v>
      </c>
      <c r="D26" s="2">
        <f>+C25*$B$2+C24*$C$2+C23*$D$2+C22*$E$2+C21*$F$2</f>
        <v>0.47646145570189868</v>
      </c>
      <c r="E26" s="2">
        <f t="shared" si="0"/>
        <v>-0.23196499884784783</v>
      </c>
    </row>
    <row r="27" spans="1:5" x14ac:dyDescent="0.25">
      <c r="A27">
        <v>22</v>
      </c>
      <c r="B27" s="2">
        <f>+'serie w'!A24</f>
        <v>210.03012077341586</v>
      </c>
      <c r="C27" s="2">
        <f>+(B27-$B$38)/$B$39</f>
        <v>0.84958147423480013</v>
      </c>
      <c r="D27" s="2">
        <f>+C26*$B$2+C25*$C$2+C24*$D$2+C23*$E$2+C22*$F$2</f>
        <v>0.58921905071218539</v>
      </c>
      <c r="E27" s="2">
        <f t="shared" si="0"/>
        <v>-0.26036242352261474</v>
      </c>
    </row>
    <row r="28" spans="1:5" x14ac:dyDescent="0.25">
      <c r="A28">
        <v>23</v>
      </c>
      <c r="B28" s="2">
        <f>+'serie w'!A25</f>
        <v>205</v>
      </c>
      <c r="C28" s="2">
        <f>+(B28-$B$38)/$B$39</f>
        <v>0.74740725328948965</v>
      </c>
      <c r="D28" s="2">
        <f>+C27*$B$2+C26*$C$2+C25*$D$2+C24*$E$2+C23*$F$2</f>
        <v>0.70583507049152061</v>
      </c>
      <c r="E28" s="2">
        <f t="shared" si="0"/>
        <v>-4.1572182797969037E-2</v>
      </c>
    </row>
    <row r="29" spans="1:5" x14ac:dyDescent="0.25">
      <c r="A29">
        <v>24</v>
      </c>
      <c r="B29" s="2">
        <f>+'serie w'!A26</f>
        <v>224.64998937101109</v>
      </c>
      <c r="C29" s="2">
        <f>+(B29-$B$38)/$B$39</f>
        <v>1.1465472433623887</v>
      </c>
      <c r="D29" s="2">
        <f>+C28*$B$2+C27*$C$2+C26*$D$2+C25*$E$2+C24*$F$2</f>
        <v>0.6055796884579705</v>
      </c>
      <c r="E29" s="2">
        <f t="shared" si="0"/>
        <v>-0.54096755490441817</v>
      </c>
    </row>
    <row r="30" spans="1:5" x14ac:dyDescent="0.25">
      <c r="A30">
        <v>25</v>
      </c>
      <c r="B30" s="2">
        <f>+'serie w'!A27</f>
        <v>232.33723281812803</v>
      </c>
      <c r="C30" s="2">
        <f>+(B30-$B$38)/$B$39</f>
        <v>1.3026942119554987</v>
      </c>
      <c r="D30" s="2">
        <f>+C29*$B$2+C28*$C$2+C27*$D$2+C26*$E$2+C25*$F$2</f>
        <v>0.97599096327678292</v>
      </c>
      <c r="E30" s="2">
        <f t="shared" si="0"/>
        <v>-0.32670324867871581</v>
      </c>
    </row>
    <row r="31" spans="1:5" x14ac:dyDescent="0.25">
      <c r="A31">
        <v>26</v>
      </c>
      <c r="B31" s="2">
        <f>+'serie w'!A28</f>
        <v>240.28752418249925</v>
      </c>
      <c r="C31" s="2">
        <f>+(B31-$B$38)/$B$39</f>
        <v>1.464184335758477</v>
      </c>
      <c r="D31" s="2">
        <f>+C30*$B$2+C29*$C$2+C28*$D$2+C27*$E$2+C26*$F$2</f>
        <v>1.0702503520448758</v>
      </c>
      <c r="E31" s="2">
        <f t="shared" si="0"/>
        <v>-0.39393398371360111</v>
      </c>
    </row>
    <row r="32" spans="1:5" x14ac:dyDescent="0.25">
      <c r="A32">
        <v>27</v>
      </c>
      <c r="B32" s="2">
        <f>+'serie w'!A29</f>
        <v>231</v>
      </c>
      <c r="C32" s="2">
        <f>+(B32-$B$38)/$B$39</f>
        <v>1.2755316988530647</v>
      </c>
      <c r="D32" s="2">
        <f>+C31*$B$2+C30*$C$2+C29*$D$2+C28*$E$2+C27*$F$2</f>
        <v>1.2150816653184882</v>
      </c>
      <c r="E32" s="2">
        <f t="shared" si="0"/>
        <v>-6.0450033534576564E-2</v>
      </c>
    </row>
    <row r="33" spans="1:5" x14ac:dyDescent="0.25">
      <c r="A33">
        <v>28</v>
      </c>
      <c r="B33" s="2">
        <f>+'serie w'!A30</f>
        <v>230</v>
      </c>
      <c r="C33" s="2">
        <f>+(B33-$B$38)/$B$39</f>
        <v>1.2552192201775427</v>
      </c>
      <c r="D33" s="2">
        <f>+C32*$B$2+C31*$C$2+C30*$D$2+C29*$E$2+C28*$F$2</f>
        <v>1.0347806706747151</v>
      </c>
      <c r="E33" s="2">
        <f t="shared" si="0"/>
        <v>-0.2204385495028276</v>
      </c>
    </row>
    <row r="34" spans="1:5" x14ac:dyDescent="0.25">
      <c r="A34">
        <v>29</v>
      </c>
      <c r="B34" s="2">
        <f>+'serie w'!A31</f>
        <v>220.31</v>
      </c>
      <c r="C34" s="2">
        <f>+(B34-$B$38)/$B$39</f>
        <v>1.0583913018117332</v>
      </c>
      <c r="D34" s="2">
        <f>+C33*$B$2+C32*$C$2+C31*$D$2+C30*$E$2+C29*$F$2</f>
        <v>1.0414896914746752</v>
      </c>
      <c r="E34" s="2">
        <f t="shared" si="0"/>
        <v>-1.6901610337058059E-2</v>
      </c>
    </row>
    <row r="35" spans="1:5" x14ac:dyDescent="0.25">
      <c r="A35">
        <v>30</v>
      </c>
      <c r="B35" s="2">
        <f>+'serie w'!A32</f>
        <v>274.9038760018808</v>
      </c>
      <c r="C35" s="2">
        <f>+(B35-$B$38)/$B$39</f>
        <v>2.167328243914036</v>
      </c>
      <c r="D35" s="2">
        <f>+C34*$B$2+C33*$C$2+C32*$D$2+C31*$E$2+C30*$F$2</f>
        <v>0.85998519274621554</v>
      </c>
      <c r="E35" s="2">
        <f t="shared" si="0"/>
        <v>-1.3073430511678206</v>
      </c>
    </row>
    <row r="36" spans="1:5" x14ac:dyDescent="0.25">
      <c r="B36" s="2"/>
      <c r="C36" t="s">
        <v>65</v>
      </c>
      <c r="D36" s="2">
        <f>+C35*$B$2+C34*$C$2+C33*$D$2+C32*$E$2+C31*$F$2</f>
        <v>1.8671027698520606</v>
      </c>
    </row>
    <row r="37" spans="1:5" x14ac:dyDescent="0.25">
      <c r="A37" t="s">
        <v>49</v>
      </c>
      <c r="B37" s="11">
        <v>5</v>
      </c>
      <c r="D37" s="2"/>
    </row>
    <row r="38" spans="1:5" x14ac:dyDescent="0.25">
      <c r="A38" t="s">
        <v>13</v>
      </c>
      <c r="B38" s="2">
        <f>+AVERAGE(B5:B35)</f>
        <v>168.20452736326243</v>
      </c>
    </row>
    <row r="39" spans="1:5" x14ac:dyDescent="0.25">
      <c r="A39" t="s">
        <v>14</v>
      </c>
      <c r="B39" s="2">
        <f>+_xlfn.STDEV.P(B5:B35)</f>
        <v>49.230820914291769</v>
      </c>
    </row>
    <row r="40" spans="1:5" x14ac:dyDescent="0.25">
      <c r="A40" s="5" t="s">
        <v>16</v>
      </c>
      <c r="B40" s="3" cm="1">
        <f t="array" ref="B40">+AVERAGE(E10:E35*E10:E35)</f>
        <v>0.11682973654934091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D184-5B6B-4146-9C4E-11B26F14A756}">
  <dimension ref="A1:C27"/>
  <sheetViews>
    <sheetView workbookViewId="0">
      <selection activeCell="F24" sqref="F24"/>
    </sheetView>
  </sheetViews>
  <sheetFormatPr baseColWidth="10" defaultRowHeight="15" x14ac:dyDescent="0.25"/>
  <cols>
    <col min="1" max="3" width="6.28515625" bestFit="1" customWidth="1"/>
  </cols>
  <sheetData>
    <row r="1" spans="1:3" x14ac:dyDescent="0.25">
      <c r="A1" s="1" t="s">
        <v>12</v>
      </c>
      <c r="B1" s="1" t="s">
        <v>7</v>
      </c>
      <c r="C1" s="1" t="s">
        <v>15</v>
      </c>
    </row>
    <row r="2" spans="1:3" x14ac:dyDescent="0.25">
      <c r="A2" s="3" cm="1">
        <f t="array" ref="A2:A27">+window!C10:C35</f>
        <v>-1.385403007640333</v>
      </c>
      <c r="B2" s="3" cm="1">
        <f t="array" ref="B2:B27">+window!D10:D35</f>
        <v>-1.0691928774929456</v>
      </c>
      <c r="C2" s="3">
        <f>+B2-A2</f>
        <v>0.31621013014738741</v>
      </c>
    </row>
    <row r="3" spans="1:3" x14ac:dyDescent="0.25">
      <c r="A3" s="3">
        <v>-0.92638385540353119</v>
      </c>
      <c r="B3" s="3">
        <v>-1.1451137402895877</v>
      </c>
      <c r="C3" s="3">
        <f t="shared" ref="C3:C27" si="0">+B3-A3</f>
        <v>-0.21872988488605649</v>
      </c>
    </row>
    <row r="4" spans="1:3" x14ac:dyDescent="0.25">
      <c r="A4" s="3">
        <v>-0.84116983552554581</v>
      </c>
      <c r="B4" s="3">
        <v>-0.73154230196954617</v>
      </c>
      <c r="C4" s="3">
        <f t="shared" si="0"/>
        <v>0.10962753355599963</v>
      </c>
    </row>
    <row r="5" spans="1:3" x14ac:dyDescent="0.25">
      <c r="A5" s="3">
        <v>-0.75304010836228241</v>
      </c>
      <c r="B5" s="3">
        <v>-0.70488130012346573</v>
      </c>
      <c r="C5" s="3">
        <f t="shared" si="0"/>
        <v>4.8158808238816686E-2</v>
      </c>
    </row>
    <row r="6" spans="1:3" x14ac:dyDescent="0.25">
      <c r="A6" s="3">
        <v>-0.81665360472571369</v>
      </c>
      <c r="B6" s="3">
        <v>-0.61611548967443863</v>
      </c>
      <c r="C6" s="3">
        <f t="shared" si="0"/>
        <v>0.20053811505127506</v>
      </c>
    </row>
    <row r="7" spans="1:3" x14ac:dyDescent="0.25">
      <c r="A7" s="3">
        <v>-0.8572785620767579</v>
      </c>
      <c r="B7" s="3">
        <v>-0.68099159066589787</v>
      </c>
      <c r="C7" s="3">
        <f t="shared" si="0"/>
        <v>0.17628697141086003</v>
      </c>
    </row>
    <row r="8" spans="1:3" x14ac:dyDescent="0.25">
      <c r="A8" s="3">
        <v>-0.47014037576505319</v>
      </c>
      <c r="B8" s="3">
        <v>-0.70731352895248478</v>
      </c>
      <c r="C8" s="3">
        <f t="shared" si="0"/>
        <v>-0.2371731531874316</v>
      </c>
    </row>
    <row r="9" spans="1:3" x14ac:dyDescent="0.25">
      <c r="A9" s="3">
        <v>-0.65415377532153673</v>
      </c>
      <c r="B9" s="3">
        <v>-0.36168615159760192</v>
      </c>
      <c r="C9" s="3">
        <f t="shared" si="0"/>
        <v>0.29246762372393481</v>
      </c>
    </row>
    <row r="10" spans="1:3" x14ac:dyDescent="0.25">
      <c r="A10" s="3">
        <v>-0.26503838297785853</v>
      </c>
      <c r="B10" s="3">
        <v>-0.56532708342274063</v>
      </c>
      <c r="C10" s="3">
        <f t="shared" si="0"/>
        <v>-0.3002887004448821</v>
      </c>
    </row>
    <row r="11" spans="1:3" x14ac:dyDescent="0.25">
      <c r="A11" s="3">
        <v>-0.15719412023762183</v>
      </c>
      <c r="B11" s="3">
        <v>-0.18494738058100771</v>
      </c>
      <c r="C11" s="3">
        <f t="shared" si="0"/>
        <v>-2.7753260343385877E-2</v>
      </c>
    </row>
    <row r="12" spans="1:3" x14ac:dyDescent="0.25">
      <c r="A12" s="3">
        <v>-4.5659560850817744E-2</v>
      </c>
      <c r="B12" s="3">
        <v>-0.1376015160340455</v>
      </c>
      <c r="C12" s="3">
        <f t="shared" si="0"/>
        <v>-9.1941955183227758E-2</v>
      </c>
    </row>
    <row r="13" spans="1:3" x14ac:dyDescent="0.25">
      <c r="A13" s="3">
        <v>6.9691572545650754E-2</v>
      </c>
      <c r="B13" s="3">
        <v>-3.2064350176415783E-2</v>
      </c>
      <c r="C13" s="3">
        <f t="shared" si="0"/>
        <v>-0.10175592272206654</v>
      </c>
    </row>
    <row r="14" spans="1:3" x14ac:dyDescent="0.25">
      <c r="A14" s="3">
        <v>0.18898987837161774</v>
      </c>
      <c r="B14" s="3">
        <v>6.1239767363751696E-2</v>
      </c>
      <c r="C14" s="3">
        <f t="shared" si="0"/>
        <v>-0.12775011100786604</v>
      </c>
    </row>
    <row r="15" spans="1:3" x14ac:dyDescent="0.25">
      <c r="A15" s="3">
        <v>0.31237042396210929</v>
      </c>
      <c r="B15" s="3">
        <v>0.16008357840058987</v>
      </c>
      <c r="C15" s="3">
        <f t="shared" si="0"/>
        <v>-0.15228684556151942</v>
      </c>
    </row>
    <row r="16" spans="1:3" x14ac:dyDescent="0.25">
      <c r="A16" s="3">
        <v>0.43997289848857946</v>
      </c>
      <c r="B16" s="3">
        <v>0.26201511563580882</v>
      </c>
      <c r="C16" s="3">
        <f t="shared" si="0"/>
        <v>-0.17795778285277064</v>
      </c>
    </row>
    <row r="17" spans="1:3" x14ac:dyDescent="0.25">
      <c r="A17" s="3">
        <v>0.57194177111231048</v>
      </c>
      <c r="B17" s="3">
        <v>0.36743462339736471</v>
      </c>
      <c r="C17" s="3">
        <f t="shared" si="0"/>
        <v>-0.20450714771494577</v>
      </c>
    </row>
    <row r="18" spans="1:3" x14ac:dyDescent="0.25">
      <c r="A18" s="3">
        <v>0.70842645454974651</v>
      </c>
      <c r="B18" s="3">
        <v>0.47646145570189868</v>
      </c>
      <c r="C18" s="3">
        <f t="shared" si="0"/>
        <v>-0.23196499884784783</v>
      </c>
    </row>
    <row r="19" spans="1:3" x14ac:dyDescent="0.25">
      <c r="A19" s="3">
        <v>0.84958147423480013</v>
      </c>
      <c r="B19" s="3">
        <v>0.58921905071218539</v>
      </c>
      <c r="C19" s="3">
        <f t="shared" si="0"/>
        <v>-0.26036242352261474</v>
      </c>
    </row>
    <row r="20" spans="1:3" x14ac:dyDescent="0.25">
      <c r="A20" s="3">
        <v>0.74740725328948965</v>
      </c>
      <c r="B20" s="3">
        <v>0.70583507049152061</v>
      </c>
      <c r="C20" s="3">
        <f t="shared" si="0"/>
        <v>-4.1572182797969037E-2</v>
      </c>
    </row>
    <row r="21" spans="1:3" x14ac:dyDescent="0.25">
      <c r="A21" s="3">
        <v>1.1465472433623887</v>
      </c>
      <c r="B21" s="3">
        <v>0.6055796884579705</v>
      </c>
      <c r="C21" s="3">
        <f t="shared" si="0"/>
        <v>-0.54096755490441817</v>
      </c>
    </row>
    <row r="22" spans="1:3" x14ac:dyDescent="0.25">
      <c r="A22" s="3">
        <v>1.3026942119554987</v>
      </c>
      <c r="B22" s="3">
        <v>0.97599096327678292</v>
      </c>
      <c r="C22" s="3">
        <f t="shared" si="0"/>
        <v>-0.32670324867871581</v>
      </c>
    </row>
    <row r="23" spans="1:3" x14ac:dyDescent="0.25">
      <c r="A23" s="3">
        <v>1.464184335758477</v>
      </c>
      <c r="B23" s="3">
        <v>1.0702503520448758</v>
      </c>
      <c r="C23" s="3">
        <f t="shared" si="0"/>
        <v>-0.39393398371360111</v>
      </c>
    </row>
    <row r="24" spans="1:3" x14ac:dyDescent="0.25">
      <c r="A24" s="3">
        <v>1.2755316988530647</v>
      </c>
      <c r="B24" s="3">
        <v>1.2150816653184882</v>
      </c>
      <c r="C24" s="3">
        <f t="shared" si="0"/>
        <v>-6.0450033534576564E-2</v>
      </c>
    </row>
    <row r="25" spans="1:3" x14ac:dyDescent="0.25">
      <c r="A25" s="3">
        <v>1.2552192201775427</v>
      </c>
      <c r="B25" s="3">
        <v>1.0347806706747151</v>
      </c>
      <c r="C25" s="3">
        <f t="shared" si="0"/>
        <v>-0.2204385495028276</v>
      </c>
    </row>
    <row r="26" spans="1:3" x14ac:dyDescent="0.25">
      <c r="A26" s="3">
        <v>1.0583913018117332</v>
      </c>
      <c r="B26" s="3">
        <v>1.0414896914746752</v>
      </c>
      <c r="C26" s="3">
        <f t="shared" si="0"/>
        <v>-1.6901610337058059E-2</v>
      </c>
    </row>
    <row r="27" spans="1:3" x14ac:dyDescent="0.25">
      <c r="A27" s="3">
        <v>2.167328243914036</v>
      </c>
      <c r="B27" s="3">
        <v>0.85998519274621554</v>
      </c>
      <c r="C27" s="3">
        <f t="shared" si="0"/>
        <v>-1.3073430511678206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1E21-3681-4B3F-BC2C-9A885A79B91B}">
  <dimension ref="A1:AA41"/>
  <sheetViews>
    <sheetView zoomScale="70" zoomScaleNormal="70" workbookViewId="0">
      <selection activeCell="G14" sqref="G14"/>
    </sheetView>
  </sheetViews>
  <sheetFormatPr baseColWidth="10" defaultRowHeight="15" x14ac:dyDescent="0.25"/>
  <cols>
    <col min="2" max="2" width="11.85546875" bestFit="1" customWidth="1"/>
  </cols>
  <sheetData>
    <row r="1" spans="1:27" x14ac:dyDescent="0.25">
      <c r="A1" t="s">
        <v>19</v>
      </c>
      <c r="B1">
        <v>5</v>
      </c>
    </row>
    <row r="2" spans="1:27" x14ac:dyDescent="0.25">
      <c r="E2" t="s">
        <v>21</v>
      </c>
      <c r="F2">
        <v>0</v>
      </c>
      <c r="I2" t="s">
        <v>21</v>
      </c>
      <c r="J2">
        <v>1</v>
      </c>
      <c r="M2" t="s">
        <v>21</v>
      </c>
      <c r="N2">
        <v>2</v>
      </c>
      <c r="Q2" t="s">
        <v>21</v>
      </c>
      <c r="R2">
        <v>3</v>
      </c>
      <c r="U2" t="s">
        <v>21</v>
      </c>
      <c r="V2">
        <v>4</v>
      </c>
      <c r="Y2" t="s">
        <v>21</v>
      </c>
      <c r="Z2">
        <v>5</v>
      </c>
    </row>
    <row r="3" spans="1:27" x14ac:dyDescent="0.25">
      <c r="A3" s="4" t="s">
        <v>11</v>
      </c>
      <c r="B3" s="4" t="s">
        <v>17</v>
      </c>
      <c r="C3" s="4" t="s">
        <v>18</v>
      </c>
      <c r="E3" s="6" t="s">
        <v>0</v>
      </c>
      <c r="F3" s="6" t="s">
        <v>7</v>
      </c>
      <c r="G3" s="6" t="s">
        <v>18</v>
      </c>
      <c r="I3" s="6" t="s">
        <v>0</v>
      </c>
      <c r="J3" s="6" t="s">
        <v>7</v>
      </c>
      <c r="K3" s="6" t="s">
        <v>18</v>
      </c>
      <c r="M3" s="6" t="s">
        <v>0</v>
      </c>
      <c r="N3" s="6" t="s">
        <v>7</v>
      </c>
      <c r="O3" s="6" t="s">
        <v>18</v>
      </c>
      <c r="Q3" s="6" t="s">
        <v>0</v>
      </c>
      <c r="R3" s="6" t="s">
        <v>7</v>
      </c>
      <c r="S3" s="6" t="s">
        <v>18</v>
      </c>
      <c r="U3" s="6" t="s">
        <v>0</v>
      </c>
      <c r="V3" s="6" t="s">
        <v>7</v>
      </c>
      <c r="W3" s="6" t="s">
        <v>18</v>
      </c>
      <c r="Y3" s="6" t="s">
        <v>0</v>
      </c>
      <c r="Z3" s="6" t="s">
        <v>7</v>
      </c>
      <c r="AA3" s="6" t="s">
        <v>18</v>
      </c>
    </row>
    <row r="4" spans="1:27" x14ac:dyDescent="0.25">
      <c r="A4" s="3" cm="1">
        <f t="array" ref="A4:A29">+window!C10:C35</f>
        <v>-1.385403007640333</v>
      </c>
      <c r="B4" s="3" cm="1">
        <f t="array" ref="B4:B29">+window!D10:D35</f>
        <v>-1.0691928774929456</v>
      </c>
      <c r="C4" s="2">
        <f>+B4-A4</f>
        <v>0.31621013014738741</v>
      </c>
      <c r="E4" s="3">
        <f>+A4*A4</f>
        <v>1.9193414935788804</v>
      </c>
      <c r="F4" s="3">
        <f>+B4*B4</f>
        <v>1.1431734092816448</v>
      </c>
      <c r="G4" s="3">
        <f>+C4*C4</f>
        <v>9.9988846407827681E-2</v>
      </c>
      <c r="H4" s="3"/>
      <c r="I4" s="3">
        <f>+A5*A4</f>
        <v>1.2834149795054994</v>
      </c>
      <c r="J4" s="3">
        <f>+B5*B4</f>
        <v>1.2243474550369338</v>
      </c>
      <c r="K4" s="3">
        <f>+C5*C4</f>
        <v>-6.9164605366942994E-2</v>
      </c>
      <c r="L4" s="3"/>
      <c r="M4" s="3">
        <f>+A6*A4</f>
        <v>1.1653592200734153</v>
      </c>
      <c r="N4" s="3">
        <f t="shared" ref="N4:O4" si="0">+B6*B4</f>
        <v>0.78215981885063235</v>
      </c>
      <c r="O4" s="3">
        <f t="shared" si="0"/>
        <v>3.4665336653479727E-2</v>
      </c>
      <c r="P4" s="3"/>
      <c r="Q4" s="3">
        <f>+A7*A4</f>
        <v>1.0432640309989083</v>
      </c>
      <c r="R4" s="3">
        <f t="shared" ref="R4:S4" si="1">+B7*B4</f>
        <v>0.75365406556997683</v>
      </c>
      <c r="S4" s="3">
        <f t="shared" si="1"/>
        <v>1.5228303020939297E-2</v>
      </c>
      <c r="T4" s="3"/>
      <c r="U4" s="3">
        <f>+A8*A4</f>
        <v>1.1313943601873233</v>
      </c>
      <c r="V4" s="3">
        <f t="shared" ref="V4:W19" si="2">+B8*B4</f>
        <v>0.65874629327298828</v>
      </c>
      <c r="W4" s="3">
        <f t="shared" si="2"/>
        <v>6.341218345987544E-2</v>
      </c>
      <c r="X4" s="3"/>
      <c r="Y4" s="3">
        <f>+A4*A9</f>
        <v>1.1876762982867204</v>
      </c>
      <c r="Z4" s="3">
        <f>+B4*B9</f>
        <v>0.72811135837256946</v>
      </c>
      <c r="AA4" s="3">
        <f>+C4*C9</f>
        <v>5.5743726173116813E-2</v>
      </c>
    </row>
    <row r="5" spans="1:27" x14ac:dyDescent="0.25">
      <c r="A5" s="3">
        <v>-0.92638385540353119</v>
      </c>
      <c r="B5" s="3">
        <v>-1.1451137402895877</v>
      </c>
      <c r="C5" s="2">
        <f t="shared" ref="C5:C29" si="3">+B5-A5</f>
        <v>-0.21872988488605649</v>
      </c>
      <c r="E5" s="3">
        <f t="shared" ref="E5:E29" si="4">+A5*A5</f>
        <v>0.85818704755231057</v>
      </c>
      <c r="F5" s="3">
        <f t="shared" ref="F5:F29" si="5">+B5*B5</f>
        <v>1.3112854782000092</v>
      </c>
      <c r="G5" s="3">
        <f t="shared" ref="G5:G29" si="6">+C5*C5</f>
        <v>4.7842762542267527E-2</v>
      </c>
      <c r="H5" s="3"/>
      <c r="I5" s="3">
        <f t="shared" ref="I5:I29" si="7">+A6*A5</f>
        <v>0.77924615528330932</v>
      </c>
      <c r="J5" s="3">
        <f t="shared" ref="J5:J29" si="8">+B6*B5</f>
        <v>0.83769914158840197</v>
      </c>
      <c r="K5" s="3">
        <f t="shared" ref="K5:K29" si="9">+C6*C5</f>
        <v>-2.3978817795046094E-2</v>
      </c>
      <c r="L5" s="3"/>
      <c r="M5" s="3">
        <f t="shared" ref="M5:M29" si="10">+A7*A5</f>
        <v>0.69760419885814406</v>
      </c>
      <c r="N5" s="3">
        <f t="shared" ref="N5:N29" si="11">+B7*B5</f>
        <v>0.80716926204456929</v>
      </c>
      <c r="O5" s="3">
        <f t="shared" ref="O5:O29" si="12">+C7*C5</f>
        <v>-1.0533770582326043E-2</v>
      </c>
      <c r="P5" s="3"/>
      <c r="Q5" s="3">
        <f t="shared" ref="Q5:Q27" si="13">+A8*A5</f>
        <v>0.75653471487499802</v>
      </c>
      <c r="R5" s="3">
        <f t="shared" ref="R5:R27" si="14">+B8*B5</f>
        <v>0.70552231283144728</v>
      </c>
      <c r="S5" s="3">
        <f t="shared" ref="S5:S27" si="15">+C8*C5</f>
        <v>-4.3863678820432149E-2</v>
      </c>
      <c r="T5" s="3"/>
      <c r="U5" s="3">
        <f t="shared" ref="U5:U26" si="16">+A9*A5</f>
        <v>0.79416901949146246</v>
      </c>
      <c r="V5" s="3">
        <f t="shared" si="2"/>
        <v>0.77981282749318215</v>
      </c>
      <c r="W5" s="3">
        <f t="shared" si="2"/>
        <v>-3.8559228963608944E-2</v>
      </c>
      <c r="X5" s="3"/>
      <c r="Y5" s="3">
        <f t="shared" ref="Y5:AA5" si="17">+A5*A10</f>
        <v>0.43553045388209483</v>
      </c>
      <c r="Z5" s="3">
        <f t="shared" si="17"/>
        <v>0.80995444069620737</v>
      </c>
      <c r="AA5" s="3">
        <f t="shared" si="17"/>
        <v>5.1876856494749955E-2</v>
      </c>
    </row>
    <row r="6" spans="1:27" x14ac:dyDescent="0.25">
      <c r="A6" s="3">
        <v>-0.84116983552554581</v>
      </c>
      <c r="B6" s="3">
        <v>-0.73154230196954617</v>
      </c>
      <c r="C6" s="2">
        <f t="shared" si="3"/>
        <v>0.10962753355599963</v>
      </c>
      <c r="E6" s="3">
        <f t="shared" si="4"/>
        <v>0.70756669219807378</v>
      </c>
      <c r="F6" s="3">
        <f t="shared" si="5"/>
        <v>0.53515413957090263</v>
      </c>
      <c r="G6" s="3">
        <f t="shared" si="6"/>
        <v>1.2018196113571826E-2</v>
      </c>
      <c r="H6" s="3"/>
      <c r="I6" s="3">
        <f t="shared" si="7"/>
        <v>0.63343462409524032</v>
      </c>
      <c r="J6" s="3">
        <f t="shared" si="8"/>
        <v>0.51565048890760667</v>
      </c>
      <c r="K6" s="3">
        <f t="shared" si="9"/>
        <v>5.2795313662178283E-3</v>
      </c>
      <c r="L6" s="3"/>
      <c r="M6" s="3">
        <f t="shared" si="10"/>
        <v>0.68694437836847266</v>
      </c>
      <c r="N6" s="3">
        <f t="shared" si="11"/>
        <v>0.45071454359553298</v>
      </c>
      <c r="O6" s="3">
        <f t="shared" si="12"/>
        <v>2.1984498937040572E-2</v>
      </c>
      <c r="P6" s="3"/>
      <c r="Q6" s="3">
        <f t="shared" si="13"/>
        <v>0.72111686706168288</v>
      </c>
      <c r="R6" s="3">
        <f t="shared" si="14"/>
        <v>0.49817415585763386</v>
      </c>
      <c r="S6" s="3">
        <f t="shared" si="15"/>
        <v>1.9325905873829607E-2</v>
      </c>
      <c r="T6" s="3"/>
      <c r="U6" s="3">
        <f t="shared" si="16"/>
        <v>0.39546790255620812</v>
      </c>
      <c r="V6" s="3">
        <f t="shared" si="2"/>
        <v>0.51742976718410394</v>
      </c>
      <c r="W6" s="3">
        <f t="shared" si="2"/>
        <v>-2.60007078096374E-2</v>
      </c>
      <c r="X6" s="3"/>
      <c r="Y6" s="3">
        <f t="shared" ref="Y6:AA6" si="18">+A6*A11</f>
        <v>0.55025442359563193</v>
      </c>
      <c r="Z6" s="3">
        <f t="shared" si="18"/>
        <v>0.26458871993021599</v>
      </c>
      <c r="AA6" s="3">
        <f t="shared" si="18"/>
        <v>3.2062504233839141E-2</v>
      </c>
    </row>
    <row r="7" spans="1:27" x14ac:dyDescent="0.25">
      <c r="A7" s="3">
        <v>-0.75304010836228241</v>
      </c>
      <c r="B7" s="3">
        <v>-0.70488130012346573</v>
      </c>
      <c r="C7" s="2">
        <f t="shared" si="3"/>
        <v>4.8158808238816686E-2</v>
      </c>
      <c r="E7" s="3">
        <f t="shared" si="4"/>
        <v>0.56706940480227808</v>
      </c>
      <c r="F7" s="3">
        <f t="shared" si="5"/>
        <v>0.49685764726374737</v>
      </c>
      <c r="G7" s="3">
        <f t="shared" si="6"/>
        <v>2.3192708109831179E-3</v>
      </c>
      <c r="H7" s="3"/>
      <c r="I7" s="3">
        <f t="shared" si="7"/>
        <v>0.61497291899709994</v>
      </c>
      <c r="J7" s="3">
        <f t="shared" si="8"/>
        <v>0.43428828738792402</v>
      </c>
      <c r="K7" s="3">
        <f t="shared" si="9"/>
        <v>9.6576766273281135E-3</v>
      </c>
      <c r="L7" s="3"/>
      <c r="M7" s="3">
        <f t="shared" si="10"/>
        <v>0.6455651412829434</v>
      </c>
      <c r="N7" s="3">
        <f t="shared" si="11"/>
        <v>0.48001823780172509</v>
      </c>
      <c r="O7" s="3">
        <f t="shared" si="12"/>
        <v>8.489770451177367E-3</v>
      </c>
      <c r="P7" s="3"/>
      <c r="Q7" s="3">
        <f t="shared" si="13"/>
        <v>0.35403455951159984</v>
      </c>
      <c r="R7" s="3">
        <f t="shared" si="14"/>
        <v>0.49857207988294411</v>
      </c>
      <c r="S7" s="3">
        <f t="shared" si="15"/>
        <v>-1.1421976403749012E-2</v>
      </c>
      <c r="T7" s="3"/>
      <c r="U7" s="3">
        <f t="shared" si="16"/>
        <v>0.49260402985372614</v>
      </c>
      <c r="V7" s="3">
        <f t="shared" si="2"/>
        <v>0.25494580477477058</v>
      </c>
      <c r="W7" s="3">
        <f t="shared" si="2"/>
        <v>1.408489220698337E-2</v>
      </c>
      <c r="X7" s="3"/>
      <c r="Y7" s="3">
        <f t="shared" ref="Y7:AA7" si="19">+A7*A12</f>
        <v>0.1995845326378107</v>
      </c>
      <c r="Z7" s="3">
        <f t="shared" si="19"/>
        <v>0.3984884895580284</v>
      </c>
      <c r="AA7" s="3">
        <f t="shared" si="19"/>
        <v>-1.4461545941008543E-2</v>
      </c>
    </row>
    <row r="8" spans="1:27" x14ac:dyDescent="0.25">
      <c r="A8" s="3">
        <v>-0.81665360472571369</v>
      </c>
      <c r="B8" s="3">
        <v>-0.61611548967443863</v>
      </c>
      <c r="C8" s="2">
        <f t="shared" si="3"/>
        <v>0.20053811505127506</v>
      </c>
      <c r="E8" s="3">
        <f t="shared" si="4"/>
        <v>0.66692311011150218</v>
      </c>
      <c r="F8" s="3">
        <f t="shared" si="5"/>
        <v>0.3795982966167733</v>
      </c>
      <c r="G8" s="3">
        <f t="shared" si="6"/>
        <v>4.0215535588318432E-2</v>
      </c>
      <c r="H8" s="3"/>
      <c r="I8" s="3">
        <f t="shared" si="7"/>
        <v>0.70009962797406089</v>
      </c>
      <c r="J8" s="3">
        <f t="shared" si="8"/>
        <v>0.41956946734729456</v>
      </c>
      <c r="K8" s="3">
        <f t="shared" si="9"/>
        <v>3.5352256954831886E-2</v>
      </c>
      <c r="L8" s="3"/>
      <c r="M8" s="3">
        <f t="shared" si="10"/>
        <v>0.38394183259563225</v>
      </c>
      <c r="N8" s="3">
        <f t="shared" si="11"/>
        <v>0.43578682124391538</v>
      </c>
      <c r="O8" s="3">
        <f t="shared" si="12"/>
        <v>-4.7562257080974842E-2</v>
      </c>
      <c r="P8" s="3"/>
      <c r="Q8" s="3">
        <f t="shared" si="13"/>
        <v>0.53421703866126757</v>
      </c>
      <c r="R8" s="3">
        <f t="shared" si="14"/>
        <v>0.22284044040001974</v>
      </c>
      <c r="S8" s="3">
        <f t="shared" si="15"/>
        <v>5.8650905975123464E-2</v>
      </c>
      <c r="T8" s="3"/>
      <c r="U8" s="3">
        <f t="shared" si="16"/>
        <v>0.21644455084954239</v>
      </c>
      <c r="V8" s="3">
        <f t="shared" si="2"/>
        <v>0.34830677282922407</v>
      </c>
      <c r="W8" s="3">
        <f t="shared" si="2"/>
        <v>-6.0219329958413635E-2</v>
      </c>
      <c r="X8" s="3"/>
      <c r="Y8" s="3">
        <f t="shared" ref="Y8:AA8" si="20">+A8*A13</f>
        <v>0.12837314493374113</v>
      </c>
      <c r="Z8" s="3">
        <f t="shared" si="20"/>
        <v>0.11394894595067233</v>
      </c>
      <c r="AA8" s="3">
        <f t="shared" si="20"/>
        <v>-5.5655865157899064E-3</v>
      </c>
    </row>
    <row r="9" spans="1:27" x14ac:dyDescent="0.25">
      <c r="A9" s="3">
        <v>-0.8572785620767579</v>
      </c>
      <c r="B9" s="3">
        <v>-0.68099159066589787</v>
      </c>
      <c r="C9" s="2">
        <f t="shared" si="3"/>
        <v>0.17628697141086003</v>
      </c>
      <c r="E9" s="3">
        <f t="shared" si="4"/>
        <v>0.73492653299639366</v>
      </c>
      <c r="F9" s="3">
        <f t="shared" si="5"/>
        <v>0.46374954655766981</v>
      </c>
      <c r="G9" s="3">
        <f t="shared" si="6"/>
        <v>3.1077096289213381E-2</v>
      </c>
      <c r="H9" s="3"/>
      <c r="I9" s="3">
        <f t="shared" si="7"/>
        <v>0.40304126531009143</v>
      </c>
      <c r="J9" s="3">
        <f t="shared" si="8"/>
        <v>0.48167456518086221</v>
      </c>
      <c r="K9" s="3">
        <f t="shared" si="9"/>
        <v>-4.1810536875376281E-2</v>
      </c>
      <c r="L9" s="3"/>
      <c r="M9" s="3">
        <f t="shared" si="10"/>
        <v>0.5607920078847296</v>
      </c>
      <c r="N9" s="3">
        <f t="shared" si="11"/>
        <v>0.24630522769827801</v>
      </c>
      <c r="O9" s="3">
        <f t="shared" si="12"/>
        <v>5.1558231622023463E-2</v>
      </c>
      <c r="P9" s="3"/>
      <c r="Q9" s="3">
        <f t="shared" si="13"/>
        <v>0.22721172385440763</v>
      </c>
      <c r="R9" s="3">
        <f t="shared" si="14"/>
        <v>0.38498298978656487</v>
      </c>
      <c r="S9" s="3">
        <f t="shared" si="15"/>
        <v>-5.2936985550331238E-2</v>
      </c>
      <c r="T9" s="3"/>
      <c r="U9" s="3">
        <f t="shared" si="16"/>
        <v>0.13475914936422942</v>
      </c>
      <c r="V9" s="3">
        <f t="shared" si="2"/>
        <v>0.12594761089135162</v>
      </c>
      <c r="W9" s="3">
        <f t="shared" si="2"/>
        <v>-4.892538212712621E-3</v>
      </c>
      <c r="X9" s="3"/>
      <c r="Y9" s="3">
        <f t="shared" ref="Y9:AA9" si="21">+A9*A14</f>
        <v>3.9142962671245264E-2</v>
      </c>
      <c r="Z9" s="3">
        <f t="shared" si="21"/>
        <v>9.3705475282063688E-2</v>
      </c>
      <c r="AA9" s="3">
        <f t="shared" si="21"/>
        <v>-1.6208168824844247E-2</v>
      </c>
    </row>
    <row r="10" spans="1:27" x14ac:dyDescent="0.25">
      <c r="A10" s="3">
        <v>-0.47014037576505319</v>
      </c>
      <c r="B10" s="3">
        <v>-0.70731352895248478</v>
      </c>
      <c r="C10" s="2">
        <f t="shared" si="3"/>
        <v>-0.2371731531874316</v>
      </c>
      <c r="E10" s="3">
        <f t="shared" si="4"/>
        <v>0.22103197292450541</v>
      </c>
      <c r="F10" s="3">
        <f t="shared" si="5"/>
        <v>0.50029242823921749</v>
      </c>
      <c r="G10" s="3">
        <f t="shared" si="6"/>
        <v>5.6251104592868896E-2</v>
      </c>
      <c r="H10" s="3"/>
      <c r="I10" s="3">
        <f t="shared" si="7"/>
        <v>0.30754410173779545</v>
      </c>
      <c r="J10" s="3">
        <f t="shared" si="8"/>
        <v>0.25582550825974321</v>
      </c>
      <c r="K10" s="3">
        <f t="shared" si="9"/>
        <v>-6.9365468523840901E-2</v>
      </c>
      <c r="L10" s="3"/>
      <c r="M10" s="3">
        <f t="shared" si="10"/>
        <v>0.12460524496537248</v>
      </c>
      <c r="N10" s="3">
        <f t="shared" si="11"/>
        <v>0.39986349438815444</v>
      </c>
      <c r="O10" s="3">
        <f t="shared" si="12"/>
        <v>7.1220417951068773E-2</v>
      </c>
      <c r="P10" s="3"/>
      <c r="Q10" s="3">
        <f t="shared" si="13"/>
        <v>7.3903302756572475E-2</v>
      </c>
      <c r="R10" s="3">
        <f t="shared" si="14"/>
        <v>0.13081578442927083</v>
      </c>
      <c r="S10" s="3">
        <f t="shared" si="15"/>
        <v>6.5823282668725294E-3</v>
      </c>
      <c r="T10" s="3"/>
      <c r="U10" s="3">
        <f t="shared" si="16"/>
        <v>2.1466403095670765E-2</v>
      </c>
      <c r="V10" s="3">
        <f t="shared" si="2"/>
        <v>9.7327413895252637E-2</v>
      </c>
      <c r="W10" s="3">
        <f t="shared" si="2"/>
        <v>2.1806163421023646E-2</v>
      </c>
      <c r="X10" s="3"/>
      <c r="Y10" s="3">
        <f t="shared" ref="Y10:AA10" si="22">+A10*A15</f>
        <v>-3.276482210426971E-2</v>
      </c>
      <c r="Z10" s="3">
        <f t="shared" si="22"/>
        <v>2.2679548676848876E-2</v>
      </c>
      <c r="AA10" s="3">
        <f t="shared" si="22"/>
        <v>2.4133773047489138E-2</v>
      </c>
    </row>
    <row r="11" spans="1:27" x14ac:dyDescent="0.25">
      <c r="A11" s="3">
        <v>-0.65415377532153673</v>
      </c>
      <c r="B11" s="3">
        <v>-0.36168615159760192</v>
      </c>
      <c r="C11" s="2">
        <f t="shared" si="3"/>
        <v>0.29246762372393481</v>
      </c>
      <c r="E11" s="3">
        <f t="shared" si="4"/>
        <v>0.42791716176741956</v>
      </c>
      <c r="F11" s="3">
        <f t="shared" si="5"/>
        <v>0.13081687225748348</v>
      </c>
      <c r="G11" s="3">
        <f t="shared" si="6"/>
        <v>8.5537310926725119E-2</v>
      </c>
      <c r="H11" s="3"/>
      <c r="I11" s="3">
        <f t="shared" si="7"/>
        <v>0.17337585883008147</v>
      </c>
      <c r="J11" s="3">
        <f t="shared" si="8"/>
        <v>0.20447097719706753</v>
      </c>
      <c r="K11" s="3">
        <f t="shared" si="9"/>
        <v>-8.7824722650263157E-2</v>
      </c>
      <c r="L11" s="3"/>
      <c r="M11" s="3">
        <f t="shared" si="10"/>
        <v>0.1028291272117879</v>
      </c>
      <c r="N11" s="3">
        <f t="shared" si="11"/>
        <v>6.6892906330401736E-2</v>
      </c>
      <c r="O11" s="3">
        <f t="shared" si="12"/>
        <v>-8.1169301032217832E-3</v>
      </c>
      <c r="P11" s="3"/>
      <c r="Q11" s="3">
        <f t="shared" si="13"/>
        <v>2.9868374110085867E-2</v>
      </c>
      <c r="R11" s="3">
        <f t="shared" si="14"/>
        <v>4.9768562788349631E-2</v>
      </c>
      <c r="S11" s="3">
        <f t="shared" si="15"/>
        <v>-2.6890045152971134E-2</v>
      </c>
      <c r="T11" s="3"/>
      <c r="U11" s="3">
        <f t="shared" si="16"/>
        <v>-4.5589005288832203E-2</v>
      </c>
      <c r="V11" s="3">
        <f t="shared" si="2"/>
        <v>1.1597231418785712E-2</v>
      </c>
      <c r="W11" s="3">
        <f t="shared" si="2"/>
        <v>-2.9760312918359146E-2</v>
      </c>
      <c r="X11" s="3"/>
      <c r="Y11" s="3">
        <f t="shared" ref="Y11:AA11" si="23">+A11*A16</f>
        <v>-0.12362844243435178</v>
      </c>
      <c r="Z11" s="3">
        <f t="shared" si="23"/>
        <v>-2.2149575782527769E-2</v>
      </c>
      <c r="AA11" s="3">
        <f t="shared" si="23"/>
        <v>-3.736277139693947E-2</v>
      </c>
    </row>
    <row r="12" spans="1:27" x14ac:dyDescent="0.25">
      <c r="A12" s="3">
        <v>-0.26503838297785853</v>
      </c>
      <c r="B12" s="3">
        <v>-0.56532708342274063</v>
      </c>
      <c r="C12" s="2">
        <f t="shared" si="3"/>
        <v>-0.3002887004448821</v>
      </c>
      <c r="E12" s="3">
        <f t="shared" si="4"/>
        <v>7.0245344451518019E-2</v>
      </c>
      <c r="F12" s="3">
        <f t="shared" si="5"/>
        <v>0.31959471125126232</v>
      </c>
      <c r="G12" s="3">
        <f t="shared" si="6"/>
        <v>9.0173303614876132E-2</v>
      </c>
      <c r="H12" s="3"/>
      <c r="I12" s="3">
        <f t="shared" si="7"/>
        <v>4.166247544140636E-2</v>
      </c>
      <c r="J12" s="3">
        <f t="shared" si="8"/>
        <v>0.1045557632505367</v>
      </c>
      <c r="K12" s="3">
        <f t="shared" si="9"/>
        <v>8.3339904816238271E-3</v>
      </c>
      <c r="L12" s="3"/>
      <c r="M12" s="3">
        <f t="shared" si="10"/>
        <v>1.210153617537987E-2</v>
      </c>
      <c r="N12" s="3">
        <f t="shared" si="11"/>
        <v>7.7789863734074427E-2</v>
      </c>
      <c r="O12" s="3">
        <f t="shared" si="12"/>
        <v>2.7609130238333054E-2</v>
      </c>
      <c r="P12" s="3"/>
      <c r="Q12" s="3">
        <f t="shared" si="13"/>
        <v>-1.8470941694683395E-2</v>
      </c>
      <c r="R12" s="3">
        <f t="shared" si="14"/>
        <v>1.8126845567078574E-2</v>
      </c>
      <c r="S12" s="3">
        <f t="shared" si="15"/>
        <v>3.0556153796779211E-2</v>
      </c>
      <c r="T12" s="3"/>
      <c r="U12" s="3">
        <f t="shared" si="16"/>
        <v>-5.0089571762795722E-2</v>
      </c>
      <c r="V12" s="3">
        <f t="shared" si="2"/>
        <v>-3.4620499073236881E-2</v>
      </c>
      <c r="W12" s="3">
        <f t="shared" si="2"/>
        <v>3.8361914816241523E-2</v>
      </c>
      <c r="X12" s="3"/>
      <c r="Y12" s="3">
        <f t="shared" ref="Y12:AA12" si="24">+A12*A17</f>
        <v>-8.2790152057025557E-2</v>
      </c>
      <c r="Z12" s="3">
        <f t="shared" si="24"/>
        <v>-9.0499582481081114E-2</v>
      </c>
      <c r="AA12" s="3">
        <f t="shared" si="24"/>
        <v>4.5730018948519129E-2</v>
      </c>
    </row>
    <row r="13" spans="1:27" x14ac:dyDescent="0.25">
      <c r="A13" s="3">
        <v>-0.15719412023762183</v>
      </c>
      <c r="B13" s="3">
        <v>-0.18494738058100771</v>
      </c>
      <c r="C13" s="2">
        <f t="shared" si="3"/>
        <v>-2.7753260343385877E-2</v>
      </c>
      <c r="E13" s="3">
        <f t="shared" si="4"/>
        <v>2.4709991437279911E-2</v>
      </c>
      <c r="F13" s="3">
        <f t="shared" si="5"/>
        <v>3.4205533583776107E-2</v>
      </c>
      <c r="G13" s="3">
        <f t="shared" si="6"/>
        <v>7.7024345968775519E-4</v>
      </c>
      <c r="H13" s="3"/>
      <c r="I13" s="3">
        <f t="shared" si="7"/>
        <v>7.177414498380455E-3</v>
      </c>
      <c r="J13" s="3">
        <f t="shared" si="8"/>
        <v>2.5449039954472247E-2</v>
      </c>
      <c r="K13" s="3">
        <f t="shared" si="9"/>
        <v>2.5516890186800365E-3</v>
      </c>
      <c r="L13" s="3"/>
      <c r="M13" s="3">
        <f t="shared" si="10"/>
        <v>-1.095510543428997E-2</v>
      </c>
      <c r="N13" s="3">
        <f t="shared" si="11"/>
        <v>5.9302175751602716E-3</v>
      </c>
      <c r="O13" s="3">
        <f t="shared" si="12"/>
        <v>2.8240586147869674E-3</v>
      </c>
      <c r="P13" s="3"/>
      <c r="Q13" s="3">
        <f t="shared" si="13"/>
        <v>-2.9708097664441605E-2</v>
      </c>
      <c r="R13" s="3">
        <f t="shared" si="14"/>
        <v>-1.132613456131616E-2</v>
      </c>
      <c r="S13" s="3">
        <f t="shared" si="15"/>
        <v>3.5454820896977522E-3</v>
      </c>
      <c r="T13" s="3"/>
      <c r="U13" s="3">
        <f t="shared" si="16"/>
        <v>-4.9102793982976713E-2</v>
      </c>
      <c r="V13" s="3">
        <f t="shared" si="2"/>
        <v>-2.9607038499223481E-2</v>
      </c>
      <c r="W13" s="3">
        <f t="shared" si="2"/>
        <v>4.2264564717418461E-3</v>
      </c>
      <c r="X13" s="3"/>
      <c r="Y13" s="3">
        <f t="shared" ref="Y13:AA13" si="25">+A13*A18</f>
        <v>-6.9161152706308737E-2</v>
      </c>
      <c r="Z13" s="3">
        <f t="shared" si="25"/>
        <v>-4.8459009309472674E-2</v>
      </c>
      <c r="AA13" s="3">
        <f t="shared" si="25"/>
        <v>4.9389086776446744E-3</v>
      </c>
    </row>
    <row r="14" spans="1:27" x14ac:dyDescent="0.25">
      <c r="A14" s="3">
        <v>-4.5659560850817744E-2</v>
      </c>
      <c r="B14" s="3">
        <v>-0.1376015160340455</v>
      </c>
      <c r="C14" s="2">
        <f t="shared" si="3"/>
        <v>-9.1941955183227758E-2</v>
      </c>
      <c r="E14" s="3">
        <f t="shared" si="4"/>
        <v>2.0847954970895284E-3</v>
      </c>
      <c r="F14" s="3">
        <f t="shared" si="5"/>
        <v>1.8934177214867679E-2</v>
      </c>
      <c r="G14" s="3">
        <f t="shared" si="6"/>
        <v>8.4533231229146615E-3</v>
      </c>
      <c r="H14" s="3"/>
      <c r="I14" s="3">
        <f t="shared" si="7"/>
        <v>-3.1820865974373199E-3</v>
      </c>
      <c r="J14" s="3">
        <f t="shared" si="8"/>
        <v>4.4121031949213262E-3</v>
      </c>
      <c r="K14" s="3">
        <f t="shared" si="9"/>
        <v>9.3556384865402294E-3</v>
      </c>
      <c r="L14" s="3"/>
      <c r="M14" s="3">
        <f t="shared" si="10"/>
        <v>-8.6291948516975248E-3</v>
      </c>
      <c r="N14" s="3">
        <f t="shared" si="11"/>
        <v>-8.4266848308244945E-3</v>
      </c>
      <c r="O14" s="3">
        <f t="shared" si="12"/>
        <v>1.1745594980937591E-2</v>
      </c>
      <c r="P14" s="3"/>
      <c r="Q14" s="3">
        <f t="shared" si="13"/>
        <v>-1.4262696380893666E-2</v>
      </c>
      <c r="R14" s="3">
        <f t="shared" si="14"/>
        <v>-2.2027743080076146E-2</v>
      </c>
      <c r="S14" s="3">
        <f t="shared" si="15"/>
        <v>1.4001550329612346E-2</v>
      </c>
      <c r="T14" s="3"/>
      <c r="U14" s="3">
        <f t="shared" si="16"/>
        <v>-2.0088969331249953E-2</v>
      </c>
      <c r="V14" s="3">
        <f t="shared" si="2"/>
        <v>-3.605367713532303E-2</v>
      </c>
      <c r="W14" s="3">
        <f t="shared" si="2"/>
        <v>1.6361786495556016E-2</v>
      </c>
      <c r="X14" s="3"/>
      <c r="Y14" s="3">
        <f t="shared" ref="Y14:AA14" si="26">+A14*A19</f>
        <v>-2.6114610101227016E-2</v>
      </c>
      <c r="Z14" s="3">
        <f t="shared" si="26"/>
        <v>-5.055956122287595E-2</v>
      </c>
      <c r="AA14" s="3">
        <f t="shared" si="26"/>
        <v>1.8802787009857283E-2</v>
      </c>
    </row>
    <row r="15" spans="1:27" x14ac:dyDescent="0.25">
      <c r="A15" s="3">
        <v>6.9691572545650754E-2</v>
      </c>
      <c r="B15" s="3">
        <v>-3.2064350176415783E-2</v>
      </c>
      <c r="C15" s="2">
        <f t="shared" si="3"/>
        <v>-0.10175592272206654</v>
      </c>
      <c r="E15" s="3">
        <f t="shared" si="4"/>
        <v>4.8569152838857021E-3</v>
      </c>
      <c r="F15" s="3">
        <f t="shared" si="5"/>
        <v>1.0281225522358148E-3</v>
      </c>
      <c r="G15" s="3">
        <f t="shared" si="6"/>
        <v>1.0354267809019178E-2</v>
      </c>
      <c r="H15" s="3"/>
      <c r="I15" s="3">
        <f t="shared" si="7"/>
        <v>1.317100181892931E-2</v>
      </c>
      <c r="J15" s="3">
        <f t="shared" si="8"/>
        <v>-1.9636133454735733E-3</v>
      </c>
      <c r="K15" s="3">
        <f t="shared" si="9"/>
        <v>1.2999330423451839E-2</v>
      </c>
      <c r="L15" s="3"/>
      <c r="M15" s="3">
        <f t="shared" si="10"/>
        <v>2.1769586062671022E-2</v>
      </c>
      <c r="N15" s="3">
        <f t="shared" si="11"/>
        <v>-5.1329759153302236E-3</v>
      </c>
      <c r="O15" s="3">
        <f t="shared" si="12"/>
        <v>1.5496088488545253E-2</v>
      </c>
      <c r="P15" s="3"/>
      <c r="Q15" s="3">
        <f t="shared" si="13"/>
        <v>3.0662403173137068E-2</v>
      </c>
      <c r="R15" s="3">
        <f t="shared" si="14"/>
        <v>-8.4013444192606486E-3</v>
      </c>
      <c r="S15" s="3">
        <f t="shared" si="15"/>
        <v>1.8108258399756827E-2</v>
      </c>
      <c r="T15" s="3"/>
      <c r="U15" s="3">
        <f t="shared" si="16"/>
        <v>3.9859521433361564E-2</v>
      </c>
      <c r="V15" s="3">
        <f t="shared" si="2"/>
        <v>-1.1781552431552558E-2</v>
      </c>
      <c r="W15" s="3">
        <f t="shared" si="2"/>
        <v>2.0809813518992269E-2</v>
      </c>
      <c r="X15" s="3"/>
      <c r="Y15" s="3">
        <f t="shared" ref="Y15:AA15" si="27">+A15*A20</f>
        <v>4.9371353650511818E-2</v>
      </c>
      <c r="Z15" s="3">
        <f t="shared" si="27"/>
        <v>-1.5277426961190495E-2</v>
      </c>
      <c r="AA15" s="3">
        <f t="shared" si="27"/>
        <v>2.3603812496985857E-2</v>
      </c>
    </row>
    <row r="16" spans="1:27" x14ac:dyDescent="0.25">
      <c r="A16" s="3">
        <v>0.18898987837161774</v>
      </c>
      <c r="B16" s="3">
        <v>6.1239767363751696E-2</v>
      </c>
      <c r="C16" s="2">
        <f t="shared" si="3"/>
        <v>-0.12775011100786604</v>
      </c>
      <c r="E16" s="3">
        <f t="shared" si="4"/>
        <v>3.5717174126918869E-2</v>
      </c>
      <c r="F16" s="3">
        <f t="shared" si="5"/>
        <v>3.7503091067664271E-3</v>
      </c>
      <c r="G16" s="3">
        <f t="shared" si="6"/>
        <v>1.6320090862522098E-2</v>
      </c>
      <c r="H16" s="3"/>
      <c r="I16" s="3">
        <f t="shared" si="7"/>
        <v>5.9034848431489699E-2</v>
      </c>
      <c r="J16" s="3">
        <f t="shared" si="8"/>
        <v>9.8034811000090299E-3</v>
      </c>
      <c r="K16" s="3">
        <f t="shared" si="9"/>
        <v>1.9454661425521859E-2</v>
      </c>
      <c r="L16" s="3"/>
      <c r="M16" s="3">
        <f t="shared" si="10"/>
        <v>8.3150424572164747E-2</v>
      </c>
      <c r="N16" s="3">
        <f t="shared" si="11"/>
        <v>1.6045744727323431E-2</v>
      </c>
      <c r="O16" s="3">
        <f t="shared" si="12"/>
        <v>2.273412651415517E-2</v>
      </c>
      <c r="P16" s="3"/>
      <c r="Q16" s="3">
        <f t="shared" si="13"/>
        <v>0.10809120575816319</v>
      </c>
      <c r="R16" s="3">
        <f t="shared" si="14"/>
        <v>2.250161085824233E-2</v>
      </c>
      <c r="S16" s="3">
        <f t="shared" si="15"/>
        <v>2.612581082248638E-2</v>
      </c>
      <c r="T16" s="3"/>
      <c r="U16" s="3">
        <f t="shared" si="16"/>
        <v>0.13388542948059298</v>
      </c>
      <c r="V16" s="3">
        <f t="shared" si="2"/>
        <v>2.9178388704978759E-2</v>
      </c>
      <c r="W16" s="3">
        <f t="shared" si="2"/>
        <v>2.9633554352752077E-2</v>
      </c>
      <c r="X16" s="3"/>
      <c r="Y16" s="3">
        <f t="shared" ref="Y16:AA16" si="28">+A16*A21</f>
        <v>0.16056229948241457</v>
      </c>
      <c r="Z16" s="3">
        <f t="shared" si="28"/>
        <v>3.6083637591904846E-2</v>
      </c>
      <c r="AA16" s="3">
        <f t="shared" si="28"/>
        <v>3.3261328507291063E-2</v>
      </c>
    </row>
    <row r="17" spans="1:27" x14ac:dyDescent="0.25">
      <c r="A17" s="3">
        <v>0.31237042396210929</v>
      </c>
      <c r="B17" s="3">
        <v>0.16008357840058987</v>
      </c>
      <c r="C17" s="2">
        <f t="shared" si="3"/>
        <v>-0.15228684556151942</v>
      </c>
      <c r="E17" s="3">
        <f t="shared" si="4"/>
        <v>9.7575281766267896E-2</v>
      </c>
      <c r="F17" s="3">
        <f t="shared" si="5"/>
        <v>2.5626752073537803E-2</v>
      </c>
      <c r="G17" s="3">
        <f t="shared" si="6"/>
        <v>2.3191283331078068E-2</v>
      </c>
      <c r="H17" s="3"/>
      <c r="I17" s="3">
        <f t="shared" si="7"/>
        <v>0.13743452083271565</v>
      </c>
      <c r="J17" s="3">
        <f t="shared" si="8"/>
        <v>4.1944317306024624E-2</v>
      </c>
      <c r="K17" s="3">
        <f t="shared" si="9"/>
        <v>2.7100629393770292E-2</v>
      </c>
      <c r="L17" s="3"/>
      <c r="M17" s="3">
        <f t="shared" si="10"/>
        <v>0.17865769352399211</v>
      </c>
      <c r="N17" s="3">
        <f t="shared" si="11"/>
        <v>5.8820249341723245E-2</v>
      </c>
      <c r="O17" s="3">
        <f t="shared" si="12"/>
        <v>3.1143748420292786E-2</v>
      </c>
      <c r="P17" s="3"/>
      <c r="Q17" s="3">
        <f t="shared" si="13"/>
        <v>0.22129147195367826</v>
      </c>
      <c r="R17" s="3">
        <f t="shared" si="14"/>
        <v>7.6273654798714077E-2</v>
      </c>
      <c r="S17" s="3">
        <f t="shared" si="15"/>
        <v>3.5325217955220228E-2</v>
      </c>
      <c r="T17" s="3"/>
      <c r="U17" s="3">
        <f t="shared" si="16"/>
        <v>0.26538412529707833</v>
      </c>
      <c r="V17" s="3">
        <f t="shared" si="2"/>
        <v>9.4324294099805264E-2</v>
      </c>
      <c r="W17" s="3">
        <f t="shared" si="2"/>
        <v>3.9649772181011345E-2</v>
      </c>
      <c r="X17" s="3"/>
      <c r="Y17" s="3">
        <f t="shared" ref="Y17:AA17" si="29">+A17*A22</f>
        <v>0.23346792058239349</v>
      </c>
      <c r="Z17" s="3">
        <f t="shared" si="29"/>
        <v>0.11299260384491522</v>
      </c>
      <c r="AA17" s="3">
        <f t="shared" si="29"/>
        <v>6.3308965814095654E-3</v>
      </c>
    </row>
    <row r="18" spans="1:27" x14ac:dyDescent="0.25">
      <c r="A18" s="3">
        <v>0.43997289848857946</v>
      </c>
      <c r="B18" s="3">
        <v>0.26201511563580882</v>
      </c>
      <c r="C18" s="2">
        <f t="shared" si="3"/>
        <v>-0.17795778285277064</v>
      </c>
      <c r="E18" s="3">
        <f t="shared" si="4"/>
        <v>0.19357615140444184</v>
      </c>
      <c r="F18" s="3">
        <f t="shared" si="5"/>
        <v>6.865192082164627E-2</v>
      </c>
      <c r="G18" s="3">
        <f t="shared" si="6"/>
        <v>3.1668972477873869E-2</v>
      </c>
      <c r="H18" s="3"/>
      <c r="I18" s="3">
        <f t="shared" si="7"/>
        <v>0.25163887880297492</v>
      </c>
      <c r="J18" s="3">
        <f t="shared" si="8"/>
        <v>9.6273425338060381E-2</v>
      </c>
      <c r="K18" s="3">
        <f t="shared" si="9"/>
        <v>3.6393638584895811E-2</v>
      </c>
      <c r="L18" s="3"/>
      <c r="M18" s="3">
        <f t="shared" si="10"/>
        <v>0.31168844057423989</v>
      </c>
      <c r="N18" s="3">
        <f t="shared" si="11"/>
        <v>0.12484010341173879</v>
      </c>
      <c r="O18" s="3">
        <f t="shared" si="12"/>
        <v>4.1279976894408495E-2</v>
      </c>
      <c r="P18" s="3"/>
      <c r="Q18" s="3">
        <f t="shared" si="13"/>
        <v>0.37379282372128542</v>
      </c>
      <c r="R18" s="3">
        <f t="shared" si="14"/>
        <v>0.15438429770717474</v>
      </c>
      <c r="S18" s="3">
        <f t="shared" si="15"/>
        <v>4.6333519628258574E-2</v>
      </c>
      <c r="T18" s="3"/>
      <c r="U18" s="3">
        <f t="shared" si="16"/>
        <v>0.32883893558116462</v>
      </c>
      <c r="V18" s="3">
        <f t="shared" si="2"/>
        <v>0.18493945761464503</v>
      </c>
      <c r="W18" s="3">
        <f t="shared" si="2"/>
        <v>7.3980934790766608E-3</v>
      </c>
      <c r="X18" s="3"/>
      <c r="Y18" s="3">
        <f t="shared" ref="Y18:AA18" si="30">+A18*A23</f>
        <v>0.50444971391624083</v>
      </c>
      <c r="Z18" s="3">
        <f t="shared" si="30"/>
        <v>0.15867103209801223</v>
      </c>
      <c r="AA18" s="3">
        <f t="shared" si="30"/>
        <v>9.6269386666074722E-2</v>
      </c>
    </row>
    <row r="19" spans="1:27" x14ac:dyDescent="0.25">
      <c r="A19" s="3">
        <v>0.57194177111231048</v>
      </c>
      <c r="B19" s="3">
        <v>0.36743462339736471</v>
      </c>
      <c r="C19" s="2">
        <f t="shared" si="3"/>
        <v>-0.20450714771494577</v>
      </c>
      <c r="E19" s="3">
        <f t="shared" si="4"/>
        <v>0.32711738954308656</v>
      </c>
      <c r="F19" s="3">
        <f t="shared" si="5"/>
        <v>0.13500820247116324</v>
      </c>
      <c r="G19" s="3">
        <f t="shared" si="6"/>
        <v>4.1823173466502647E-2</v>
      </c>
      <c r="H19" s="3"/>
      <c r="I19" s="3">
        <f t="shared" si="7"/>
        <v>0.40517868111799676</v>
      </c>
      <c r="J19" s="3">
        <f t="shared" si="8"/>
        <v>0.1750684355391873</v>
      </c>
      <c r="K19" s="3">
        <f t="shared" si="9"/>
        <v>4.7438500284074044E-2</v>
      </c>
      <c r="L19" s="3"/>
      <c r="M19" s="3">
        <f t="shared" si="10"/>
        <v>0.48591113307805933</v>
      </c>
      <c r="N19" s="3">
        <f t="shared" si="11"/>
        <v>0.21649947999698457</v>
      </c>
      <c r="O19" s="3">
        <f t="shared" si="12"/>
        <v>5.3245976606760642E-2</v>
      </c>
      <c r="P19" s="3"/>
      <c r="Q19" s="3">
        <f t="shared" si="13"/>
        <v>0.42747342818857798</v>
      </c>
      <c r="R19" s="3">
        <f t="shared" si="14"/>
        <v>0.25934824330670425</v>
      </c>
      <c r="S19" s="3">
        <f t="shared" si="15"/>
        <v>8.5018085282969821E-3</v>
      </c>
      <c r="T19" s="3"/>
      <c r="U19" s="3">
        <f t="shared" si="16"/>
        <v>0.6557582610326218</v>
      </c>
      <c r="V19" s="3">
        <f t="shared" si="2"/>
        <v>0.22251094476564784</v>
      </c>
      <c r="W19" s="3">
        <f t="shared" si="2"/>
        <v>0.11063173165983088</v>
      </c>
      <c r="X19" s="3"/>
      <c r="Y19" s="3">
        <f t="shared" ref="Y19:AA19" si="31">+A19*A24</f>
        <v>0.74506523480358355</v>
      </c>
      <c r="Z19" s="3">
        <f t="shared" si="31"/>
        <v>0.35861287203083597</v>
      </c>
      <c r="AA19" s="3">
        <f t="shared" si="31"/>
        <v>6.6813149536490798E-2</v>
      </c>
    </row>
    <row r="20" spans="1:27" x14ac:dyDescent="0.25">
      <c r="A20" s="3">
        <v>0.70842645454974651</v>
      </c>
      <c r="B20" s="3">
        <v>0.47646145570189868</v>
      </c>
      <c r="C20" s="2">
        <f t="shared" si="3"/>
        <v>-0.23196499884784783</v>
      </c>
      <c r="E20" s="3">
        <f t="shared" si="4"/>
        <v>0.50186804150592401</v>
      </c>
      <c r="F20" s="3">
        <f t="shared" si="5"/>
        <v>0.22701551876957235</v>
      </c>
      <c r="G20" s="3">
        <f t="shared" si="6"/>
        <v>5.3807760690482043E-2</v>
      </c>
      <c r="H20" s="3"/>
      <c r="I20" s="3">
        <f t="shared" si="7"/>
        <v>0.60186599164330623</v>
      </c>
      <c r="J20" s="3">
        <f t="shared" si="8"/>
        <v>0.2807401666296187</v>
      </c>
      <c r="K20" s="3">
        <f t="shared" si="9"/>
        <v>6.0394969272446197E-2</v>
      </c>
      <c r="L20" s="3"/>
      <c r="M20" s="3">
        <f t="shared" si="10"/>
        <v>0.52948307055263755</v>
      </c>
      <c r="N20" s="3">
        <f t="shared" si="11"/>
        <v>0.3363032051718422</v>
      </c>
      <c r="O20" s="3">
        <f t="shared" si="12"/>
        <v>9.6432913348334075E-3</v>
      </c>
      <c r="P20" s="3"/>
      <c r="Q20" s="3">
        <f t="shared" si="13"/>
        <v>0.81224439858900244</v>
      </c>
      <c r="R20" s="3">
        <f t="shared" si="14"/>
        <v>0.28853537990618694</v>
      </c>
      <c r="S20" s="3">
        <f t="shared" si="15"/>
        <v>0.12548553825012643</v>
      </c>
      <c r="T20" s="3"/>
      <c r="U20" s="3">
        <f t="shared" si="16"/>
        <v>0.92286304193810997</v>
      </c>
      <c r="V20" s="3">
        <f t="shared" ref="V20:V26" si="32">+B24*B20</f>
        <v>0.46502207511475435</v>
      </c>
      <c r="W20" s="3">
        <f t="shared" ref="W20:W26" si="33">+C24*C20</f>
        <v>7.578371870334645E-2</v>
      </c>
      <c r="X20" s="3"/>
      <c r="Y20" s="3">
        <f t="shared" ref="Y20:AA20" si="34">+A20*A25</f>
        <v>1.0372669177886535</v>
      </c>
      <c r="Z20" s="3">
        <f t="shared" si="34"/>
        <v>0.50993304070077106</v>
      </c>
      <c r="AA20" s="3">
        <f t="shared" si="34"/>
        <v>9.1378896078253585E-2</v>
      </c>
    </row>
    <row r="21" spans="1:27" x14ac:dyDescent="0.25">
      <c r="A21" s="3">
        <v>0.84958147423480013</v>
      </c>
      <c r="B21" s="3">
        <v>0.58921905071218539</v>
      </c>
      <c r="C21" s="2">
        <f t="shared" si="3"/>
        <v>-0.26036242352261474</v>
      </c>
      <c r="E21" s="3">
        <f t="shared" si="4"/>
        <v>0.72178868136297636</v>
      </c>
      <c r="F21" s="3">
        <f t="shared" si="5"/>
        <v>0.34717908972216888</v>
      </c>
      <c r="G21" s="3">
        <f t="shared" si="6"/>
        <v>6.7788591582569405E-2</v>
      </c>
      <c r="H21" s="3"/>
      <c r="I21" s="3">
        <f t="shared" si="7"/>
        <v>0.63498335610346723</v>
      </c>
      <c r="J21" s="3">
        <f t="shared" si="8"/>
        <v>0.41589147019438222</v>
      </c>
      <c r="K21" s="3">
        <f t="shared" si="9"/>
        <v>1.0823834264404374E-2</v>
      </c>
      <c r="L21" s="3"/>
      <c r="M21" s="3">
        <f t="shared" si="10"/>
        <v>0.97408529729566429</v>
      </c>
      <c r="N21" s="3">
        <f t="shared" si="11"/>
        <v>0.35681908916378635</v>
      </c>
      <c r="O21" s="3">
        <f t="shared" si="12"/>
        <v>0.14084762364201747</v>
      </c>
      <c r="P21" s="3"/>
      <c r="Q21" s="3">
        <f t="shared" si="13"/>
        <v>1.1067448690702939</v>
      </c>
      <c r="R21" s="3">
        <f t="shared" si="14"/>
        <v>0.57507246888561747</v>
      </c>
      <c r="S21" s="3">
        <f t="shared" si="15"/>
        <v>8.5061249598701927E-2</v>
      </c>
      <c r="T21" s="3"/>
      <c r="U21" s="3">
        <f t="shared" si="16"/>
        <v>1.2439438865251884</v>
      </c>
      <c r="V21" s="3">
        <f t="shared" si="32"/>
        <v>0.63061189645626392</v>
      </c>
      <c r="W21" s="3">
        <f t="shared" si="33"/>
        <v>0.10256560670759143</v>
      </c>
      <c r="X21" s="3"/>
      <c r="Y21" s="3">
        <f t="shared" ref="Y21:AA21" si="35">+A21*A26</f>
        <v>1.0836681011448059</v>
      </c>
      <c r="Z21" s="3">
        <f t="shared" si="35"/>
        <v>0.71594926537674097</v>
      </c>
      <c r="AA21" s="3">
        <f t="shared" si="35"/>
        <v>1.5738917233085688E-2</v>
      </c>
    </row>
    <row r="22" spans="1:27" x14ac:dyDescent="0.25">
      <c r="A22" s="3">
        <v>0.74740725328948965</v>
      </c>
      <c r="B22" s="3">
        <v>0.70583507049152061</v>
      </c>
      <c r="C22" s="2">
        <f t="shared" si="3"/>
        <v>-4.1572182797969037E-2</v>
      </c>
      <c r="E22" s="3">
        <f t="shared" si="4"/>
        <v>0.55861760226973933</v>
      </c>
      <c r="F22" s="3">
        <f t="shared" si="5"/>
        <v>0.49820314673576988</v>
      </c>
      <c r="G22" s="3">
        <f t="shared" si="6"/>
        <v>1.7282463825877528E-3</v>
      </c>
      <c r="H22" s="3"/>
      <c r="I22" s="3">
        <f t="shared" si="7"/>
        <v>0.85693772592811901</v>
      </c>
      <c r="J22" s="3">
        <f t="shared" si="8"/>
        <v>0.42743938209096471</v>
      </c>
      <c r="K22" s="3">
        <f t="shared" si="9"/>
        <v>2.2489202080256825E-2</v>
      </c>
      <c r="L22" s="3"/>
      <c r="M22" s="3">
        <f t="shared" si="10"/>
        <v>0.97364310283377553</v>
      </c>
      <c r="N22" s="3">
        <f t="shared" si="11"/>
        <v>0.68888865036355518</v>
      </c>
      <c r="O22" s="3">
        <f t="shared" si="12"/>
        <v>1.358176717476191E-2</v>
      </c>
      <c r="P22" s="3"/>
      <c r="Q22" s="3">
        <f t="shared" si="13"/>
        <v>1.0943419926987392</v>
      </c>
      <c r="R22" s="3">
        <f t="shared" si="14"/>
        <v>0.75542023267916969</v>
      </c>
      <c r="S22" s="3">
        <f t="shared" si="15"/>
        <v>1.6376695581273984E-2</v>
      </c>
      <c r="T22" s="3"/>
      <c r="U22" s="3">
        <f t="shared" si="16"/>
        <v>0.95334164352344553</v>
      </c>
      <c r="V22" s="3">
        <f t="shared" si="32"/>
        <v>0.85764725289302934</v>
      </c>
      <c r="W22" s="3">
        <f t="shared" si="33"/>
        <v>2.5130398442427754E-3</v>
      </c>
      <c r="X22" s="3"/>
      <c r="Y22" s="3">
        <f t="shared" ref="Y22:AA22" si="36">+A22*A27</f>
        <v>0.93815994962907234</v>
      </c>
      <c r="Z22" s="3">
        <f t="shared" si="36"/>
        <v>0.73038448762895047</v>
      </c>
      <c r="AA22" s="3">
        <f t="shared" si="36"/>
        <v>9.1641116756506959E-3</v>
      </c>
    </row>
    <row r="23" spans="1:27" x14ac:dyDescent="0.25">
      <c r="A23" s="3">
        <v>1.1465472433623887</v>
      </c>
      <c r="B23" s="3">
        <v>0.6055796884579705</v>
      </c>
      <c r="C23" s="2">
        <f t="shared" si="3"/>
        <v>-0.54096755490441817</v>
      </c>
      <c r="E23" s="3">
        <f t="shared" si="4"/>
        <v>1.3145705812618924</v>
      </c>
      <c r="F23" s="3">
        <f t="shared" si="5"/>
        <v>0.36672675907285263</v>
      </c>
      <c r="G23" s="3">
        <f t="shared" si="6"/>
        <v>0.29264589545926467</v>
      </c>
      <c r="H23" s="3"/>
      <c r="I23" s="3">
        <f t="shared" si="7"/>
        <v>1.4936004576617163</v>
      </c>
      <c r="J23" s="3">
        <f t="shared" si="8"/>
        <v>0.59104030347894876</v>
      </c>
      <c r="K23" s="3">
        <f t="shared" si="9"/>
        <v>0.17673585761705499</v>
      </c>
      <c r="L23" s="3"/>
      <c r="M23" s="3">
        <f t="shared" si="10"/>
        <v>1.6787565139382719</v>
      </c>
      <c r="N23" s="3">
        <f t="shared" si="11"/>
        <v>0.64812187476336913</v>
      </c>
      <c r="O23" s="3">
        <f t="shared" si="12"/>
        <v>0.21310550396330369</v>
      </c>
      <c r="P23" s="3"/>
      <c r="Q23" s="3">
        <f t="shared" si="13"/>
        <v>1.4624573531413259</v>
      </c>
      <c r="R23" s="3">
        <f t="shared" si="14"/>
        <v>0.73582877633456201</v>
      </c>
      <c r="S23" s="3">
        <f t="shared" si="15"/>
        <v>3.2701506835089968E-2</v>
      </c>
      <c r="T23" s="3"/>
      <c r="U23" s="3">
        <f t="shared" si="16"/>
        <v>1.4391681367100488</v>
      </c>
      <c r="V23" s="3">
        <f t="shared" si="32"/>
        <v>0.62664215616952379</v>
      </c>
      <c r="W23" s="3">
        <f t="shared" si="33"/>
        <v>0.1192501031312212</v>
      </c>
      <c r="X23" s="3"/>
      <c r="Y23" s="3">
        <f t="shared" ref="Y23:AA23" si="37">+A23*A28</f>
        <v>1.2134956294909727</v>
      </c>
      <c r="Z23" s="3">
        <f t="shared" si="37"/>
        <v>0.63070500289542164</v>
      </c>
      <c r="AA23" s="3">
        <f t="shared" si="37"/>
        <v>9.1432228179855381E-3</v>
      </c>
    </row>
    <row r="24" spans="1:27" x14ac:dyDescent="0.25">
      <c r="A24" s="3">
        <v>1.3026942119554987</v>
      </c>
      <c r="B24" s="3">
        <v>0.97599096327678292</v>
      </c>
      <c r="C24" s="2">
        <f t="shared" si="3"/>
        <v>-0.32670324867871581</v>
      </c>
      <c r="E24" s="3">
        <f t="shared" si="4"/>
        <v>1.6970122098623579</v>
      </c>
      <c r="F24" s="3">
        <f t="shared" si="5"/>
        <v>0.95255836039794262</v>
      </c>
      <c r="G24" s="3">
        <f t="shared" si="6"/>
        <v>0.10673501269722682</v>
      </c>
      <c r="H24" s="3"/>
      <c r="I24" s="3">
        <f t="shared" si="7"/>
        <v>1.9073844594284746</v>
      </c>
      <c r="J24" s="3">
        <f t="shared" si="8"/>
        <v>1.0445546720395944</v>
      </c>
      <c r="K24" s="3">
        <f t="shared" si="9"/>
        <v>0.1286995122441818</v>
      </c>
      <c r="L24" s="3"/>
      <c r="M24" s="3">
        <f t="shared" si="10"/>
        <v>1.6616277612616517</v>
      </c>
      <c r="N24" s="3">
        <f t="shared" si="11"/>
        <v>1.1859087249941489</v>
      </c>
      <c r="O24" s="3">
        <f t="shared" si="12"/>
        <v>1.9749222338483478E-2</v>
      </c>
      <c r="P24" s="3"/>
      <c r="Q24" s="3">
        <f t="shared" si="13"/>
        <v>1.6351668128605796</v>
      </c>
      <c r="R24" s="3">
        <f t="shared" si="14"/>
        <v>1.0099365835520107</v>
      </c>
      <c r="S24" s="3">
        <f t="shared" si="15"/>
        <v>7.2017990256597691E-2</v>
      </c>
      <c r="T24" s="3"/>
      <c r="U24" s="3">
        <f t="shared" si="16"/>
        <v>1.3787602228541902</v>
      </c>
      <c r="V24" s="3">
        <f t="shared" si="32"/>
        <v>1.0164845272252077</v>
      </c>
      <c r="W24" s="3">
        <f t="shared" si="33"/>
        <v>5.5218110050186328E-3</v>
      </c>
      <c r="X24" s="3"/>
      <c r="Y24" s="3">
        <f t="shared" ref="Y24:AA24" si="38">+A24*A29</f>
        <v>2.8233659587544899</v>
      </c>
      <c r="Z24" s="3">
        <f t="shared" si="38"/>
        <v>0.83933777667214871</v>
      </c>
      <c r="AA24" s="3">
        <f t="shared" si="38"/>
        <v>0.42711322195407159</v>
      </c>
    </row>
    <row r="25" spans="1:27" x14ac:dyDescent="0.25">
      <c r="A25" s="3">
        <v>1.464184335758477</v>
      </c>
      <c r="B25" s="3">
        <v>1.0702503520448758</v>
      </c>
      <c r="C25" s="2">
        <f t="shared" si="3"/>
        <v>-0.39393398371360111</v>
      </c>
      <c r="E25" s="3">
        <f t="shared" si="4"/>
        <v>2.1438357690804923</v>
      </c>
      <c r="F25" s="3">
        <f t="shared" si="5"/>
        <v>1.1454358160521807</v>
      </c>
      <c r="G25" s="3">
        <f t="shared" si="6"/>
        <v>0.15518398352446774</v>
      </c>
      <c r="H25" s="3"/>
      <c r="I25" s="3">
        <f t="shared" si="7"/>
        <v>1.8676135332240562</v>
      </c>
      <c r="J25" s="3">
        <f t="shared" si="8"/>
        <v>1.3004415800703859</v>
      </c>
      <c r="K25" s="3">
        <f t="shared" si="9"/>
        <v>2.3813322525896526E-2</v>
      </c>
      <c r="L25" s="3"/>
      <c r="M25" s="3">
        <f t="shared" si="10"/>
        <v>1.8378723201269289</v>
      </c>
      <c r="N25" s="3">
        <f t="shared" si="11"/>
        <v>1.1074743770788467</v>
      </c>
      <c r="O25" s="3">
        <f t="shared" si="12"/>
        <v>8.6838235969696739E-2</v>
      </c>
      <c r="P25" s="3"/>
      <c r="Q25" s="3">
        <f t="shared" si="13"/>
        <v>1.5496799652157622</v>
      </c>
      <c r="R25" s="3">
        <f t="shared" si="14"/>
        <v>1.1146547089518803</v>
      </c>
      <c r="S25" s="3">
        <f t="shared" si="15"/>
        <v>6.6581186912522614E-3</v>
      </c>
      <c r="T25" s="3"/>
      <c r="U25" s="3">
        <f t="shared" si="16"/>
        <v>3.1733680651858589</v>
      </c>
      <c r="V25" s="3">
        <f t="shared" si="32"/>
        <v>0.92039945529001754</v>
      </c>
      <c r="W25" s="3">
        <f t="shared" si="33"/>
        <v>0.51500685622683384</v>
      </c>
      <c r="X25" s="3"/>
      <c r="Y25" s="3"/>
      <c r="Z25" s="3"/>
      <c r="AA25" s="3"/>
    </row>
    <row r="26" spans="1:27" x14ac:dyDescent="0.25">
      <c r="A26" s="3">
        <v>1.2755316988530647</v>
      </c>
      <c r="B26" s="3">
        <v>1.2150816653184882</v>
      </c>
      <c r="C26" s="2">
        <f t="shared" si="3"/>
        <v>-6.0450033534576564E-2</v>
      </c>
      <c r="E26" s="3">
        <f t="shared" si="4"/>
        <v>1.6269811147789854</v>
      </c>
      <c r="F26" s="3">
        <f t="shared" si="5"/>
        <v>1.4764234533931504</v>
      </c>
      <c r="G26" s="3">
        <f t="shared" si="6"/>
        <v>3.6542065543314311E-3</v>
      </c>
      <c r="H26" s="3"/>
      <c r="I26" s="3">
        <f t="shared" si="7"/>
        <v>1.6010719043460802</v>
      </c>
      <c r="J26" s="3">
        <f t="shared" si="8"/>
        <v>1.2573430205628149</v>
      </c>
      <c r="K26" s="3">
        <f t="shared" si="9"/>
        <v>1.3325517709759344E-2</v>
      </c>
      <c r="L26" s="3"/>
      <c r="M26" s="3">
        <f t="shared" si="10"/>
        <v>1.3500116552512269</v>
      </c>
      <c r="N26" s="3">
        <f t="shared" si="11"/>
        <v>1.2654950287290867</v>
      </c>
      <c r="O26" s="3">
        <f t="shared" si="12"/>
        <v>1.0217029116635055E-3</v>
      </c>
      <c r="P26" s="3"/>
      <c r="Q26" s="3">
        <f t="shared" si="13"/>
        <v>2.7644958769318997</v>
      </c>
      <c r="R26" s="3">
        <f t="shared" si="14"/>
        <v>1.0449522401513125</v>
      </c>
      <c r="S26" s="3">
        <f t="shared" si="15"/>
        <v>7.9028931284290393E-2</v>
      </c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>
        <v>1.2552192201775427</v>
      </c>
      <c r="B27" s="3">
        <v>1.0347806706747151</v>
      </c>
      <c r="C27" s="2">
        <f t="shared" si="3"/>
        <v>-0.2204385495028276</v>
      </c>
      <c r="E27" s="3">
        <f t="shared" si="4"/>
        <v>1.5755752907031184</v>
      </c>
      <c r="F27" s="3">
        <f t="shared" si="5"/>
        <v>1.0707710364020133</v>
      </c>
      <c r="G27" s="3">
        <f t="shared" si="6"/>
        <v>4.859315410691057E-2</v>
      </c>
      <c r="H27" s="3"/>
      <c r="I27" s="3">
        <f t="shared" si="7"/>
        <v>1.328513104502818</v>
      </c>
      <c r="J27" s="3">
        <f t="shared" si="8"/>
        <v>1.0777134014449665</v>
      </c>
      <c r="K27" s="3">
        <f t="shared" si="9"/>
        <v>3.7257664669630756E-3</v>
      </c>
      <c r="L27" s="3"/>
      <c r="M27" s="3">
        <f t="shared" si="10"/>
        <v>2.7204720681945394</v>
      </c>
      <c r="N27" s="3">
        <f t="shared" si="11"/>
        <v>0.88989605452025311</v>
      </c>
      <c r="O27" s="3">
        <f t="shared" si="12"/>
        <v>0.28818880590203527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>
        <v>1.0583913018117332</v>
      </c>
      <c r="B28" s="3">
        <v>1.0414896914746752</v>
      </c>
      <c r="C28" s="2">
        <f t="shared" si="3"/>
        <v>-1.6901610337058059E-2</v>
      </c>
      <c r="E28" s="3">
        <f t="shared" si="4"/>
        <v>1.1201921477507355</v>
      </c>
      <c r="F28" s="3">
        <f t="shared" si="5"/>
        <v>1.0847007774480142</v>
      </c>
      <c r="G28" s="3">
        <f t="shared" si="6"/>
        <v>2.8566443198574783E-4</v>
      </c>
      <c r="H28" s="3"/>
      <c r="I28" s="3">
        <f t="shared" si="7"/>
        <v>2.2938813615295142</v>
      </c>
      <c r="J28" s="3">
        <f t="shared" si="8"/>
        <v>0.89566571306604514</v>
      </c>
      <c r="K28" s="3">
        <f t="shared" si="9"/>
        <v>2.2096202827699061E-2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>
        <v>2.167328243914036</v>
      </c>
      <c r="B29" s="3">
        <v>0.85998519274621554</v>
      </c>
      <c r="C29" s="2">
        <f t="shared" si="3"/>
        <v>-1.3073430511678206</v>
      </c>
      <c r="E29" s="3">
        <f t="shared" si="4"/>
        <v>4.6973117168674987</v>
      </c>
      <c r="F29" s="3">
        <f t="shared" si="5"/>
        <v>0.73957453174274546</v>
      </c>
      <c r="G29" s="3">
        <f t="shared" si="6"/>
        <v>1.7091458534367867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1" spans="1:27" x14ac:dyDescent="0.25">
      <c r="A31" t="s">
        <v>20</v>
      </c>
      <c r="B31">
        <f>+COUNT(_xlfn.ANCHORARRAY(A4))</f>
        <v>26</v>
      </c>
      <c r="E31" s="2">
        <f>+SUM(E4:E29)</f>
        <v>22.816599614885572</v>
      </c>
      <c r="F31" s="2">
        <f t="shared" ref="F31:G31" si="39">+SUM(F4:F29)</f>
        <v>13.476316036799114</v>
      </c>
      <c r="G31" s="2">
        <f t="shared" si="39"/>
        <v>3.0375731502828636</v>
      </c>
      <c r="H31" s="2"/>
      <c r="I31" s="2">
        <f>+SUM(I4:I29)</f>
        <v>18.393097160447184</v>
      </c>
      <c r="J31" s="2">
        <f t="shared" ref="J31:K31" si="40">+SUM(J4:J29)</f>
        <v>12.119898552821294</v>
      </c>
      <c r="K31" s="2">
        <f t="shared" si="40"/>
        <v>0.38387757684412849</v>
      </c>
      <c r="L31" s="2"/>
      <c r="M31" s="2">
        <f>+SUM(M4:M29)</f>
        <v>17.167287454395712</v>
      </c>
      <c r="N31" s="2">
        <f t="shared" ref="N31:O31" si="41">+SUM(N4:N29)</f>
        <v>10.634183314778946</v>
      </c>
      <c r="O31" s="2">
        <f t="shared" si="41"/>
        <v>1.1007601518432826</v>
      </c>
      <c r="P31" s="2"/>
      <c r="Q31" s="2">
        <f>+SUM(Q4:Q29)</f>
        <v>15.264151477391948</v>
      </c>
      <c r="R31" s="2">
        <f t="shared" ref="R31:S31" si="42">+SUM(R4:R29)</f>
        <v>9.2576102121842077</v>
      </c>
      <c r="S31" s="2">
        <f t="shared" si="42"/>
        <v>0.56450258925672236</v>
      </c>
      <c r="T31" s="2"/>
      <c r="U31" s="2">
        <f>+SUM(U4:U29)</f>
        <v>13.556606344593968</v>
      </c>
      <c r="V31" s="2">
        <f t="shared" ref="V31:W31" si="43">+SUM(V4:V29)</f>
        <v>7.7298114029541969</v>
      </c>
      <c r="W31" s="2">
        <f t="shared" si="43"/>
        <v>1.0275853798186076</v>
      </c>
      <c r="X31" s="2"/>
      <c r="Y31" s="2">
        <f>+SUM(Y4:Y29)</f>
        <v>10.994975715847199</v>
      </c>
      <c r="Z31" s="2">
        <f t="shared" ref="Z31:AA31" si="44">+SUM(Z4:Z29)</f>
        <v>6.2972015415491587</v>
      </c>
      <c r="AA31" s="2">
        <f t="shared" si="44"/>
        <v>0.93850744545393305</v>
      </c>
    </row>
    <row r="32" spans="1:27" x14ac:dyDescent="0.25">
      <c r="A32" s="7" t="s">
        <v>25</v>
      </c>
      <c r="B32" s="8">
        <f>+H36/F36</f>
        <v>0.13312996684664388</v>
      </c>
      <c r="E32" s="9">
        <f>+E31/($B$31-$F$2)</f>
        <v>0.87756152364944506</v>
      </c>
      <c r="F32" s="9">
        <f t="shared" ref="F32:G32" si="45">+F31/($B$31-$F$2)</f>
        <v>0.51831984756919669</v>
      </c>
      <c r="G32" s="9">
        <f t="shared" si="45"/>
        <v>0.11682973654934091</v>
      </c>
      <c r="H32" s="2"/>
      <c r="I32" s="9">
        <f>+I31/($B$31-$J$2)</f>
        <v>0.73572388641788733</v>
      </c>
      <c r="J32" s="9">
        <f t="shared" ref="J32:K32" si="46">+J31/($B$31-$J$2)</f>
        <v>0.48479594211285176</v>
      </c>
      <c r="K32" s="9">
        <f t="shared" si="46"/>
        <v>1.535510307376514E-2</v>
      </c>
      <c r="L32" s="2"/>
      <c r="M32" s="9">
        <f>+M31/($B$31-$N$2)</f>
        <v>0.71530364393315471</v>
      </c>
      <c r="N32" s="9">
        <f t="shared" ref="N32:O32" si="47">+N31/($B$31-$N$2)</f>
        <v>0.44309097144912274</v>
      </c>
      <c r="O32" s="9">
        <f t="shared" si="47"/>
        <v>4.5865006326803438E-2</v>
      </c>
      <c r="P32" s="2"/>
      <c r="Q32" s="9">
        <f>+Q31/($B$31-$R$2)</f>
        <v>0.6636587598866065</v>
      </c>
      <c r="R32" s="9">
        <f t="shared" ref="R32:S32" si="48">+R31/($B$31-$R$2)</f>
        <v>0.40250479183409599</v>
      </c>
      <c r="S32" s="9">
        <f t="shared" si="48"/>
        <v>2.4543590837248799E-2</v>
      </c>
      <c r="T32" s="2"/>
      <c r="U32" s="9">
        <f>+U31/($B$31-$V$2)</f>
        <v>0.61620937929972586</v>
      </c>
      <c r="V32" s="9">
        <f t="shared" ref="V32:W32" si="49">+V31/($B$31-$V$2)</f>
        <v>0.35135506377064529</v>
      </c>
      <c r="W32" s="9">
        <f t="shared" si="49"/>
        <v>4.6708426355391255E-2</v>
      </c>
      <c r="X32" s="2"/>
      <c r="Y32" s="9">
        <f>+Y31/($B$31-$Z$2)</f>
        <v>0.52357027218319996</v>
      </c>
      <c r="Z32" s="9">
        <f t="shared" ref="Z32:AA32" si="50">+Z31/($B$31-$Z$2)</f>
        <v>0.29986674007376946</v>
      </c>
      <c r="AA32" s="9">
        <f t="shared" si="50"/>
        <v>4.4690830735901577E-2</v>
      </c>
    </row>
    <row r="35" spans="5:13" x14ac:dyDescent="0.25">
      <c r="E35" s="4" t="s">
        <v>21</v>
      </c>
      <c r="F35" s="4" t="s">
        <v>22</v>
      </c>
      <c r="G35" s="4" t="s">
        <v>23</v>
      </c>
      <c r="H35" s="4" t="s">
        <v>24</v>
      </c>
      <c r="J35" s="4" t="s">
        <v>21</v>
      </c>
      <c r="K35" s="4" t="s">
        <v>22</v>
      </c>
      <c r="L35" s="4" t="s">
        <v>23</v>
      </c>
      <c r="M35" s="4" t="s">
        <v>24</v>
      </c>
    </row>
    <row r="36" spans="5:13" x14ac:dyDescent="0.25">
      <c r="E36">
        <v>0</v>
      </c>
      <c r="F36" s="3">
        <f>+E32</f>
        <v>0.87756152364944506</v>
      </c>
      <c r="G36" s="3">
        <f t="shared" ref="G36:H36" si="51">+F32</f>
        <v>0.51831984756919669</v>
      </c>
      <c r="H36" s="3">
        <f>+G32</f>
        <v>0.11682973654934091</v>
      </c>
      <c r="J36">
        <v>0</v>
      </c>
      <c r="K36" s="3">
        <f>+F36/$F$36</f>
        <v>1</v>
      </c>
      <c r="L36" s="3">
        <f>+G36/$G$36</f>
        <v>1</v>
      </c>
      <c r="M36" s="3">
        <f>+H36/$H$36</f>
        <v>1</v>
      </c>
    </row>
    <row r="37" spans="5:13" x14ac:dyDescent="0.25">
      <c r="E37">
        <v>1</v>
      </c>
      <c r="F37" s="3">
        <f>+I32</f>
        <v>0.73572388641788733</v>
      </c>
      <c r="G37" s="3">
        <f t="shared" ref="G37:H37" si="52">+J32</f>
        <v>0.48479594211285176</v>
      </c>
      <c r="H37" s="3">
        <f t="shared" si="52"/>
        <v>1.535510307376514E-2</v>
      </c>
      <c r="J37">
        <v>1</v>
      </c>
      <c r="K37" s="3">
        <f t="shared" ref="K37:K41" si="53">+F37/$F$36</f>
        <v>0.83837299903292384</v>
      </c>
      <c r="L37" s="3">
        <f t="shared" ref="L37:L41" si="54">+G37/$G$36</f>
        <v>0.93532197230423553</v>
      </c>
      <c r="M37" s="3">
        <f t="shared" ref="M37:M41" si="55">+H37/$H$36</f>
        <v>0.13143146194873248</v>
      </c>
    </row>
    <row r="38" spans="5:13" x14ac:dyDescent="0.25">
      <c r="E38">
        <v>2</v>
      </c>
      <c r="F38" s="3">
        <f>+M32</f>
        <v>0.71530364393315471</v>
      </c>
      <c r="G38" s="3">
        <f t="shared" ref="G38:H38" si="56">+N32</f>
        <v>0.44309097144912274</v>
      </c>
      <c r="H38" s="3">
        <f t="shared" si="56"/>
        <v>4.5865006326803438E-2</v>
      </c>
      <c r="J38">
        <v>2</v>
      </c>
      <c r="K38" s="3">
        <f t="shared" si="53"/>
        <v>0.8151036988933591</v>
      </c>
      <c r="L38" s="3">
        <f t="shared" si="54"/>
        <v>0.85486012840742942</v>
      </c>
      <c r="M38" s="3">
        <f t="shared" si="55"/>
        <v>0.3925799003016085</v>
      </c>
    </row>
    <row r="39" spans="5:13" x14ac:dyDescent="0.25">
      <c r="E39">
        <v>3</v>
      </c>
      <c r="F39" s="3">
        <f>+Q32</f>
        <v>0.6636587598866065</v>
      </c>
      <c r="G39" s="3">
        <f t="shared" ref="G39:H39" si="57">+R32</f>
        <v>0.40250479183409599</v>
      </c>
      <c r="H39" s="3">
        <f t="shared" si="57"/>
        <v>2.4543590837248799E-2</v>
      </c>
      <c r="J39">
        <v>3</v>
      </c>
      <c r="K39" s="3">
        <f t="shared" si="53"/>
        <v>0.75625325632635054</v>
      </c>
      <c r="L39" s="3">
        <f t="shared" si="54"/>
        <v>0.77655677999164563</v>
      </c>
      <c r="M39" s="3">
        <f t="shared" si="55"/>
        <v>0.2100799981422817</v>
      </c>
    </row>
    <row r="40" spans="5:13" x14ac:dyDescent="0.25">
      <c r="E40">
        <v>4</v>
      </c>
      <c r="F40" s="3">
        <f>+U32</f>
        <v>0.61620937929972586</v>
      </c>
      <c r="G40" s="3">
        <f t="shared" ref="G40:H40" si="58">+V32</f>
        <v>0.35135506377064529</v>
      </c>
      <c r="H40" s="3">
        <f t="shared" si="58"/>
        <v>4.6708426355391255E-2</v>
      </c>
      <c r="J40">
        <v>4</v>
      </c>
      <c r="K40" s="3">
        <f t="shared" si="53"/>
        <v>0.70218367908513701</v>
      </c>
      <c r="L40" s="3">
        <f t="shared" si="54"/>
        <v>0.67787306509372813</v>
      </c>
      <c r="M40" s="3">
        <f t="shared" si="55"/>
        <v>0.39979912422095382</v>
      </c>
    </row>
    <row r="41" spans="5:13" x14ac:dyDescent="0.25">
      <c r="E41">
        <v>5</v>
      </c>
      <c r="F41" s="3">
        <f>+Y32</f>
        <v>0.52357027218319996</v>
      </c>
      <c r="G41" s="3">
        <f t="shared" ref="G41:H41" si="59">+Z32</f>
        <v>0.29986674007376946</v>
      </c>
      <c r="H41" s="3">
        <f t="shared" si="59"/>
        <v>4.4690830735901577E-2</v>
      </c>
      <c r="J41">
        <v>5</v>
      </c>
      <c r="K41" s="3">
        <f t="shared" si="53"/>
        <v>0.59661944840729808</v>
      </c>
      <c r="L41" s="3">
        <f t="shared" si="54"/>
        <v>0.57853609403552053</v>
      </c>
      <c r="M41" s="3">
        <f t="shared" si="55"/>
        <v>0.38252958583902325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063B-0526-48C8-B83F-CB98355C523A}">
  <dimension ref="A1:B27"/>
  <sheetViews>
    <sheetView workbookViewId="0">
      <selection activeCell="B27" sqref="A1:B27"/>
    </sheetView>
  </sheetViews>
  <sheetFormatPr baseColWidth="10" defaultRowHeight="15" x14ac:dyDescent="0.25"/>
  <sheetData>
    <row r="1" spans="1:2" x14ac:dyDescent="0.25">
      <c r="A1" s="4" t="s">
        <v>0</v>
      </c>
      <c r="B1" s="4" t="s">
        <v>7</v>
      </c>
    </row>
    <row r="2" spans="1:2" x14ac:dyDescent="0.25">
      <c r="A2" cm="1">
        <f t="array" ref="A2:A27">+_xlfn.ANCHORARRAY('serie ac'!A2)</f>
        <v>-1.385403007640333</v>
      </c>
      <c r="B2" cm="1">
        <f t="array" ref="B2:B27">+_xlfn.ANCHORARRAY('serie ac'!B2)</f>
        <v>-1.0691928774929456</v>
      </c>
    </row>
    <row r="3" spans="1:2" x14ac:dyDescent="0.25">
      <c r="A3">
        <v>-0.92638385540353119</v>
      </c>
      <c r="B3">
        <v>-1.1451137402895877</v>
      </c>
    </row>
    <row r="4" spans="1:2" x14ac:dyDescent="0.25">
      <c r="A4">
        <v>-0.84116983552554581</v>
      </c>
      <c r="B4">
        <v>-0.73154230196954617</v>
      </c>
    </row>
    <row r="5" spans="1:2" x14ac:dyDescent="0.25">
      <c r="A5">
        <v>-0.75304010836228241</v>
      </c>
      <c r="B5">
        <v>-0.70488130012346573</v>
      </c>
    </row>
    <row r="6" spans="1:2" x14ac:dyDescent="0.25">
      <c r="A6">
        <v>-0.81665360472571369</v>
      </c>
      <c r="B6">
        <v>-0.61611548967443863</v>
      </c>
    </row>
    <row r="7" spans="1:2" x14ac:dyDescent="0.25">
      <c r="A7">
        <v>-0.8572785620767579</v>
      </c>
      <c r="B7">
        <v>-0.68099159066589787</v>
      </c>
    </row>
    <row r="8" spans="1:2" x14ac:dyDescent="0.25">
      <c r="A8">
        <v>-0.47014037576505319</v>
      </c>
      <c r="B8">
        <v>-0.70731352895248478</v>
      </c>
    </row>
    <row r="9" spans="1:2" x14ac:dyDescent="0.25">
      <c r="A9">
        <v>-0.65415377532153673</v>
      </c>
      <c r="B9">
        <v>-0.36168615159760192</v>
      </c>
    </row>
    <row r="10" spans="1:2" x14ac:dyDescent="0.25">
      <c r="A10">
        <v>-0.26503838297785853</v>
      </c>
      <c r="B10">
        <v>-0.56532708342274063</v>
      </c>
    </row>
    <row r="11" spans="1:2" x14ac:dyDescent="0.25">
      <c r="A11">
        <v>-0.15719412023762183</v>
      </c>
      <c r="B11">
        <v>-0.18494738058100771</v>
      </c>
    </row>
    <row r="12" spans="1:2" x14ac:dyDescent="0.25">
      <c r="A12">
        <v>-4.5659560850817744E-2</v>
      </c>
      <c r="B12">
        <v>-0.1376015160340455</v>
      </c>
    </row>
    <row r="13" spans="1:2" x14ac:dyDescent="0.25">
      <c r="A13">
        <v>6.9691572545650754E-2</v>
      </c>
      <c r="B13">
        <v>-3.2064350176415783E-2</v>
      </c>
    </row>
    <row r="14" spans="1:2" x14ac:dyDescent="0.25">
      <c r="A14">
        <v>0.18898987837161774</v>
      </c>
      <c r="B14">
        <v>6.1239767363751696E-2</v>
      </c>
    </row>
    <row r="15" spans="1:2" x14ac:dyDescent="0.25">
      <c r="A15">
        <v>0.31237042396210929</v>
      </c>
      <c r="B15">
        <v>0.16008357840058987</v>
      </c>
    </row>
    <row r="16" spans="1:2" x14ac:dyDescent="0.25">
      <c r="A16">
        <v>0.43997289848857946</v>
      </c>
      <c r="B16">
        <v>0.26201511563580882</v>
      </c>
    </row>
    <row r="17" spans="1:2" x14ac:dyDescent="0.25">
      <c r="A17">
        <v>0.57194177111231048</v>
      </c>
      <c r="B17">
        <v>0.36743462339736471</v>
      </c>
    </row>
    <row r="18" spans="1:2" x14ac:dyDescent="0.25">
      <c r="A18">
        <v>0.70842645454974651</v>
      </c>
      <c r="B18">
        <v>0.47646145570189868</v>
      </c>
    </row>
    <row r="19" spans="1:2" x14ac:dyDescent="0.25">
      <c r="A19">
        <v>0.84958147423480013</v>
      </c>
      <c r="B19">
        <v>0.58921905071218539</v>
      </c>
    </row>
    <row r="20" spans="1:2" x14ac:dyDescent="0.25">
      <c r="A20">
        <v>0.74740725328948965</v>
      </c>
      <c r="B20">
        <v>0.70583507049152061</v>
      </c>
    </row>
    <row r="21" spans="1:2" x14ac:dyDescent="0.25">
      <c r="A21">
        <v>1.1465472433623887</v>
      </c>
      <c r="B21">
        <v>0.6055796884579705</v>
      </c>
    </row>
    <row r="22" spans="1:2" x14ac:dyDescent="0.25">
      <c r="A22">
        <v>1.3026942119554987</v>
      </c>
      <c r="B22">
        <v>0.97599096327678292</v>
      </c>
    </row>
    <row r="23" spans="1:2" x14ac:dyDescent="0.25">
      <c r="A23">
        <v>1.464184335758477</v>
      </c>
      <c r="B23">
        <v>1.0702503520448758</v>
      </c>
    </row>
    <row r="24" spans="1:2" x14ac:dyDescent="0.25">
      <c r="A24">
        <v>1.2755316988530647</v>
      </c>
      <c r="B24">
        <v>1.2150816653184882</v>
      </c>
    </row>
    <row r="25" spans="1:2" x14ac:dyDescent="0.25">
      <c r="A25">
        <v>1.2552192201775427</v>
      </c>
      <c r="B25">
        <v>1.0347806706747151</v>
      </c>
    </row>
    <row r="26" spans="1:2" x14ac:dyDescent="0.25">
      <c r="A26">
        <v>1.0583913018117332</v>
      </c>
      <c r="B26">
        <v>1.0414896914746752</v>
      </c>
    </row>
    <row r="27" spans="1:2" x14ac:dyDescent="0.25">
      <c r="A27">
        <v>2.167328243914036</v>
      </c>
      <c r="B27">
        <v>0.85998519274621554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6C6E-1D72-4C16-A297-936FAD123543}">
  <dimension ref="A1:AB38"/>
  <sheetViews>
    <sheetView topLeftCell="D1" zoomScaleNormal="100" workbookViewId="0">
      <selection activeCell="N33" sqref="N33"/>
    </sheetView>
  </sheetViews>
  <sheetFormatPr baseColWidth="10" defaultRowHeight="15" x14ac:dyDescent="0.25"/>
  <cols>
    <col min="7" max="8" width="7" bestFit="1" customWidth="1"/>
    <col min="9" max="9" width="8.7109375" bestFit="1" customWidth="1"/>
    <col min="26" max="26" width="11.85546875" bestFit="1" customWidth="1"/>
  </cols>
  <sheetData>
    <row r="1" spans="1:28" x14ac:dyDescent="0.25">
      <c r="A1" t="s">
        <v>59</v>
      </c>
      <c r="B1" t="s">
        <v>60</v>
      </c>
      <c r="D1" s="16" t="s">
        <v>42</v>
      </c>
      <c r="E1" s="16"/>
      <c r="G1" s="16" t="s">
        <v>43</v>
      </c>
      <c r="H1" s="16"/>
      <c r="I1" s="16"/>
      <c r="J1" s="16"/>
      <c r="L1" s="16" t="s">
        <v>57</v>
      </c>
      <c r="M1" s="16"/>
      <c r="O1" s="16" t="s">
        <v>25</v>
      </c>
      <c r="P1" s="16"/>
      <c r="R1" s="16" t="s">
        <v>58</v>
      </c>
      <c r="S1" s="16"/>
      <c r="T1" s="16"/>
      <c r="V1" s="16" t="s">
        <v>62</v>
      </c>
      <c r="W1" s="16"/>
      <c r="X1" t="s">
        <v>63</v>
      </c>
      <c r="Y1">
        <v>0.05</v>
      </c>
      <c r="Z1">
        <f>-Y1</f>
        <v>-0.05</v>
      </c>
      <c r="AB1" t="s">
        <v>61</v>
      </c>
    </row>
    <row r="2" spans="1:28" x14ac:dyDescent="0.25">
      <c r="A2" s="4" t="s">
        <v>11</v>
      </c>
      <c r="B2" s="4" t="s">
        <v>17</v>
      </c>
      <c r="D2" s="4" t="s">
        <v>15</v>
      </c>
      <c r="E2" s="4" t="s">
        <v>41</v>
      </c>
      <c r="G2" s="4" t="s">
        <v>45</v>
      </c>
      <c r="H2" s="4" t="s">
        <v>46</v>
      </c>
      <c r="I2" s="6" t="s">
        <v>47</v>
      </c>
      <c r="J2" s="6" t="s">
        <v>48</v>
      </c>
      <c r="L2" s="6" t="s">
        <v>45</v>
      </c>
      <c r="M2" s="6" t="s">
        <v>50</v>
      </c>
      <c r="O2" s="6" t="s">
        <v>51</v>
      </c>
      <c r="P2" s="6" t="s">
        <v>52</v>
      </c>
      <c r="R2" s="6" t="s">
        <v>54</v>
      </c>
      <c r="S2" s="6" t="s">
        <v>55</v>
      </c>
      <c r="T2" s="6" t="s">
        <v>15</v>
      </c>
      <c r="U2" s="5"/>
      <c r="V2" s="6" t="s">
        <v>54</v>
      </c>
      <c r="W2" s="6" t="s">
        <v>55</v>
      </c>
      <c r="X2" s="6" t="s">
        <v>15</v>
      </c>
      <c r="AB2" s="4" t="s">
        <v>48</v>
      </c>
    </row>
    <row r="3" spans="1:28" x14ac:dyDescent="0.25">
      <c r="A3" s="3" cm="1">
        <f t="array" ref="A3:A28">+_xlfn.ANCHORARRAY('serie m'!A2)</f>
        <v>-1.385403007640333</v>
      </c>
      <c r="B3" s="3" cm="1">
        <f t="array" ref="B3:B28">+_xlfn.ANCHORARRAY('serie m'!B2)</f>
        <v>-1.0691928774929456</v>
      </c>
      <c r="D3" s="3">
        <f>+B3-A3</f>
        <v>0.31621013014738741</v>
      </c>
      <c r="E3" s="3">
        <f>+ABS(D3)</f>
        <v>0.31621013014738741</v>
      </c>
      <c r="G3" s="3" t="s">
        <v>8</v>
      </c>
      <c r="H3" t="s">
        <v>8</v>
      </c>
      <c r="I3" t="s">
        <v>8</v>
      </c>
      <c r="J3" t="s">
        <v>8</v>
      </c>
      <c r="L3" t="s">
        <v>8</v>
      </c>
      <c r="M3" t="s">
        <v>8</v>
      </c>
      <c r="O3">
        <f>+A3*A3</f>
        <v>1.9193414935788804</v>
      </c>
      <c r="P3" s="3">
        <f>+D3*D3</f>
        <v>9.9988846407827681E-2</v>
      </c>
      <c r="R3" t="s">
        <v>8</v>
      </c>
      <c r="S3" t="s">
        <v>8</v>
      </c>
      <c r="T3" t="s">
        <v>8</v>
      </c>
      <c r="V3" t="s">
        <v>8</v>
      </c>
      <c r="W3" t="s">
        <v>8</v>
      </c>
      <c r="X3" t="s">
        <v>8</v>
      </c>
      <c r="AB3" t="s">
        <v>8</v>
      </c>
    </row>
    <row r="4" spans="1:28" x14ac:dyDescent="0.25">
      <c r="A4" s="3">
        <v>-0.92638385540353119</v>
      </c>
      <c r="B4" s="3">
        <v>-1.1451137402895877</v>
      </c>
      <c r="D4" s="3">
        <f t="shared" ref="D4:D28" si="0">+B4-A4</f>
        <v>-0.21872988488605649</v>
      </c>
      <c r="E4" s="3">
        <f t="shared" ref="E4:E28" si="1">+ABS(D4)</f>
        <v>0.21872988488605649</v>
      </c>
      <c r="G4" s="3">
        <f>+A4-A3</f>
        <v>0.45901915223680179</v>
      </c>
      <c r="H4" s="3">
        <f>+B4-B3</f>
        <v>-7.5920862796642119E-2</v>
      </c>
      <c r="I4" s="3">
        <f>+G4*H4</f>
        <v>-3.4849130078001209E-2</v>
      </c>
      <c r="J4">
        <f>+IF(I4&gt;=0,1,0)</f>
        <v>0</v>
      </c>
      <c r="L4" s="3">
        <f>+A4-A3</f>
        <v>0.45901915223680179</v>
      </c>
      <c r="M4">
        <f>+IF(L4&gt;=0,1,0)</f>
        <v>1</v>
      </c>
      <c r="O4">
        <f t="shared" ref="O4:O28" si="2">+A4*A4</f>
        <v>0.85818704755231057</v>
      </c>
      <c r="P4" s="3">
        <f t="shared" ref="P4:P28" si="3">+D4*D4</f>
        <v>4.7842762542267527E-2</v>
      </c>
      <c r="R4">
        <f>+IF(G4&gt;=0,1,-1)</f>
        <v>1</v>
      </c>
      <c r="S4">
        <f>+IF(H4&gt;=0,1,-1)</f>
        <v>-1</v>
      </c>
      <c r="T4">
        <f>+S4-R4</f>
        <v>-2</v>
      </c>
      <c r="V4">
        <f>+IF(G4&gt;$Y$1,1,IF(G4&gt;$Z$1,0,-1))</f>
        <v>1</v>
      </c>
      <c r="W4">
        <f>+IF(H4&gt;$Y$1,1,IF(H4&gt;$Z$1,0,-1))</f>
        <v>-1</v>
      </c>
      <c r="X4">
        <f>+W4-V4</f>
        <v>-2</v>
      </c>
      <c r="AB4">
        <f>+IF(V4=W4,1,0)</f>
        <v>0</v>
      </c>
    </row>
    <row r="5" spans="1:28" x14ac:dyDescent="0.25">
      <c r="A5" s="3">
        <v>-0.84116983552554581</v>
      </c>
      <c r="B5" s="3">
        <v>-0.73154230196954617</v>
      </c>
      <c r="D5" s="3">
        <f t="shared" si="0"/>
        <v>0.10962753355599963</v>
      </c>
      <c r="E5" s="3">
        <f t="shared" si="1"/>
        <v>0.10962753355599963</v>
      </c>
      <c r="G5" s="3">
        <f t="shared" ref="G5:G28" si="4">+A5-A4</f>
        <v>8.5214019877985381E-2</v>
      </c>
      <c r="H5" s="3">
        <f t="shared" ref="H5:H28" si="5">+B5-B4</f>
        <v>0.41357143832004151</v>
      </c>
      <c r="I5" s="3">
        <f t="shared" ref="I5:I28" si="6">+G5*H5</f>
        <v>3.5242084765971023E-2</v>
      </c>
      <c r="J5">
        <f t="shared" ref="J5:J28" si="7">+IF(I5&gt;=0,1,0)</f>
        <v>1</v>
      </c>
      <c r="L5" s="3">
        <f t="shared" ref="L5:L28" si="8">+A5-A4</f>
        <v>8.5214019877985381E-2</v>
      </c>
      <c r="M5">
        <f t="shared" ref="M5:M28" si="9">+IF(L5&gt;=0,1,0)</f>
        <v>1</v>
      </c>
      <c r="O5">
        <f t="shared" si="2"/>
        <v>0.70756669219807378</v>
      </c>
      <c r="P5" s="3">
        <f t="shared" si="3"/>
        <v>1.2018196113571826E-2</v>
      </c>
      <c r="R5">
        <f t="shared" ref="R5:R28" si="10">+IF(G5&gt;=0,1,-1)</f>
        <v>1</v>
      </c>
      <c r="S5">
        <f t="shared" ref="S5:S28" si="11">+IF(H5&gt;=0,1,-1)</f>
        <v>1</v>
      </c>
      <c r="T5">
        <f t="shared" ref="T5:T28" si="12">+S5-R5</f>
        <v>0</v>
      </c>
      <c r="V5">
        <f t="shared" ref="V5:V28" si="13">+IF(G5&gt;$Y$1,1,IF(G5&gt;$Z$1,0,-1))</f>
        <v>1</v>
      </c>
      <c r="W5">
        <f t="shared" ref="W5:W29" si="14">+IF(H5&gt;$Y$1,1,IF(H5&gt;$Z$1,0,-1))</f>
        <v>1</v>
      </c>
      <c r="X5">
        <f t="shared" ref="X5:X28" si="15">+W5-V5</f>
        <v>0</v>
      </c>
      <c r="AB5">
        <f t="shared" ref="AB5:AB28" si="16">+IF(V5=W5,1,0)</f>
        <v>1</v>
      </c>
    </row>
    <row r="6" spans="1:28" x14ac:dyDescent="0.25">
      <c r="A6" s="3">
        <v>-0.75304010836228241</v>
      </c>
      <c r="B6" s="3">
        <v>-0.70488130012346573</v>
      </c>
      <c r="D6" s="3">
        <f t="shared" si="0"/>
        <v>4.8158808238816686E-2</v>
      </c>
      <c r="E6" s="3">
        <f t="shared" si="1"/>
        <v>4.8158808238816686E-2</v>
      </c>
      <c r="G6" s="3">
        <f t="shared" si="4"/>
        <v>8.8129727163263394E-2</v>
      </c>
      <c r="H6" s="3">
        <f t="shared" si="5"/>
        <v>2.6661001846080445E-2</v>
      </c>
      <c r="I6" s="3">
        <f t="shared" si="6"/>
        <v>2.3496268185943313E-3</v>
      </c>
      <c r="J6">
        <f t="shared" si="7"/>
        <v>1</v>
      </c>
      <c r="L6" s="3">
        <f t="shared" si="8"/>
        <v>8.8129727163263394E-2</v>
      </c>
      <c r="M6">
        <f t="shared" si="9"/>
        <v>1</v>
      </c>
      <c r="O6">
        <f t="shared" si="2"/>
        <v>0.56706940480227808</v>
      </c>
      <c r="P6" s="3">
        <f t="shared" si="3"/>
        <v>2.3192708109831179E-3</v>
      </c>
      <c r="R6">
        <f t="shared" si="10"/>
        <v>1</v>
      </c>
      <c r="S6">
        <f t="shared" si="11"/>
        <v>1</v>
      </c>
      <c r="T6">
        <f t="shared" si="12"/>
        <v>0</v>
      </c>
      <c r="V6">
        <f t="shared" si="13"/>
        <v>1</v>
      </c>
      <c r="W6">
        <f t="shared" si="14"/>
        <v>0</v>
      </c>
      <c r="X6">
        <f t="shared" si="15"/>
        <v>-1</v>
      </c>
      <c r="AB6">
        <f t="shared" si="16"/>
        <v>0</v>
      </c>
    </row>
    <row r="7" spans="1:28" x14ac:dyDescent="0.25">
      <c r="A7" s="3">
        <v>-0.81665360472571369</v>
      </c>
      <c r="B7" s="3">
        <v>-0.61611548967443863</v>
      </c>
      <c r="D7" s="3">
        <f t="shared" si="0"/>
        <v>0.20053811505127506</v>
      </c>
      <c r="E7" s="3">
        <f t="shared" si="1"/>
        <v>0.20053811505127506</v>
      </c>
      <c r="G7" s="3">
        <f t="shared" si="4"/>
        <v>-6.3613496363431277E-2</v>
      </c>
      <c r="H7" s="3">
        <f t="shared" si="5"/>
        <v>8.8765810449027094E-2</v>
      </c>
      <c r="I7" s="3">
        <f t="shared" si="6"/>
        <v>-5.6467035601962152E-3</v>
      </c>
      <c r="J7">
        <f t="shared" si="7"/>
        <v>0</v>
      </c>
      <c r="L7" s="3">
        <f>+A7-A6</f>
        <v>-6.3613496363431277E-2</v>
      </c>
      <c r="M7">
        <f t="shared" si="9"/>
        <v>0</v>
      </c>
      <c r="O7">
        <f t="shared" si="2"/>
        <v>0.66692311011150218</v>
      </c>
      <c r="P7" s="3">
        <f t="shared" si="3"/>
        <v>4.0215535588318432E-2</v>
      </c>
      <c r="R7">
        <f t="shared" si="10"/>
        <v>-1</v>
      </c>
      <c r="S7">
        <f t="shared" si="11"/>
        <v>1</v>
      </c>
      <c r="T7">
        <f t="shared" si="12"/>
        <v>2</v>
      </c>
      <c r="V7">
        <f t="shared" si="13"/>
        <v>-1</v>
      </c>
      <c r="W7">
        <f t="shared" si="14"/>
        <v>1</v>
      </c>
      <c r="X7">
        <f t="shared" si="15"/>
        <v>2</v>
      </c>
      <c r="AB7">
        <f t="shared" si="16"/>
        <v>0</v>
      </c>
    </row>
    <row r="8" spans="1:28" x14ac:dyDescent="0.25">
      <c r="A8" s="3">
        <v>-0.8572785620767579</v>
      </c>
      <c r="B8" s="3">
        <v>-0.68099159066589787</v>
      </c>
      <c r="D8" s="3">
        <f t="shared" si="0"/>
        <v>0.17628697141086003</v>
      </c>
      <c r="E8" s="3">
        <f t="shared" si="1"/>
        <v>0.17628697141086003</v>
      </c>
      <c r="G8" s="3">
        <f t="shared" si="4"/>
        <v>-4.0624957351044211E-2</v>
      </c>
      <c r="H8" s="3">
        <f t="shared" si="5"/>
        <v>-6.487610099145924E-2</v>
      </c>
      <c r="I8" s="3">
        <f t="shared" si="6"/>
        <v>2.6355888358800686E-3</v>
      </c>
      <c r="J8">
        <f t="shared" si="7"/>
        <v>1</v>
      </c>
      <c r="L8" s="3">
        <f t="shared" si="8"/>
        <v>-4.0624957351044211E-2</v>
      </c>
      <c r="M8">
        <f t="shared" si="9"/>
        <v>0</v>
      </c>
      <c r="O8">
        <f t="shared" si="2"/>
        <v>0.73492653299639366</v>
      </c>
      <c r="P8" s="3">
        <f t="shared" si="3"/>
        <v>3.1077096289213381E-2</v>
      </c>
      <c r="R8">
        <f t="shared" si="10"/>
        <v>-1</v>
      </c>
      <c r="S8">
        <f t="shared" si="11"/>
        <v>-1</v>
      </c>
      <c r="T8">
        <f t="shared" si="12"/>
        <v>0</v>
      </c>
      <c r="V8">
        <f t="shared" si="13"/>
        <v>0</v>
      </c>
      <c r="W8">
        <f t="shared" si="14"/>
        <v>-1</v>
      </c>
      <c r="X8">
        <f t="shared" si="15"/>
        <v>-1</v>
      </c>
      <c r="AB8">
        <f t="shared" si="16"/>
        <v>0</v>
      </c>
    </row>
    <row r="9" spans="1:28" x14ac:dyDescent="0.25">
      <c r="A9" s="3">
        <v>-0.47014037576505319</v>
      </c>
      <c r="B9" s="3">
        <v>-0.70731352895248478</v>
      </c>
      <c r="D9" s="3">
        <f t="shared" si="0"/>
        <v>-0.2371731531874316</v>
      </c>
      <c r="E9" s="3">
        <f t="shared" si="1"/>
        <v>0.2371731531874316</v>
      </c>
      <c r="G9" s="3">
        <f t="shared" si="4"/>
        <v>0.38713818631170471</v>
      </c>
      <c r="H9" s="3">
        <f t="shared" si="5"/>
        <v>-2.632193828658691E-2</v>
      </c>
      <c r="I9" s="3">
        <f t="shared" si="6"/>
        <v>-1.0190227448477876E-2</v>
      </c>
      <c r="J9">
        <f t="shared" si="7"/>
        <v>0</v>
      </c>
      <c r="L9" s="3">
        <f t="shared" si="8"/>
        <v>0.38713818631170471</v>
      </c>
      <c r="M9">
        <f t="shared" si="9"/>
        <v>1</v>
      </c>
      <c r="O9">
        <f t="shared" si="2"/>
        <v>0.22103197292450541</v>
      </c>
      <c r="P9" s="3">
        <f t="shared" si="3"/>
        <v>5.6251104592868896E-2</v>
      </c>
      <c r="R9">
        <f t="shared" si="10"/>
        <v>1</v>
      </c>
      <c r="S9">
        <f t="shared" si="11"/>
        <v>-1</v>
      </c>
      <c r="T9">
        <f t="shared" si="12"/>
        <v>-2</v>
      </c>
      <c r="V9">
        <f t="shared" si="13"/>
        <v>1</v>
      </c>
      <c r="W9">
        <f t="shared" si="14"/>
        <v>0</v>
      </c>
      <c r="X9">
        <f t="shared" si="15"/>
        <v>-1</v>
      </c>
      <c r="AB9">
        <f t="shared" si="16"/>
        <v>0</v>
      </c>
    </row>
    <row r="10" spans="1:28" x14ac:dyDescent="0.25">
      <c r="A10" s="3">
        <v>-0.65415377532153673</v>
      </c>
      <c r="B10" s="3">
        <v>-0.36168615159760192</v>
      </c>
      <c r="D10" s="3">
        <f t="shared" si="0"/>
        <v>0.29246762372393481</v>
      </c>
      <c r="E10" s="3">
        <f t="shared" si="1"/>
        <v>0.29246762372393481</v>
      </c>
      <c r="G10" s="3">
        <f t="shared" si="4"/>
        <v>-0.18401339955648355</v>
      </c>
      <c r="H10" s="3">
        <f t="shared" si="5"/>
        <v>0.34562737735488286</v>
      </c>
      <c r="I10" s="3">
        <f t="shared" si="6"/>
        <v>-6.3600068686863576E-2</v>
      </c>
      <c r="J10">
        <f t="shared" si="7"/>
        <v>0</v>
      </c>
      <c r="L10" s="3">
        <f t="shared" si="8"/>
        <v>-0.18401339955648355</v>
      </c>
      <c r="M10">
        <f t="shared" si="9"/>
        <v>0</v>
      </c>
      <c r="O10">
        <f t="shared" si="2"/>
        <v>0.42791716176741956</v>
      </c>
      <c r="P10" s="3">
        <f t="shared" si="3"/>
        <v>8.5537310926725119E-2</v>
      </c>
      <c r="R10">
        <f t="shared" si="10"/>
        <v>-1</v>
      </c>
      <c r="S10">
        <f t="shared" si="11"/>
        <v>1</v>
      </c>
      <c r="T10">
        <f t="shared" si="12"/>
        <v>2</v>
      </c>
      <c r="V10">
        <f t="shared" si="13"/>
        <v>-1</v>
      </c>
      <c r="W10">
        <f t="shared" si="14"/>
        <v>1</v>
      </c>
      <c r="X10">
        <f t="shared" si="15"/>
        <v>2</v>
      </c>
      <c r="AB10">
        <f t="shared" si="16"/>
        <v>0</v>
      </c>
    </row>
    <row r="11" spans="1:28" x14ac:dyDescent="0.25">
      <c r="A11" s="3">
        <v>-0.26503838297785853</v>
      </c>
      <c r="B11" s="3">
        <v>-0.56532708342274063</v>
      </c>
      <c r="D11" s="3">
        <f t="shared" si="0"/>
        <v>-0.3002887004448821</v>
      </c>
      <c r="E11" s="3">
        <f t="shared" si="1"/>
        <v>0.3002887004448821</v>
      </c>
      <c r="G11" s="3">
        <f t="shared" si="4"/>
        <v>0.3891153923436782</v>
      </c>
      <c r="H11" s="3">
        <f t="shared" si="5"/>
        <v>-0.2036409318251387</v>
      </c>
      <c r="I11" s="3">
        <f t="shared" si="6"/>
        <v>-7.9239821084371068E-2</v>
      </c>
      <c r="J11">
        <f t="shared" si="7"/>
        <v>0</v>
      </c>
      <c r="L11" s="3">
        <f t="shared" si="8"/>
        <v>0.3891153923436782</v>
      </c>
      <c r="M11">
        <f t="shared" si="9"/>
        <v>1</v>
      </c>
      <c r="O11">
        <f t="shared" si="2"/>
        <v>7.0245344451518019E-2</v>
      </c>
      <c r="P11" s="3">
        <f t="shared" si="3"/>
        <v>9.0173303614876132E-2</v>
      </c>
      <c r="R11">
        <f t="shared" si="10"/>
        <v>1</v>
      </c>
      <c r="S11">
        <f t="shared" si="11"/>
        <v>-1</v>
      </c>
      <c r="T11">
        <f t="shared" si="12"/>
        <v>-2</v>
      </c>
      <c r="V11">
        <f t="shared" si="13"/>
        <v>1</v>
      </c>
      <c r="W11">
        <f t="shared" si="14"/>
        <v>-1</v>
      </c>
      <c r="X11">
        <f t="shared" si="15"/>
        <v>-2</v>
      </c>
      <c r="AB11">
        <f t="shared" si="16"/>
        <v>0</v>
      </c>
    </row>
    <row r="12" spans="1:28" x14ac:dyDescent="0.25">
      <c r="A12" s="3">
        <v>-0.15719412023762183</v>
      </c>
      <c r="B12" s="3">
        <v>-0.18494738058100771</v>
      </c>
      <c r="D12" s="3">
        <f t="shared" si="0"/>
        <v>-2.7753260343385877E-2</v>
      </c>
      <c r="E12" s="3">
        <f t="shared" si="1"/>
        <v>2.7753260343385877E-2</v>
      </c>
      <c r="G12" s="3">
        <f t="shared" si="4"/>
        <v>0.1078442627402367</v>
      </c>
      <c r="H12" s="3">
        <f t="shared" si="5"/>
        <v>0.38037970284173295</v>
      </c>
      <c r="I12" s="3">
        <f t="shared" si="6"/>
        <v>4.1021768614317007E-2</v>
      </c>
      <c r="J12">
        <f t="shared" si="7"/>
        <v>1</v>
      </c>
      <c r="L12" s="3">
        <f t="shared" si="8"/>
        <v>0.1078442627402367</v>
      </c>
      <c r="M12">
        <f t="shared" si="9"/>
        <v>1</v>
      </c>
      <c r="O12">
        <f t="shared" si="2"/>
        <v>2.4709991437279911E-2</v>
      </c>
      <c r="P12" s="3">
        <f t="shared" si="3"/>
        <v>7.7024345968775519E-4</v>
      </c>
      <c r="R12">
        <f t="shared" si="10"/>
        <v>1</v>
      </c>
      <c r="S12">
        <f t="shared" si="11"/>
        <v>1</v>
      </c>
      <c r="T12">
        <f t="shared" si="12"/>
        <v>0</v>
      </c>
      <c r="V12">
        <f t="shared" si="13"/>
        <v>1</v>
      </c>
      <c r="W12">
        <f t="shared" si="14"/>
        <v>1</v>
      </c>
      <c r="X12">
        <f t="shared" si="15"/>
        <v>0</v>
      </c>
      <c r="AB12">
        <f t="shared" si="16"/>
        <v>1</v>
      </c>
    </row>
    <row r="13" spans="1:28" x14ac:dyDescent="0.25">
      <c r="A13" s="3">
        <v>-4.5659560850817744E-2</v>
      </c>
      <c r="B13" s="3">
        <v>-0.1376015160340455</v>
      </c>
      <c r="D13" s="3">
        <f t="shared" si="0"/>
        <v>-9.1941955183227758E-2</v>
      </c>
      <c r="E13" s="3">
        <f t="shared" si="1"/>
        <v>9.1941955183227758E-2</v>
      </c>
      <c r="G13" s="3">
        <f t="shared" si="4"/>
        <v>0.11153455938680409</v>
      </c>
      <c r="H13" s="3">
        <f t="shared" si="5"/>
        <v>4.7345864546962213E-2</v>
      </c>
      <c r="I13" s="3">
        <f t="shared" si="6"/>
        <v>5.2807001410327395E-3</v>
      </c>
      <c r="J13">
        <f t="shared" si="7"/>
        <v>1</v>
      </c>
      <c r="L13" s="3">
        <f t="shared" si="8"/>
        <v>0.11153455938680409</v>
      </c>
      <c r="M13">
        <f t="shared" si="9"/>
        <v>1</v>
      </c>
      <c r="O13">
        <f t="shared" si="2"/>
        <v>2.0847954970895284E-3</v>
      </c>
      <c r="P13" s="3">
        <f t="shared" si="3"/>
        <v>8.4533231229146615E-3</v>
      </c>
      <c r="R13">
        <f t="shared" si="10"/>
        <v>1</v>
      </c>
      <c r="S13">
        <f t="shared" si="11"/>
        <v>1</v>
      </c>
      <c r="T13">
        <f t="shared" si="12"/>
        <v>0</v>
      </c>
      <c r="V13">
        <f t="shared" si="13"/>
        <v>1</v>
      </c>
      <c r="W13">
        <f t="shared" si="14"/>
        <v>0</v>
      </c>
      <c r="X13">
        <f t="shared" si="15"/>
        <v>-1</v>
      </c>
      <c r="AB13">
        <f t="shared" si="16"/>
        <v>0</v>
      </c>
    </row>
    <row r="14" spans="1:28" x14ac:dyDescent="0.25">
      <c r="A14" s="3">
        <v>6.9691572545650754E-2</v>
      </c>
      <c r="B14" s="3">
        <v>-3.2064350176415783E-2</v>
      </c>
      <c r="D14" s="3">
        <f t="shared" si="0"/>
        <v>-0.10175592272206654</v>
      </c>
      <c r="E14" s="3">
        <f t="shared" si="1"/>
        <v>0.10175592272206654</v>
      </c>
      <c r="G14" s="3">
        <f t="shared" si="4"/>
        <v>0.11535113339646849</v>
      </c>
      <c r="H14" s="3">
        <f t="shared" si="5"/>
        <v>0.10553716585762971</v>
      </c>
      <c r="I14" s="3">
        <f t="shared" si="6"/>
        <v>1.2173831697128663E-2</v>
      </c>
      <c r="J14">
        <f t="shared" si="7"/>
        <v>1</v>
      </c>
      <c r="L14" s="3">
        <f t="shared" si="8"/>
        <v>0.11535113339646849</v>
      </c>
      <c r="M14">
        <f t="shared" si="9"/>
        <v>1</v>
      </c>
      <c r="O14">
        <f t="shared" si="2"/>
        <v>4.8569152838857021E-3</v>
      </c>
      <c r="P14" s="3">
        <f t="shared" si="3"/>
        <v>1.0354267809019178E-2</v>
      </c>
      <c r="R14">
        <f t="shared" si="10"/>
        <v>1</v>
      </c>
      <c r="S14">
        <f t="shared" si="11"/>
        <v>1</v>
      </c>
      <c r="T14">
        <f t="shared" si="12"/>
        <v>0</v>
      </c>
      <c r="V14">
        <f t="shared" si="13"/>
        <v>1</v>
      </c>
      <c r="W14">
        <f t="shared" si="14"/>
        <v>1</v>
      </c>
      <c r="X14">
        <f t="shared" si="15"/>
        <v>0</v>
      </c>
      <c r="AB14">
        <f t="shared" si="16"/>
        <v>1</v>
      </c>
    </row>
    <row r="15" spans="1:28" x14ac:dyDescent="0.25">
      <c r="A15" s="3">
        <v>0.18898987837161774</v>
      </c>
      <c r="B15" s="3">
        <v>6.1239767363751696E-2</v>
      </c>
      <c r="D15" s="3">
        <f t="shared" si="0"/>
        <v>-0.12775011100786604</v>
      </c>
      <c r="E15" s="3">
        <f t="shared" si="1"/>
        <v>0.12775011100786604</v>
      </c>
      <c r="G15" s="3">
        <f t="shared" si="4"/>
        <v>0.11929830582596698</v>
      </c>
      <c r="H15" s="3">
        <f t="shared" si="5"/>
        <v>9.3304117540167486E-2</v>
      </c>
      <c r="I15" s="3">
        <f t="shared" si="6"/>
        <v>1.1131023149128871E-2</v>
      </c>
      <c r="J15">
        <f t="shared" si="7"/>
        <v>1</v>
      </c>
      <c r="L15" s="3">
        <f t="shared" si="8"/>
        <v>0.11929830582596698</v>
      </c>
      <c r="M15">
        <f t="shared" si="9"/>
        <v>1</v>
      </c>
      <c r="O15">
        <f t="shared" si="2"/>
        <v>3.5717174126918869E-2</v>
      </c>
      <c r="P15" s="3">
        <f t="shared" si="3"/>
        <v>1.6320090862522098E-2</v>
      </c>
      <c r="R15">
        <f t="shared" si="10"/>
        <v>1</v>
      </c>
      <c r="S15">
        <f t="shared" si="11"/>
        <v>1</v>
      </c>
      <c r="T15">
        <f t="shared" si="12"/>
        <v>0</v>
      </c>
      <c r="V15">
        <f t="shared" si="13"/>
        <v>1</v>
      </c>
      <c r="W15">
        <f t="shared" si="14"/>
        <v>1</v>
      </c>
      <c r="X15">
        <f t="shared" si="15"/>
        <v>0</v>
      </c>
      <c r="AB15">
        <f t="shared" si="16"/>
        <v>1</v>
      </c>
    </row>
    <row r="16" spans="1:28" x14ac:dyDescent="0.25">
      <c r="A16" s="3">
        <v>0.31237042396210929</v>
      </c>
      <c r="B16" s="3">
        <v>0.16008357840058987</v>
      </c>
      <c r="D16" s="3">
        <f t="shared" si="0"/>
        <v>-0.15228684556151942</v>
      </c>
      <c r="E16" s="3">
        <f t="shared" si="1"/>
        <v>0.15228684556151942</v>
      </c>
      <c r="G16" s="3">
        <f t="shared" si="4"/>
        <v>0.12338054559049155</v>
      </c>
      <c r="H16" s="3">
        <f t="shared" si="5"/>
        <v>9.8843811036838175E-2</v>
      </c>
      <c r="I16" s="3">
        <f t="shared" si="6"/>
        <v>1.2195403333968544E-2</v>
      </c>
      <c r="J16">
        <f t="shared" si="7"/>
        <v>1</v>
      </c>
      <c r="L16" s="3">
        <f t="shared" si="8"/>
        <v>0.12338054559049155</v>
      </c>
      <c r="M16">
        <f t="shared" si="9"/>
        <v>1</v>
      </c>
      <c r="O16">
        <f t="shared" si="2"/>
        <v>9.7575281766267896E-2</v>
      </c>
      <c r="P16" s="3">
        <f t="shared" si="3"/>
        <v>2.3191283331078068E-2</v>
      </c>
      <c r="R16">
        <f t="shared" si="10"/>
        <v>1</v>
      </c>
      <c r="S16">
        <f t="shared" si="11"/>
        <v>1</v>
      </c>
      <c r="T16">
        <f t="shared" si="12"/>
        <v>0</v>
      </c>
      <c r="V16">
        <f t="shared" si="13"/>
        <v>1</v>
      </c>
      <c r="W16">
        <f t="shared" si="14"/>
        <v>1</v>
      </c>
      <c r="X16">
        <f t="shared" si="15"/>
        <v>0</v>
      </c>
      <c r="AB16">
        <f t="shared" si="16"/>
        <v>1</v>
      </c>
    </row>
    <row r="17" spans="1:28" x14ac:dyDescent="0.25">
      <c r="A17" s="3">
        <v>0.43997289848857946</v>
      </c>
      <c r="B17" s="3">
        <v>0.26201511563580882</v>
      </c>
      <c r="D17" s="3">
        <f t="shared" si="0"/>
        <v>-0.17795778285277064</v>
      </c>
      <c r="E17" s="3">
        <f t="shared" si="1"/>
        <v>0.17795778285277064</v>
      </c>
      <c r="G17" s="3">
        <f t="shared" si="4"/>
        <v>0.12760247452647017</v>
      </c>
      <c r="H17" s="3">
        <f t="shared" si="5"/>
        <v>0.10193153723521894</v>
      </c>
      <c r="I17" s="3">
        <f t="shared" si="6"/>
        <v>1.300671638350097E-2</v>
      </c>
      <c r="J17">
        <f t="shared" si="7"/>
        <v>1</v>
      </c>
      <c r="L17" s="3">
        <f t="shared" si="8"/>
        <v>0.12760247452647017</v>
      </c>
      <c r="M17">
        <f t="shared" si="9"/>
        <v>1</v>
      </c>
      <c r="O17">
        <f t="shared" si="2"/>
        <v>0.19357615140444184</v>
      </c>
      <c r="P17" s="3">
        <f t="shared" si="3"/>
        <v>3.1668972477873869E-2</v>
      </c>
      <c r="R17">
        <f t="shared" si="10"/>
        <v>1</v>
      </c>
      <c r="S17">
        <f t="shared" si="11"/>
        <v>1</v>
      </c>
      <c r="T17">
        <f t="shared" si="12"/>
        <v>0</v>
      </c>
      <c r="V17">
        <f t="shared" si="13"/>
        <v>1</v>
      </c>
      <c r="W17">
        <f t="shared" si="14"/>
        <v>1</v>
      </c>
      <c r="X17">
        <f t="shared" si="15"/>
        <v>0</v>
      </c>
      <c r="AB17">
        <f t="shared" si="16"/>
        <v>1</v>
      </c>
    </row>
    <row r="18" spans="1:28" x14ac:dyDescent="0.25">
      <c r="A18" s="3">
        <v>0.57194177111231048</v>
      </c>
      <c r="B18" s="3">
        <v>0.36743462339736471</v>
      </c>
      <c r="D18" s="3">
        <f t="shared" si="0"/>
        <v>-0.20450714771494577</v>
      </c>
      <c r="E18" s="3">
        <f t="shared" si="1"/>
        <v>0.20450714771494577</v>
      </c>
      <c r="G18" s="3">
        <f t="shared" si="4"/>
        <v>0.13196887262373103</v>
      </c>
      <c r="H18" s="3">
        <f t="shared" si="5"/>
        <v>0.1054195077615559</v>
      </c>
      <c r="I18" s="3">
        <f t="shared" si="6"/>
        <v>1.3912093591841194E-2</v>
      </c>
      <c r="J18">
        <f t="shared" si="7"/>
        <v>1</v>
      </c>
      <c r="L18" s="3">
        <f t="shared" si="8"/>
        <v>0.13196887262373103</v>
      </c>
      <c r="M18">
        <f t="shared" si="9"/>
        <v>1</v>
      </c>
      <c r="O18">
        <f t="shared" si="2"/>
        <v>0.32711738954308656</v>
      </c>
      <c r="P18" s="3">
        <f t="shared" si="3"/>
        <v>4.1823173466502647E-2</v>
      </c>
      <c r="R18">
        <f t="shared" si="10"/>
        <v>1</v>
      </c>
      <c r="S18">
        <f t="shared" si="11"/>
        <v>1</v>
      </c>
      <c r="T18">
        <f t="shared" si="12"/>
        <v>0</v>
      </c>
      <c r="V18">
        <f t="shared" si="13"/>
        <v>1</v>
      </c>
      <c r="W18">
        <f t="shared" si="14"/>
        <v>1</v>
      </c>
      <c r="X18">
        <f t="shared" si="15"/>
        <v>0</v>
      </c>
      <c r="AB18">
        <f t="shared" si="16"/>
        <v>1</v>
      </c>
    </row>
    <row r="19" spans="1:28" x14ac:dyDescent="0.25">
      <c r="A19" s="3">
        <v>0.70842645454974651</v>
      </c>
      <c r="B19" s="3">
        <v>0.47646145570189868</v>
      </c>
      <c r="D19" s="3">
        <f t="shared" si="0"/>
        <v>-0.23196499884784783</v>
      </c>
      <c r="E19" s="3">
        <f t="shared" si="1"/>
        <v>0.23196499884784783</v>
      </c>
      <c r="G19" s="3">
        <f t="shared" si="4"/>
        <v>0.13648468343743603</v>
      </c>
      <c r="H19" s="3">
        <f t="shared" si="5"/>
        <v>0.10902683230453397</v>
      </c>
      <c r="I19" s="3">
        <f t="shared" si="6"/>
        <v>1.4880492693270743E-2</v>
      </c>
      <c r="J19">
        <f t="shared" si="7"/>
        <v>1</v>
      </c>
      <c r="L19" s="3">
        <f t="shared" si="8"/>
        <v>0.13648468343743603</v>
      </c>
      <c r="M19">
        <f t="shared" si="9"/>
        <v>1</v>
      </c>
      <c r="O19">
        <f t="shared" si="2"/>
        <v>0.50186804150592401</v>
      </c>
      <c r="P19" s="3">
        <f t="shared" si="3"/>
        <v>5.3807760690482043E-2</v>
      </c>
      <c r="R19">
        <f t="shared" si="10"/>
        <v>1</v>
      </c>
      <c r="S19">
        <f t="shared" si="11"/>
        <v>1</v>
      </c>
      <c r="T19">
        <f t="shared" si="12"/>
        <v>0</v>
      </c>
      <c r="V19">
        <f t="shared" si="13"/>
        <v>1</v>
      </c>
      <c r="W19">
        <f t="shared" si="14"/>
        <v>1</v>
      </c>
      <c r="X19">
        <f t="shared" si="15"/>
        <v>0</v>
      </c>
      <c r="AB19">
        <f t="shared" si="16"/>
        <v>1</v>
      </c>
    </row>
    <row r="20" spans="1:28" x14ac:dyDescent="0.25">
      <c r="A20" s="3">
        <v>0.84958147423480013</v>
      </c>
      <c r="B20" s="3">
        <v>0.58921905071218539</v>
      </c>
      <c r="D20" s="3">
        <f t="shared" si="0"/>
        <v>-0.26036242352261474</v>
      </c>
      <c r="E20" s="3">
        <f t="shared" si="1"/>
        <v>0.26036242352261474</v>
      </c>
      <c r="G20" s="3">
        <f t="shared" si="4"/>
        <v>0.14115501968505362</v>
      </c>
      <c r="H20" s="3">
        <f t="shared" si="5"/>
        <v>0.1127575950102867</v>
      </c>
      <c r="I20" s="3">
        <f t="shared" si="6"/>
        <v>1.5916300543316324E-2</v>
      </c>
      <c r="J20">
        <f t="shared" si="7"/>
        <v>1</v>
      </c>
      <c r="L20" s="3">
        <f t="shared" si="8"/>
        <v>0.14115501968505362</v>
      </c>
      <c r="M20">
        <f t="shared" si="9"/>
        <v>1</v>
      </c>
      <c r="O20">
        <f t="shared" si="2"/>
        <v>0.72178868136297636</v>
      </c>
      <c r="P20" s="3">
        <f t="shared" si="3"/>
        <v>6.7788591582569405E-2</v>
      </c>
      <c r="R20">
        <f t="shared" si="10"/>
        <v>1</v>
      </c>
      <c r="S20">
        <f t="shared" si="11"/>
        <v>1</v>
      </c>
      <c r="T20">
        <f t="shared" si="12"/>
        <v>0</v>
      </c>
      <c r="V20">
        <f t="shared" si="13"/>
        <v>1</v>
      </c>
      <c r="W20">
        <f t="shared" si="14"/>
        <v>1</v>
      </c>
      <c r="X20">
        <f t="shared" si="15"/>
        <v>0</v>
      </c>
      <c r="AB20">
        <f t="shared" si="16"/>
        <v>1</v>
      </c>
    </row>
    <row r="21" spans="1:28" x14ac:dyDescent="0.25">
      <c r="A21" s="3">
        <v>0.74740725328948965</v>
      </c>
      <c r="B21" s="3">
        <v>0.70583507049152061</v>
      </c>
      <c r="D21" s="3">
        <f t="shared" si="0"/>
        <v>-4.1572182797969037E-2</v>
      </c>
      <c r="E21" s="3">
        <f t="shared" si="1"/>
        <v>4.1572182797969037E-2</v>
      </c>
      <c r="G21" s="3">
        <f t="shared" si="4"/>
        <v>-0.10217422094531048</v>
      </c>
      <c r="H21" s="3">
        <f t="shared" si="5"/>
        <v>0.11661601977933522</v>
      </c>
      <c r="I21" s="3">
        <f t="shared" si="6"/>
        <v>-1.1915150970696495E-2</v>
      </c>
      <c r="J21">
        <f t="shared" si="7"/>
        <v>0</v>
      </c>
      <c r="L21" s="3">
        <f t="shared" si="8"/>
        <v>-0.10217422094531048</v>
      </c>
      <c r="M21">
        <f t="shared" si="9"/>
        <v>0</v>
      </c>
      <c r="O21">
        <f t="shared" si="2"/>
        <v>0.55861760226973933</v>
      </c>
      <c r="P21" s="3">
        <f t="shared" si="3"/>
        <v>1.7282463825877528E-3</v>
      </c>
      <c r="R21">
        <f t="shared" si="10"/>
        <v>-1</v>
      </c>
      <c r="S21">
        <f t="shared" si="11"/>
        <v>1</v>
      </c>
      <c r="T21">
        <f t="shared" si="12"/>
        <v>2</v>
      </c>
      <c r="V21">
        <f t="shared" si="13"/>
        <v>-1</v>
      </c>
      <c r="W21">
        <f t="shared" si="14"/>
        <v>1</v>
      </c>
      <c r="X21">
        <f t="shared" si="15"/>
        <v>2</v>
      </c>
      <c r="AB21">
        <f t="shared" si="16"/>
        <v>0</v>
      </c>
    </row>
    <row r="22" spans="1:28" x14ac:dyDescent="0.25">
      <c r="A22" s="3">
        <v>1.1465472433623887</v>
      </c>
      <c r="B22" s="3">
        <v>0.6055796884579705</v>
      </c>
      <c r="D22" s="3">
        <f t="shared" si="0"/>
        <v>-0.54096755490441817</v>
      </c>
      <c r="E22" s="3">
        <f t="shared" si="1"/>
        <v>0.54096755490441817</v>
      </c>
      <c r="G22" s="3">
        <f t="shared" si="4"/>
        <v>0.39913999007289902</v>
      </c>
      <c r="H22" s="3">
        <f t="shared" si="5"/>
        <v>-0.10025538203355011</v>
      </c>
      <c r="I22" s="3">
        <f t="shared" si="6"/>
        <v>-4.0015932189625888E-2</v>
      </c>
      <c r="J22">
        <f t="shared" si="7"/>
        <v>0</v>
      </c>
      <c r="L22" s="3">
        <f t="shared" si="8"/>
        <v>0.39913999007289902</v>
      </c>
      <c r="M22">
        <f t="shared" si="9"/>
        <v>1</v>
      </c>
      <c r="O22">
        <f t="shared" si="2"/>
        <v>1.3145705812618924</v>
      </c>
      <c r="P22" s="3">
        <f t="shared" si="3"/>
        <v>0.29264589545926467</v>
      </c>
      <c r="R22">
        <f t="shared" si="10"/>
        <v>1</v>
      </c>
      <c r="S22">
        <f t="shared" si="11"/>
        <v>-1</v>
      </c>
      <c r="T22">
        <f t="shared" si="12"/>
        <v>-2</v>
      </c>
      <c r="V22">
        <f t="shared" si="13"/>
        <v>1</v>
      </c>
      <c r="W22">
        <f t="shared" si="14"/>
        <v>-1</v>
      </c>
      <c r="X22">
        <f t="shared" si="15"/>
        <v>-2</v>
      </c>
      <c r="AB22">
        <f t="shared" si="16"/>
        <v>0</v>
      </c>
    </row>
    <row r="23" spans="1:28" x14ac:dyDescent="0.25">
      <c r="A23" s="3">
        <v>1.3026942119554987</v>
      </c>
      <c r="B23" s="3">
        <v>0.97599096327678292</v>
      </c>
      <c r="D23" s="3">
        <f t="shared" si="0"/>
        <v>-0.32670324867871581</v>
      </c>
      <c r="E23" s="3">
        <f t="shared" si="1"/>
        <v>0.32670324867871581</v>
      </c>
      <c r="G23" s="3">
        <f t="shared" si="4"/>
        <v>0.15614696859311006</v>
      </c>
      <c r="H23" s="3">
        <f t="shared" si="5"/>
        <v>0.37041127481881242</v>
      </c>
      <c r="I23" s="3">
        <f t="shared" si="6"/>
        <v>5.783859769566696E-2</v>
      </c>
      <c r="J23">
        <f t="shared" si="7"/>
        <v>1</v>
      </c>
      <c r="L23" s="3">
        <f t="shared" si="8"/>
        <v>0.15614696859311006</v>
      </c>
      <c r="M23">
        <f t="shared" si="9"/>
        <v>1</v>
      </c>
      <c r="O23">
        <f t="shared" si="2"/>
        <v>1.6970122098623579</v>
      </c>
      <c r="P23" s="3">
        <f t="shared" si="3"/>
        <v>0.10673501269722682</v>
      </c>
      <c r="R23">
        <f t="shared" si="10"/>
        <v>1</v>
      </c>
      <c r="S23">
        <f t="shared" si="11"/>
        <v>1</v>
      </c>
      <c r="T23">
        <f t="shared" si="12"/>
        <v>0</v>
      </c>
      <c r="V23">
        <f t="shared" si="13"/>
        <v>1</v>
      </c>
      <c r="W23">
        <f t="shared" si="14"/>
        <v>1</v>
      </c>
      <c r="X23">
        <f t="shared" si="15"/>
        <v>0</v>
      </c>
      <c r="AB23">
        <f t="shared" si="16"/>
        <v>1</v>
      </c>
    </row>
    <row r="24" spans="1:28" x14ac:dyDescent="0.25">
      <c r="A24" s="3">
        <v>1.464184335758477</v>
      </c>
      <c r="B24" s="3">
        <v>1.0702503520448758</v>
      </c>
      <c r="D24" s="3">
        <f t="shared" si="0"/>
        <v>-0.39393398371360111</v>
      </c>
      <c r="E24" s="3">
        <f t="shared" si="1"/>
        <v>0.39393398371360111</v>
      </c>
      <c r="G24" s="3">
        <f t="shared" si="4"/>
        <v>0.16149012380297822</v>
      </c>
      <c r="H24" s="3">
        <f t="shared" si="5"/>
        <v>9.4259388768092922E-2</v>
      </c>
      <c r="I24" s="3">
        <f t="shared" si="6"/>
        <v>1.5221960361752381E-2</v>
      </c>
      <c r="J24">
        <f t="shared" si="7"/>
        <v>1</v>
      </c>
      <c r="L24" s="3">
        <f t="shared" si="8"/>
        <v>0.16149012380297822</v>
      </c>
      <c r="M24">
        <f t="shared" si="9"/>
        <v>1</v>
      </c>
      <c r="O24">
        <f t="shared" si="2"/>
        <v>2.1438357690804923</v>
      </c>
      <c r="P24" s="3">
        <f t="shared" si="3"/>
        <v>0.15518398352446774</v>
      </c>
      <c r="R24">
        <f t="shared" si="10"/>
        <v>1</v>
      </c>
      <c r="S24">
        <f t="shared" si="11"/>
        <v>1</v>
      </c>
      <c r="T24">
        <f t="shared" si="12"/>
        <v>0</v>
      </c>
      <c r="V24">
        <f t="shared" si="13"/>
        <v>1</v>
      </c>
      <c r="W24">
        <f t="shared" si="14"/>
        <v>1</v>
      </c>
      <c r="X24">
        <f t="shared" si="15"/>
        <v>0</v>
      </c>
      <c r="AB24">
        <f t="shared" si="16"/>
        <v>1</v>
      </c>
    </row>
    <row r="25" spans="1:28" x14ac:dyDescent="0.25">
      <c r="A25" s="3">
        <v>1.2755316988530647</v>
      </c>
      <c r="B25" s="3">
        <v>1.2150816653184882</v>
      </c>
      <c r="D25" s="3">
        <f t="shared" si="0"/>
        <v>-6.0450033534576564E-2</v>
      </c>
      <c r="E25" s="3">
        <f t="shared" si="1"/>
        <v>6.0450033534576564E-2</v>
      </c>
      <c r="G25" s="3">
        <f t="shared" si="4"/>
        <v>-0.18865263690541223</v>
      </c>
      <c r="H25" s="3">
        <f t="shared" si="5"/>
        <v>0.14483131327361232</v>
      </c>
      <c r="I25" s="3">
        <f t="shared" si="6"/>
        <v>-2.7322809155540796E-2</v>
      </c>
      <c r="J25">
        <f t="shared" si="7"/>
        <v>0</v>
      </c>
      <c r="L25" s="3">
        <f t="shared" si="8"/>
        <v>-0.18865263690541223</v>
      </c>
      <c r="M25">
        <f t="shared" si="9"/>
        <v>0</v>
      </c>
      <c r="O25">
        <f t="shared" si="2"/>
        <v>1.6269811147789854</v>
      </c>
      <c r="P25" s="3">
        <f t="shared" si="3"/>
        <v>3.6542065543314311E-3</v>
      </c>
      <c r="R25">
        <f t="shared" si="10"/>
        <v>-1</v>
      </c>
      <c r="S25">
        <f t="shared" si="11"/>
        <v>1</v>
      </c>
      <c r="T25">
        <f t="shared" si="12"/>
        <v>2</v>
      </c>
      <c r="V25">
        <f t="shared" si="13"/>
        <v>-1</v>
      </c>
      <c r="W25">
        <f t="shared" si="14"/>
        <v>1</v>
      </c>
      <c r="X25">
        <f t="shared" si="15"/>
        <v>2</v>
      </c>
      <c r="AB25">
        <f t="shared" si="16"/>
        <v>0</v>
      </c>
    </row>
    <row r="26" spans="1:28" x14ac:dyDescent="0.25">
      <c r="A26" s="3">
        <v>1.2552192201775427</v>
      </c>
      <c r="B26" s="3">
        <v>1.0347806706747151</v>
      </c>
      <c r="D26" s="3">
        <f t="shared" si="0"/>
        <v>-0.2204385495028276</v>
      </c>
      <c r="E26" s="3">
        <f t="shared" si="1"/>
        <v>0.2204385495028276</v>
      </c>
      <c r="G26" s="3">
        <f t="shared" si="4"/>
        <v>-2.0312478675521994E-2</v>
      </c>
      <c r="H26" s="3">
        <f t="shared" si="5"/>
        <v>-0.18030099464377303</v>
      </c>
      <c r="I26" s="3">
        <f t="shared" si="6"/>
        <v>3.6623601088770449E-3</v>
      </c>
      <c r="J26">
        <f t="shared" si="7"/>
        <v>1</v>
      </c>
      <c r="L26" s="3">
        <f t="shared" si="8"/>
        <v>-2.0312478675521994E-2</v>
      </c>
      <c r="M26">
        <f t="shared" si="9"/>
        <v>0</v>
      </c>
      <c r="O26">
        <f t="shared" si="2"/>
        <v>1.5755752907031184</v>
      </c>
      <c r="P26" s="3">
        <f t="shared" si="3"/>
        <v>4.859315410691057E-2</v>
      </c>
      <c r="R26">
        <f t="shared" si="10"/>
        <v>-1</v>
      </c>
      <c r="S26">
        <f t="shared" si="11"/>
        <v>-1</v>
      </c>
      <c r="T26">
        <f t="shared" si="12"/>
        <v>0</v>
      </c>
      <c r="V26">
        <f t="shared" si="13"/>
        <v>0</v>
      </c>
      <c r="W26">
        <f t="shared" si="14"/>
        <v>-1</v>
      </c>
      <c r="X26">
        <f t="shared" si="15"/>
        <v>-1</v>
      </c>
      <c r="AB26">
        <f t="shared" si="16"/>
        <v>0</v>
      </c>
    </row>
    <row r="27" spans="1:28" x14ac:dyDescent="0.25">
      <c r="A27" s="3">
        <v>1.0583913018117332</v>
      </c>
      <c r="B27" s="3">
        <v>1.0414896914746752</v>
      </c>
      <c r="D27" s="3">
        <f t="shared" si="0"/>
        <v>-1.6901610337058059E-2</v>
      </c>
      <c r="E27" s="3">
        <f t="shared" si="1"/>
        <v>1.6901610337058059E-2</v>
      </c>
      <c r="G27" s="3">
        <f t="shared" si="4"/>
        <v>-0.19682791836580948</v>
      </c>
      <c r="H27" s="3">
        <f t="shared" si="5"/>
        <v>6.7090207999600526E-3</v>
      </c>
      <c r="I27" s="3">
        <f t="shared" si="6"/>
        <v>-1.3205225983290551E-3</v>
      </c>
      <c r="J27">
        <f t="shared" si="7"/>
        <v>0</v>
      </c>
      <c r="L27" s="3">
        <f t="shared" si="8"/>
        <v>-0.19682791836580948</v>
      </c>
      <c r="M27">
        <f t="shared" si="9"/>
        <v>0</v>
      </c>
      <c r="O27">
        <f t="shared" si="2"/>
        <v>1.1201921477507355</v>
      </c>
      <c r="P27" s="3">
        <f t="shared" si="3"/>
        <v>2.8566443198574783E-4</v>
      </c>
      <c r="R27">
        <f t="shared" si="10"/>
        <v>-1</v>
      </c>
      <c r="S27">
        <f t="shared" si="11"/>
        <v>1</v>
      </c>
      <c r="T27">
        <f t="shared" si="12"/>
        <v>2</v>
      </c>
      <c r="V27">
        <f t="shared" si="13"/>
        <v>-1</v>
      </c>
      <c r="W27">
        <f t="shared" si="14"/>
        <v>0</v>
      </c>
      <c r="X27">
        <f t="shared" si="15"/>
        <v>1</v>
      </c>
      <c r="AB27">
        <f t="shared" si="16"/>
        <v>0</v>
      </c>
    </row>
    <row r="28" spans="1:28" x14ac:dyDescent="0.25">
      <c r="A28" s="3">
        <v>2.167328243914036</v>
      </c>
      <c r="B28" s="3">
        <v>0.85998519274621554</v>
      </c>
      <c r="D28" s="3">
        <f t="shared" si="0"/>
        <v>-1.3073430511678206</v>
      </c>
      <c r="E28" s="3">
        <f t="shared" si="1"/>
        <v>1.3073430511678206</v>
      </c>
      <c r="G28" s="3">
        <f t="shared" si="4"/>
        <v>1.1089369421023028</v>
      </c>
      <c r="H28" s="3">
        <f t="shared" si="5"/>
        <v>-0.18150449872845964</v>
      </c>
      <c r="I28" s="3">
        <f t="shared" si="6"/>
        <v>-0.20127704379774933</v>
      </c>
      <c r="J28">
        <f t="shared" si="7"/>
        <v>0</v>
      </c>
      <c r="L28" s="3">
        <f t="shared" si="8"/>
        <v>1.1089369421023028</v>
      </c>
      <c r="M28">
        <f t="shared" si="9"/>
        <v>1</v>
      </c>
      <c r="O28">
        <f t="shared" si="2"/>
        <v>4.6973117168674987</v>
      </c>
      <c r="P28" s="3">
        <f t="shared" si="3"/>
        <v>1.7091458534367867</v>
      </c>
      <c r="R28">
        <f t="shared" si="10"/>
        <v>1</v>
      </c>
      <c r="S28">
        <f t="shared" si="11"/>
        <v>-1</v>
      </c>
      <c r="T28">
        <f t="shared" si="12"/>
        <v>-2</v>
      </c>
      <c r="V28">
        <f t="shared" si="13"/>
        <v>1</v>
      </c>
      <c r="W28">
        <f t="shared" si="14"/>
        <v>-1</v>
      </c>
      <c r="X28">
        <f t="shared" si="15"/>
        <v>-2</v>
      </c>
      <c r="AB28">
        <f t="shared" si="16"/>
        <v>0</v>
      </c>
    </row>
    <row r="30" spans="1:28" x14ac:dyDescent="0.25">
      <c r="A30" s="1" t="s">
        <v>42</v>
      </c>
      <c r="B30" s="3">
        <f>+AVERAGE(E3:E28)</f>
        <v>0.2378489070399952</v>
      </c>
      <c r="O30">
        <f>+SUM(O3:O28)</f>
        <v>22.816599614885572</v>
      </c>
      <c r="P30" s="3">
        <f>+SUM(P3:P28)</f>
        <v>3.0375731502828636</v>
      </c>
    </row>
    <row r="31" spans="1:28" x14ac:dyDescent="0.25">
      <c r="A31" s="1" t="s">
        <v>43</v>
      </c>
      <c r="B31" s="13">
        <f>+AVERAGE(J4:J28)</f>
        <v>0.6</v>
      </c>
      <c r="O31" s="12">
        <f>+O30/COUNT(O3:O28)</f>
        <v>0.87756152364944506</v>
      </c>
      <c r="P31" s="12">
        <f>+P30/COUNT(P3:P28)</f>
        <v>0.11682973654934091</v>
      </c>
    </row>
    <row r="32" spans="1:28" x14ac:dyDescent="0.25">
      <c r="A32" s="1" t="s">
        <v>25</v>
      </c>
      <c r="B32" s="3">
        <f>+P31/O31</f>
        <v>0.13312996684664388</v>
      </c>
      <c r="G32" s="3"/>
      <c r="H32" s="3"/>
    </row>
    <row r="33" spans="1:8" x14ac:dyDescent="0.25">
      <c r="A33" s="1" t="s">
        <v>44</v>
      </c>
      <c r="B33" s="13">
        <f>+AVERAGE(M4:M28)</f>
        <v>0.72</v>
      </c>
      <c r="G33" s="3"/>
      <c r="H33" s="3"/>
    </row>
    <row r="34" spans="1:8" x14ac:dyDescent="0.25">
      <c r="A34" s="1" t="s">
        <v>56</v>
      </c>
      <c r="B34" s="3" cm="1">
        <f t="array" ref="B34">+SQRT(AVERAGE(T4:T28*T4:T28))</f>
        <v>1.2649110640673518</v>
      </c>
      <c r="G34" s="3"/>
    </row>
    <row r="35" spans="1:8" x14ac:dyDescent="0.25">
      <c r="A35" s="1" t="s">
        <v>64</v>
      </c>
      <c r="B35" s="3" cm="1">
        <f t="array" ref="B35">+SQRT(AVERAGE(X4:X28*X4:X28))</f>
        <v>1.2328828005937953</v>
      </c>
      <c r="G35" s="3"/>
    </row>
    <row r="36" spans="1:8" x14ac:dyDescent="0.25">
      <c r="A36" s="1" t="s">
        <v>61</v>
      </c>
      <c r="B36" s="13">
        <f>+AVERAGE(AB4:AB28)</f>
        <v>0.44</v>
      </c>
      <c r="G36" s="3"/>
    </row>
    <row r="37" spans="1:8" x14ac:dyDescent="0.25">
      <c r="G37" s="3"/>
    </row>
    <row r="38" spans="1:8" x14ac:dyDescent="0.25">
      <c r="G38" s="3"/>
    </row>
  </sheetData>
  <mergeCells count="6">
    <mergeCell ref="D1:E1"/>
    <mergeCell ref="G1:J1"/>
    <mergeCell ref="L1:M1"/>
    <mergeCell ref="O1:P1"/>
    <mergeCell ref="R1:T1"/>
    <mergeCell ref="V1:W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8F6A-B82C-4DBD-8758-25B03093E61E}">
  <dimension ref="A1:S36"/>
  <sheetViews>
    <sheetView workbookViewId="0">
      <selection activeCell="B36" sqref="B34:B36"/>
    </sheetView>
  </sheetViews>
  <sheetFormatPr baseColWidth="10" defaultRowHeight="15" x14ac:dyDescent="0.25"/>
  <sheetData>
    <row r="1" spans="1:18" x14ac:dyDescent="0.25"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P1" s="6" t="s">
        <v>13</v>
      </c>
      <c r="Q1" s="6" t="s">
        <v>14</v>
      </c>
      <c r="R1" s="6" t="s">
        <v>53</v>
      </c>
    </row>
    <row r="2" spans="1:18" x14ac:dyDescent="0.25">
      <c r="A2">
        <v>0</v>
      </c>
      <c r="B2" s="2">
        <f>+'serie w'!A2</f>
        <v>100</v>
      </c>
      <c r="C2" s="2">
        <f>+B2</f>
        <v>100</v>
      </c>
      <c r="D2" s="14" t="s">
        <v>8</v>
      </c>
      <c r="E2" s="14" t="s">
        <v>8</v>
      </c>
      <c r="F2" s="14" t="s">
        <v>8</v>
      </c>
      <c r="G2" s="14" t="s">
        <v>8</v>
      </c>
      <c r="H2" s="14" t="s">
        <v>8</v>
      </c>
      <c r="I2" s="14" t="s">
        <v>8</v>
      </c>
      <c r="J2" s="14" t="s">
        <v>8</v>
      </c>
      <c r="K2" s="14" t="s">
        <v>8</v>
      </c>
      <c r="L2" s="14" t="s">
        <v>8</v>
      </c>
      <c r="M2" s="14" t="s">
        <v>8</v>
      </c>
      <c r="N2" s="14" t="s">
        <v>8</v>
      </c>
      <c r="P2" s="14" t="s">
        <v>8</v>
      </c>
      <c r="Q2" s="14" t="s">
        <v>8</v>
      </c>
      <c r="R2" s="14" t="s">
        <v>8</v>
      </c>
    </row>
    <row r="3" spans="1:18" x14ac:dyDescent="0.25">
      <c r="A3">
        <f>+A2+1</f>
        <v>1</v>
      </c>
      <c r="B3" s="2">
        <f>+'serie w'!A3</f>
        <v>103.64399999999999</v>
      </c>
      <c r="C3" s="2">
        <f t="shared" ref="C3:C20" si="0">+B3</f>
        <v>103.64399999999999</v>
      </c>
      <c r="D3" s="2">
        <f>+B3</f>
        <v>103.64399999999999</v>
      </c>
      <c r="E3" s="14" t="s">
        <v>8</v>
      </c>
      <c r="F3" s="14" t="s">
        <v>8</v>
      </c>
      <c r="G3" s="14" t="s">
        <v>8</v>
      </c>
      <c r="H3" s="14" t="s">
        <v>8</v>
      </c>
      <c r="I3" s="14" t="s">
        <v>8</v>
      </c>
      <c r="J3" s="14" t="s">
        <v>8</v>
      </c>
      <c r="K3" s="14" t="s">
        <v>8</v>
      </c>
      <c r="L3" s="14" t="s">
        <v>8</v>
      </c>
      <c r="M3" s="14" t="s">
        <v>8</v>
      </c>
      <c r="N3" s="14" t="s">
        <v>8</v>
      </c>
      <c r="P3" s="14" t="s">
        <v>8</v>
      </c>
      <c r="Q3" s="14" t="s">
        <v>8</v>
      </c>
      <c r="R3" s="14" t="s">
        <v>8</v>
      </c>
    </row>
    <row r="4" spans="1:18" x14ac:dyDescent="0.25">
      <c r="A4">
        <f t="shared" ref="A4:A32" si="1">+A3+1</f>
        <v>2</v>
      </c>
      <c r="B4" s="2">
        <f>+'serie w'!A4</f>
        <v>107.1544</v>
      </c>
      <c r="C4" s="2">
        <f t="shared" si="0"/>
        <v>107.1544</v>
      </c>
      <c r="D4" s="2">
        <f t="shared" ref="D4:D22" si="2">+B4</f>
        <v>107.1544</v>
      </c>
      <c r="E4" s="2">
        <f>+B4</f>
        <v>107.1544</v>
      </c>
      <c r="F4" s="14" t="s">
        <v>8</v>
      </c>
      <c r="G4" s="14" t="s">
        <v>8</v>
      </c>
      <c r="H4" s="14" t="s">
        <v>8</v>
      </c>
      <c r="I4" s="14" t="s">
        <v>8</v>
      </c>
      <c r="J4" s="14" t="s">
        <v>8</v>
      </c>
      <c r="K4" s="14" t="s">
        <v>8</v>
      </c>
      <c r="L4" s="14" t="s">
        <v>8</v>
      </c>
      <c r="M4" s="14" t="s">
        <v>8</v>
      </c>
      <c r="N4" s="14" t="s">
        <v>8</v>
      </c>
      <c r="P4" s="14" t="s">
        <v>8</v>
      </c>
      <c r="Q4" s="14" t="s">
        <v>8</v>
      </c>
      <c r="R4" s="14" t="s">
        <v>8</v>
      </c>
    </row>
    <row r="5" spans="1:18" x14ac:dyDescent="0.25">
      <c r="A5">
        <f t="shared" si="1"/>
        <v>3</v>
      </c>
      <c r="B5" s="2">
        <f>+'serie w'!A5</f>
        <v>110.82820000000001</v>
      </c>
      <c r="C5" s="2">
        <f t="shared" si="0"/>
        <v>110.82820000000001</v>
      </c>
      <c r="D5" s="2">
        <f t="shared" si="2"/>
        <v>110.82820000000001</v>
      </c>
      <c r="E5" s="2">
        <f t="shared" ref="E5:E23" si="3">+B5</f>
        <v>110.82820000000001</v>
      </c>
      <c r="F5" s="2">
        <f>+B5</f>
        <v>110.82820000000001</v>
      </c>
      <c r="G5" s="14" t="s">
        <v>8</v>
      </c>
      <c r="H5" s="14" t="s">
        <v>8</v>
      </c>
      <c r="I5" s="14" t="s">
        <v>8</v>
      </c>
      <c r="J5" s="14" t="s">
        <v>8</v>
      </c>
      <c r="K5" s="14" t="s">
        <v>8</v>
      </c>
      <c r="L5" s="14" t="s">
        <v>8</v>
      </c>
      <c r="M5" s="14" t="s">
        <v>8</v>
      </c>
      <c r="N5" s="14" t="s">
        <v>8</v>
      </c>
      <c r="P5" s="14" t="s">
        <v>8</v>
      </c>
      <c r="Q5" s="14" t="s">
        <v>8</v>
      </c>
      <c r="R5" s="14" t="s">
        <v>8</v>
      </c>
    </row>
    <row r="6" spans="1:18" x14ac:dyDescent="0.25">
      <c r="A6">
        <f t="shared" si="1"/>
        <v>4</v>
      </c>
      <c r="B6" s="2">
        <f>+'serie w'!A6</f>
        <v>105</v>
      </c>
      <c r="C6" s="2">
        <f t="shared" si="0"/>
        <v>105</v>
      </c>
      <c r="D6" s="2">
        <f t="shared" si="2"/>
        <v>105</v>
      </c>
      <c r="E6" s="2">
        <f t="shared" si="3"/>
        <v>105</v>
      </c>
      <c r="F6" s="2">
        <f t="shared" ref="F6:F18" si="4">+B6</f>
        <v>105</v>
      </c>
      <c r="G6" s="2">
        <f>+B6</f>
        <v>105</v>
      </c>
      <c r="H6" s="14" t="s">
        <v>8</v>
      </c>
      <c r="I6" s="14" t="s">
        <v>8</v>
      </c>
      <c r="J6" s="14" t="s">
        <v>8</v>
      </c>
      <c r="K6" s="14" t="s">
        <v>8</v>
      </c>
      <c r="L6" s="14" t="s">
        <v>8</v>
      </c>
      <c r="M6" s="14" t="s">
        <v>8</v>
      </c>
      <c r="N6" s="14" t="s">
        <v>8</v>
      </c>
      <c r="P6" s="14" t="s">
        <v>8</v>
      </c>
      <c r="Q6" s="14" t="s">
        <v>8</v>
      </c>
      <c r="R6" s="14" t="s">
        <v>8</v>
      </c>
    </row>
    <row r="7" spans="1:18" x14ac:dyDescent="0.25">
      <c r="A7">
        <f t="shared" si="1"/>
        <v>5</v>
      </c>
      <c r="B7" s="2">
        <f>+'serie w'!A7</f>
        <v>100</v>
      </c>
      <c r="C7" s="2">
        <f t="shared" si="0"/>
        <v>100</v>
      </c>
      <c r="D7" s="2">
        <f t="shared" si="2"/>
        <v>100</v>
      </c>
      <c r="E7" s="2">
        <f t="shared" si="3"/>
        <v>100</v>
      </c>
      <c r="F7" s="2">
        <f t="shared" si="4"/>
        <v>100</v>
      </c>
      <c r="G7" s="2">
        <f t="shared" ref="G7:G25" si="5">+B7</f>
        <v>100</v>
      </c>
      <c r="H7" s="2">
        <f>+B7</f>
        <v>100</v>
      </c>
      <c r="I7" s="14" t="s">
        <v>8</v>
      </c>
      <c r="J7" s="14" t="s">
        <v>8</v>
      </c>
      <c r="K7" s="14" t="s">
        <v>8</v>
      </c>
      <c r="L7" s="14" t="s">
        <v>8</v>
      </c>
      <c r="M7" s="14" t="s">
        <v>8</v>
      </c>
      <c r="N7" s="14" t="s">
        <v>8</v>
      </c>
      <c r="P7" s="14" t="s">
        <v>8</v>
      </c>
      <c r="Q7" s="14" t="s">
        <v>8</v>
      </c>
      <c r="R7" s="14" t="s">
        <v>8</v>
      </c>
    </row>
    <row r="8" spans="1:18" x14ac:dyDescent="0.25">
      <c r="A8">
        <f t="shared" si="1"/>
        <v>6</v>
      </c>
      <c r="B8" s="2">
        <f>+'serie w'!A8</f>
        <v>122.59788968000002</v>
      </c>
      <c r="C8" s="2">
        <f t="shared" si="0"/>
        <v>122.59788968000002</v>
      </c>
      <c r="D8" s="2">
        <f t="shared" si="2"/>
        <v>122.59788968000002</v>
      </c>
      <c r="E8" s="2">
        <f t="shared" si="3"/>
        <v>122.59788968000002</v>
      </c>
      <c r="F8" s="2">
        <f t="shared" si="4"/>
        <v>122.59788968000002</v>
      </c>
      <c r="G8" s="2">
        <f t="shared" si="5"/>
        <v>122.59788968000002</v>
      </c>
      <c r="H8" s="2">
        <f t="shared" ref="H8:H26" si="6">+B8</f>
        <v>122.59788968000002</v>
      </c>
      <c r="I8" s="2">
        <f>+B8</f>
        <v>122.59788968000002</v>
      </c>
      <c r="J8" s="14" t="s">
        <v>8</v>
      </c>
      <c r="K8" s="14" t="s">
        <v>8</v>
      </c>
      <c r="L8" s="14" t="s">
        <v>8</v>
      </c>
      <c r="M8" s="14" t="s">
        <v>8</v>
      </c>
      <c r="N8" s="14" t="s">
        <v>8</v>
      </c>
      <c r="P8" s="14" t="s">
        <v>8</v>
      </c>
      <c r="Q8" s="14" t="s">
        <v>8</v>
      </c>
      <c r="R8" s="14" t="s">
        <v>8</v>
      </c>
    </row>
    <row r="9" spans="1:18" x14ac:dyDescent="0.25">
      <c r="A9">
        <f t="shared" si="1"/>
        <v>7</v>
      </c>
      <c r="B9" s="2">
        <f>+'serie w'!A9</f>
        <v>126.79304583200002</v>
      </c>
      <c r="C9" s="2">
        <f t="shared" si="0"/>
        <v>126.79304583200002</v>
      </c>
      <c r="D9" s="2">
        <f t="shared" si="2"/>
        <v>126.79304583200002</v>
      </c>
      <c r="E9" s="2">
        <f t="shared" si="3"/>
        <v>126.79304583200002</v>
      </c>
      <c r="F9" s="2">
        <f t="shared" si="4"/>
        <v>126.79304583200002</v>
      </c>
      <c r="G9" s="2">
        <f t="shared" si="5"/>
        <v>126.79304583200002</v>
      </c>
      <c r="H9" s="2">
        <f t="shared" si="6"/>
        <v>126.79304583200002</v>
      </c>
      <c r="I9" s="2">
        <f t="shared" ref="I9:I27" si="7">+B9</f>
        <v>126.79304583200002</v>
      </c>
      <c r="J9" s="2">
        <f>+B9</f>
        <v>126.79304583200002</v>
      </c>
      <c r="K9" s="14" t="s">
        <v>8</v>
      </c>
      <c r="L9" s="14" t="s">
        <v>8</v>
      </c>
      <c r="M9" s="14" t="s">
        <v>8</v>
      </c>
      <c r="N9" s="14" t="s">
        <v>8</v>
      </c>
      <c r="P9" s="14" t="s">
        <v>8</v>
      </c>
      <c r="Q9" s="14" t="s">
        <v>8</v>
      </c>
      <c r="R9" s="14" t="s">
        <v>8</v>
      </c>
    </row>
    <row r="10" spans="1:18" x14ac:dyDescent="0.25">
      <c r="A10">
        <f t="shared" si="1"/>
        <v>8</v>
      </c>
      <c r="B10" s="2">
        <f>+'serie w'!A10</f>
        <v>131.13174464720004</v>
      </c>
      <c r="C10" s="2">
        <f t="shared" si="0"/>
        <v>131.13174464720004</v>
      </c>
      <c r="D10" s="2">
        <f t="shared" si="2"/>
        <v>131.13174464720004</v>
      </c>
      <c r="E10" s="2">
        <f t="shared" si="3"/>
        <v>131.13174464720004</v>
      </c>
      <c r="F10" s="2">
        <f t="shared" si="4"/>
        <v>131.13174464720004</v>
      </c>
      <c r="G10" s="2">
        <f t="shared" si="5"/>
        <v>131.13174464720004</v>
      </c>
      <c r="H10" s="2">
        <f t="shared" si="6"/>
        <v>131.13174464720004</v>
      </c>
      <c r="I10" s="2">
        <f t="shared" si="7"/>
        <v>131.13174464720004</v>
      </c>
      <c r="J10" s="2">
        <f t="shared" ref="J10:J28" si="8">+B10</f>
        <v>131.13174464720004</v>
      </c>
      <c r="K10" s="2">
        <f>+B10</f>
        <v>131.13174464720004</v>
      </c>
      <c r="L10" s="14" t="s">
        <v>8</v>
      </c>
      <c r="M10" s="14" t="s">
        <v>8</v>
      </c>
      <c r="N10" s="14" t="s">
        <v>8</v>
      </c>
      <c r="P10" s="14" t="s">
        <v>8</v>
      </c>
      <c r="Q10" s="14" t="s">
        <v>8</v>
      </c>
      <c r="R10" s="14" t="s">
        <v>8</v>
      </c>
    </row>
    <row r="11" spans="1:18" x14ac:dyDescent="0.25">
      <c r="A11">
        <f t="shared" si="1"/>
        <v>9</v>
      </c>
      <c r="B11" s="2">
        <f>+'serie w'!A11</f>
        <v>128</v>
      </c>
      <c r="C11" s="2">
        <f t="shared" si="0"/>
        <v>128</v>
      </c>
      <c r="D11" s="2">
        <f t="shared" si="2"/>
        <v>128</v>
      </c>
      <c r="E11" s="2">
        <f t="shared" si="3"/>
        <v>128</v>
      </c>
      <c r="F11" s="2">
        <f t="shared" si="4"/>
        <v>128</v>
      </c>
      <c r="G11" s="2">
        <f t="shared" si="5"/>
        <v>128</v>
      </c>
      <c r="H11" s="2">
        <f t="shared" si="6"/>
        <v>128</v>
      </c>
      <c r="I11" s="2">
        <f t="shared" si="7"/>
        <v>128</v>
      </c>
      <c r="J11" s="2">
        <f t="shared" si="8"/>
        <v>128</v>
      </c>
      <c r="K11" s="2">
        <f t="shared" ref="K11:K29" si="9">+B11</f>
        <v>128</v>
      </c>
      <c r="L11" s="2">
        <f>+B11</f>
        <v>128</v>
      </c>
      <c r="M11" s="14" t="s">
        <v>8</v>
      </c>
      <c r="N11" s="14" t="s">
        <v>8</v>
      </c>
      <c r="P11" s="14" t="s">
        <v>8</v>
      </c>
      <c r="Q11" s="14" t="s">
        <v>8</v>
      </c>
      <c r="R11" s="14" t="s">
        <v>8</v>
      </c>
    </row>
    <row r="12" spans="1:18" x14ac:dyDescent="0.25">
      <c r="A12">
        <f t="shared" si="1"/>
        <v>10</v>
      </c>
      <c r="B12" s="2">
        <f>+'serie w'!A12</f>
        <v>126</v>
      </c>
      <c r="C12" s="2">
        <f t="shared" si="0"/>
        <v>126</v>
      </c>
      <c r="D12" s="2">
        <f t="shared" si="2"/>
        <v>126</v>
      </c>
      <c r="E12" s="2">
        <f t="shared" si="3"/>
        <v>126</v>
      </c>
      <c r="F12" s="2">
        <f t="shared" si="4"/>
        <v>126</v>
      </c>
      <c r="G12" s="2">
        <f t="shared" si="5"/>
        <v>126</v>
      </c>
      <c r="H12" s="2">
        <f t="shared" si="6"/>
        <v>126</v>
      </c>
      <c r="I12" s="2">
        <f t="shared" si="7"/>
        <v>126</v>
      </c>
      <c r="J12" s="2">
        <f t="shared" si="8"/>
        <v>126</v>
      </c>
      <c r="K12" s="2">
        <f t="shared" si="9"/>
        <v>126</v>
      </c>
      <c r="L12" s="2">
        <f t="shared" ref="L12:M30" si="10">+B12</f>
        <v>126</v>
      </c>
      <c r="M12" s="2">
        <f>+B12</f>
        <v>126</v>
      </c>
      <c r="N12" s="14" t="s">
        <v>8</v>
      </c>
      <c r="P12" s="14" t="s">
        <v>8</v>
      </c>
      <c r="Q12" s="14" t="s">
        <v>8</v>
      </c>
      <c r="R12" s="14" t="s">
        <v>8</v>
      </c>
    </row>
    <row r="13" spans="1:18" x14ac:dyDescent="0.25">
      <c r="A13">
        <f t="shared" si="1"/>
        <v>11</v>
      </c>
      <c r="B13" s="2">
        <f>+'serie w'!A13</f>
        <v>145.05913071939526</v>
      </c>
      <c r="C13" s="2">
        <f t="shared" si="0"/>
        <v>145.05913071939526</v>
      </c>
      <c r="D13" s="2">
        <f t="shared" si="2"/>
        <v>145.05913071939526</v>
      </c>
      <c r="E13" s="2">
        <f t="shared" si="3"/>
        <v>145.05913071939526</v>
      </c>
      <c r="F13" s="2">
        <f t="shared" si="4"/>
        <v>145.05913071939526</v>
      </c>
      <c r="G13" s="2">
        <f t="shared" si="5"/>
        <v>145.05913071939526</v>
      </c>
      <c r="H13" s="2">
        <f t="shared" si="6"/>
        <v>145.05913071939526</v>
      </c>
      <c r="I13" s="2">
        <f t="shared" si="7"/>
        <v>145.05913071939526</v>
      </c>
      <c r="J13" s="2">
        <f t="shared" si="8"/>
        <v>145.05913071939526</v>
      </c>
      <c r="K13" s="2">
        <f t="shared" si="9"/>
        <v>145.05913071939526</v>
      </c>
      <c r="L13" s="2">
        <f t="shared" si="10"/>
        <v>145.05913071939526</v>
      </c>
      <c r="M13" s="2">
        <f t="shared" ref="M13:M31" si="11">+B13</f>
        <v>145.05913071939526</v>
      </c>
      <c r="N13" s="2">
        <f>+B13</f>
        <v>145.05913071939526</v>
      </c>
      <c r="P13" s="14" t="s">
        <v>8</v>
      </c>
      <c r="Q13" s="14" t="s">
        <v>8</v>
      </c>
      <c r="R13" s="14" t="s">
        <v>8</v>
      </c>
    </row>
    <row r="14" spans="1:18" x14ac:dyDescent="0.25">
      <c r="A14">
        <f t="shared" si="1"/>
        <v>12</v>
      </c>
      <c r="B14" s="2">
        <f>+'serie w'!A14</f>
        <v>136</v>
      </c>
      <c r="C14" s="2">
        <f t="shared" si="0"/>
        <v>136</v>
      </c>
      <c r="D14" s="2">
        <f t="shared" si="2"/>
        <v>136</v>
      </c>
      <c r="E14" s="2">
        <f t="shared" si="3"/>
        <v>136</v>
      </c>
      <c r="F14" s="2">
        <f t="shared" si="4"/>
        <v>136</v>
      </c>
      <c r="G14" s="2">
        <f t="shared" si="5"/>
        <v>136</v>
      </c>
      <c r="H14" s="2">
        <f t="shared" si="6"/>
        <v>136</v>
      </c>
      <c r="I14" s="2">
        <f t="shared" si="7"/>
        <v>136</v>
      </c>
      <c r="J14" s="2">
        <f t="shared" si="8"/>
        <v>136</v>
      </c>
      <c r="K14" s="2">
        <f t="shared" si="9"/>
        <v>136</v>
      </c>
      <c r="L14" s="2">
        <f t="shared" si="10"/>
        <v>136</v>
      </c>
      <c r="M14" s="2">
        <f t="shared" si="11"/>
        <v>136</v>
      </c>
      <c r="N14" s="2">
        <f t="shared" ref="N14:N32" si="12">+B14</f>
        <v>136</v>
      </c>
      <c r="P14" s="14" t="s">
        <v>8</v>
      </c>
      <c r="Q14" s="14" t="s">
        <v>8</v>
      </c>
      <c r="R14" s="14" t="s">
        <v>8</v>
      </c>
    </row>
    <row r="15" spans="1:18" x14ac:dyDescent="0.25">
      <c r="A15">
        <f t="shared" si="1"/>
        <v>13</v>
      </c>
      <c r="B15" s="2">
        <f>+'serie w'!A15</f>
        <v>155.156470195466</v>
      </c>
      <c r="C15" s="2">
        <f t="shared" si="0"/>
        <v>155.156470195466</v>
      </c>
      <c r="D15" s="2">
        <f t="shared" si="2"/>
        <v>155.156470195466</v>
      </c>
      <c r="E15" s="2">
        <f t="shared" si="3"/>
        <v>155.156470195466</v>
      </c>
      <c r="F15" s="2">
        <f t="shared" si="4"/>
        <v>155.156470195466</v>
      </c>
      <c r="G15" s="2">
        <f t="shared" si="5"/>
        <v>155.156470195466</v>
      </c>
      <c r="H15" s="2">
        <f t="shared" si="6"/>
        <v>155.156470195466</v>
      </c>
      <c r="I15" s="2">
        <f t="shared" si="7"/>
        <v>155.156470195466</v>
      </c>
      <c r="J15" s="2">
        <f t="shared" si="8"/>
        <v>155.156470195466</v>
      </c>
      <c r="K15" s="2">
        <f t="shared" si="9"/>
        <v>155.156470195466</v>
      </c>
      <c r="L15" s="2">
        <f t="shared" si="10"/>
        <v>155.156470195466</v>
      </c>
      <c r="M15" s="2">
        <f t="shared" si="11"/>
        <v>155.156470195466</v>
      </c>
      <c r="N15" s="2">
        <f t="shared" si="12"/>
        <v>155.156470195466</v>
      </c>
      <c r="P15" s="14" t="s">
        <v>8</v>
      </c>
      <c r="Q15" s="14" t="s">
        <v>8</v>
      </c>
      <c r="R15" s="14" t="s">
        <v>8</v>
      </c>
    </row>
    <row r="16" spans="1:18" x14ac:dyDescent="0.25">
      <c r="A16">
        <f t="shared" si="1"/>
        <v>14</v>
      </c>
      <c r="B16" s="2">
        <f>+'serie w'!A16</f>
        <v>160.46573178106442</v>
      </c>
      <c r="C16" s="2">
        <f t="shared" si="0"/>
        <v>160.46573178106442</v>
      </c>
      <c r="D16" s="2">
        <f t="shared" si="2"/>
        <v>160.46573178106442</v>
      </c>
      <c r="E16" s="2">
        <f t="shared" si="3"/>
        <v>160.46573178106442</v>
      </c>
      <c r="F16" s="2">
        <f t="shared" si="4"/>
        <v>160.46573178106442</v>
      </c>
      <c r="G16" s="2">
        <f t="shared" si="5"/>
        <v>160.46573178106442</v>
      </c>
      <c r="H16" s="2">
        <f t="shared" si="6"/>
        <v>160.46573178106442</v>
      </c>
      <c r="I16" s="2">
        <f t="shared" si="7"/>
        <v>160.46573178106442</v>
      </c>
      <c r="J16" s="2">
        <f t="shared" si="8"/>
        <v>160.46573178106442</v>
      </c>
      <c r="K16" s="2">
        <f t="shared" si="9"/>
        <v>160.46573178106442</v>
      </c>
      <c r="L16" s="2">
        <f t="shared" si="10"/>
        <v>160.46573178106442</v>
      </c>
      <c r="M16" s="2">
        <f t="shared" si="11"/>
        <v>160.46573178106442</v>
      </c>
      <c r="N16" s="2">
        <f t="shared" si="12"/>
        <v>160.46573178106442</v>
      </c>
      <c r="P16" s="14" t="s">
        <v>8</v>
      </c>
      <c r="Q16" s="14" t="s">
        <v>8</v>
      </c>
      <c r="R16" s="14" t="s">
        <v>8</v>
      </c>
    </row>
    <row r="17" spans="1:19" x14ac:dyDescent="0.25">
      <c r="A17">
        <f t="shared" si="1"/>
        <v>15</v>
      </c>
      <c r="B17" s="2">
        <f>+'serie w'!A17</f>
        <v>165.95666969999061</v>
      </c>
      <c r="C17" s="2">
        <f t="shared" si="0"/>
        <v>165.95666969999061</v>
      </c>
      <c r="D17" s="2">
        <f t="shared" si="2"/>
        <v>165.95666969999061</v>
      </c>
      <c r="E17" s="2">
        <f t="shared" si="3"/>
        <v>165.95666969999061</v>
      </c>
      <c r="F17" s="2">
        <f t="shared" si="4"/>
        <v>165.95666969999061</v>
      </c>
      <c r="G17" s="2">
        <f t="shared" si="5"/>
        <v>165.95666969999061</v>
      </c>
      <c r="H17" s="2">
        <f t="shared" si="6"/>
        <v>165.95666969999061</v>
      </c>
      <c r="I17" s="2">
        <f t="shared" si="7"/>
        <v>165.95666969999061</v>
      </c>
      <c r="J17" s="2">
        <f t="shared" si="8"/>
        <v>165.95666969999061</v>
      </c>
      <c r="K17" s="2">
        <f t="shared" si="9"/>
        <v>165.95666969999061</v>
      </c>
      <c r="L17" s="2">
        <f t="shared" si="10"/>
        <v>165.95666969999061</v>
      </c>
      <c r="M17" s="2">
        <f t="shared" si="11"/>
        <v>165.95666969999061</v>
      </c>
      <c r="N17" s="2">
        <f t="shared" si="12"/>
        <v>165.95666969999061</v>
      </c>
      <c r="P17" s="14" t="s">
        <v>8</v>
      </c>
      <c r="Q17" s="14" t="s">
        <v>8</v>
      </c>
      <c r="R17" s="14" t="s">
        <v>8</v>
      </c>
    </row>
    <row r="18" spans="1:19" x14ac:dyDescent="0.25">
      <c r="A18">
        <f t="shared" si="1"/>
        <v>16</v>
      </c>
      <c r="B18" s="2">
        <f>+'serie w'!A18</f>
        <v>171.63550069049273</v>
      </c>
      <c r="C18" s="2">
        <f t="shared" si="0"/>
        <v>171.63550069049273</v>
      </c>
      <c r="D18" s="2">
        <f t="shared" si="2"/>
        <v>171.63550069049273</v>
      </c>
      <c r="E18" s="2">
        <f t="shared" si="3"/>
        <v>171.63550069049273</v>
      </c>
      <c r="F18" s="2">
        <f t="shared" si="4"/>
        <v>171.63550069049273</v>
      </c>
      <c r="G18" s="2">
        <f t="shared" si="5"/>
        <v>171.63550069049273</v>
      </c>
      <c r="H18" s="2">
        <f t="shared" si="6"/>
        <v>171.63550069049273</v>
      </c>
      <c r="I18" s="2">
        <f t="shared" si="7"/>
        <v>171.63550069049273</v>
      </c>
      <c r="J18" s="2">
        <f t="shared" si="8"/>
        <v>171.63550069049273</v>
      </c>
      <c r="K18" s="2">
        <f t="shared" si="9"/>
        <v>171.63550069049273</v>
      </c>
      <c r="L18" s="2">
        <f t="shared" si="10"/>
        <v>171.63550069049273</v>
      </c>
      <c r="M18" s="2">
        <f t="shared" si="11"/>
        <v>171.63550069049273</v>
      </c>
      <c r="N18" s="2">
        <f t="shared" si="12"/>
        <v>171.63550069049273</v>
      </c>
      <c r="P18" s="14" t="s">
        <v>8</v>
      </c>
      <c r="Q18" s="14" t="s">
        <v>8</v>
      </c>
      <c r="R18" s="14" t="s">
        <v>8</v>
      </c>
    </row>
    <row r="19" spans="1:19" x14ac:dyDescent="0.25">
      <c r="A19">
        <f t="shared" si="1"/>
        <v>17</v>
      </c>
      <c r="B19" s="2">
        <f>+'serie w'!A19</f>
        <v>177.50865421998932</v>
      </c>
      <c r="C19" s="2">
        <f t="shared" si="0"/>
        <v>177.50865421998932</v>
      </c>
      <c r="D19" s="2">
        <f t="shared" si="2"/>
        <v>177.50865421998932</v>
      </c>
      <c r="E19" s="2">
        <f t="shared" si="3"/>
        <v>177.50865421998932</v>
      </c>
      <c r="F19" s="2">
        <f>+B19</f>
        <v>177.50865421998932</v>
      </c>
      <c r="G19" s="2">
        <f t="shared" si="5"/>
        <v>177.50865421998932</v>
      </c>
      <c r="H19" s="2">
        <f t="shared" si="6"/>
        <v>177.50865421998932</v>
      </c>
      <c r="I19" s="2">
        <f t="shared" si="7"/>
        <v>177.50865421998932</v>
      </c>
      <c r="J19" s="2">
        <f t="shared" si="8"/>
        <v>177.50865421998932</v>
      </c>
      <c r="K19" s="2">
        <f t="shared" si="9"/>
        <v>177.50865421998932</v>
      </c>
      <c r="L19" s="2">
        <f t="shared" si="10"/>
        <v>177.50865421998932</v>
      </c>
      <c r="M19" s="2">
        <f t="shared" si="11"/>
        <v>177.50865421998932</v>
      </c>
      <c r="N19" s="2">
        <f t="shared" si="12"/>
        <v>177.50865421998932</v>
      </c>
      <c r="P19" s="14" t="s">
        <v>8</v>
      </c>
      <c r="Q19" s="14" t="s">
        <v>8</v>
      </c>
      <c r="R19" s="14" t="s">
        <v>8</v>
      </c>
    </row>
    <row r="20" spans="1:19" x14ac:dyDescent="0.25">
      <c r="A20">
        <f t="shared" si="1"/>
        <v>18</v>
      </c>
      <c r="B20" s="2">
        <f>+'serie w'!A20</f>
        <v>183.58277976426243</v>
      </c>
      <c r="C20" s="2">
        <f t="shared" si="0"/>
        <v>183.58277976426243</v>
      </c>
      <c r="D20" s="2">
        <f t="shared" si="2"/>
        <v>183.58277976426243</v>
      </c>
      <c r="E20" s="2">
        <f t="shared" si="3"/>
        <v>183.58277976426243</v>
      </c>
      <c r="F20" s="2">
        <f t="shared" ref="F20:F24" si="13">+B20</f>
        <v>183.58277976426243</v>
      </c>
      <c r="G20" s="2">
        <f t="shared" si="5"/>
        <v>183.58277976426243</v>
      </c>
      <c r="H20" s="2">
        <f t="shared" si="6"/>
        <v>183.58277976426243</v>
      </c>
      <c r="I20" s="2">
        <f t="shared" si="7"/>
        <v>183.58277976426243</v>
      </c>
      <c r="J20" s="2">
        <f t="shared" si="8"/>
        <v>183.58277976426243</v>
      </c>
      <c r="K20" s="2">
        <f t="shared" si="9"/>
        <v>183.58277976426243</v>
      </c>
      <c r="L20" s="2">
        <f t="shared" si="10"/>
        <v>183.58277976426243</v>
      </c>
      <c r="M20" s="2">
        <f t="shared" si="11"/>
        <v>183.58277976426243</v>
      </c>
      <c r="N20" s="2">
        <f t="shared" si="12"/>
        <v>183.58277976426243</v>
      </c>
      <c r="P20" s="14" t="s">
        <v>8</v>
      </c>
      <c r="Q20" s="14" t="s">
        <v>8</v>
      </c>
      <c r="R20" s="14" t="s">
        <v>8</v>
      </c>
    </row>
    <row r="21" spans="1:19" x14ac:dyDescent="0.25">
      <c r="A21">
        <f t="shared" si="1"/>
        <v>19</v>
      </c>
      <c r="B21" s="2">
        <f>+'serie w'!A21</f>
        <v>189.86475433589555</v>
      </c>
      <c r="C21" s="2">
        <f>+B21</f>
        <v>189.86475433589555</v>
      </c>
      <c r="D21" s="2">
        <f t="shared" si="2"/>
        <v>189.86475433589555</v>
      </c>
      <c r="E21" s="2">
        <f t="shared" si="3"/>
        <v>189.86475433589555</v>
      </c>
      <c r="F21" s="2">
        <f t="shared" si="13"/>
        <v>189.86475433589555</v>
      </c>
      <c r="G21" s="2">
        <f t="shared" si="5"/>
        <v>189.86475433589555</v>
      </c>
      <c r="H21" s="2">
        <f t="shared" si="6"/>
        <v>189.86475433589555</v>
      </c>
      <c r="I21" s="2">
        <f t="shared" si="7"/>
        <v>189.86475433589555</v>
      </c>
      <c r="J21" s="2">
        <f t="shared" si="8"/>
        <v>189.86475433589555</v>
      </c>
      <c r="K21" s="2">
        <f t="shared" si="9"/>
        <v>189.86475433589555</v>
      </c>
      <c r="L21" s="2">
        <f t="shared" si="10"/>
        <v>189.86475433589555</v>
      </c>
      <c r="M21" s="2">
        <f t="shared" si="11"/>
        <v>189.86475433589555</v>
      </c>
      <c r="N21" s="2">
        <f t="shared" si="12"/>
        <v>189.86475433589555</v>
      </c>
      <c r="P21" s="2">
        <f>+AVERAGE(B2:B21)</f>
        <v>137.3189485782878</v>
      </c>
      <c r="Q21" s="2">
        <f>+_xlfn.STDEV.P(B2:B21)</f>
        <v>28.7978238110395</v>
      </c>
      <c r="R21" s="3">
        <f>+(B21-P21)/Q21</f>
        <v>1.8246450184011676</v>
      </c>
      <c r="S21" s="2"/>
    </row>
    <row r="22" spans="1:19" x14ac:dyDescent="0.25">
      <c r="A22">
        <f t="shared" si="1"/>
        <v>20</v>
      </c>
      <c r="B22" s="2">
        <f>+'serie w'!A22</f>
        <v>196.36169027029544</v>
      </c>
      <c r="C22" s="14" t="s">
        <v>8</v>
      </c>
      <c r="D22" s="2">
        <f t="shared" si="2"/>
        <v>196.36169027029544</v>
      </c>
      <c r="E22" s="2">
        <f t="shared" si="3"/>
        <v>196.36169027029544</v>
      </c>
      <c r="F22" s="2">
        <f t="shared" si="13"/>
        <v>196.36169027029544</v>
      </c>
      <c r="G22" s="2">
        <f t="shared" si="5"/>
        <v>196.36169027029544</v>
      </c>
      <c r="H22" s="2">
        <f t="shared" si="6"/>
        <v>196.36169027029544</v>
      </c>
      <c r="I22" s="2">
        <f t="shared" si="7"/>
        <v>196.36169027029544</v>
      </c>
      <c r="J22" s="2">
        <f t="shared" si="8"/>
        <v>196.36169027029544</v>
      </c>
      <c r="K22" s="2">
        <f t="shared" si="9"/>
        <v>196.36169027029544</v>
      </c>
      <c r="L22" s="2">
        <f t="shared" si="10"/>
        <v>196.36169027029544</v>
      </c>
      <c r="M22" s="2">
        <f t="shared" si="11"/>
        <v>196.36169027029544</v>
      </c>
      <c r="N22" s="2">
        <f t="shared" si="12"/>
        <v>196.36169027029544</v>
      </c>
      <c r="P22" s="2">
        <f t="shared" ref="P22:P32" si="14">+AVERAGE(B3:B22)</f>
        <v>142.13703309180261</v>
      </c>
      <c r="Q22" s="2">
        <f>+_xlfn.STDEV.P(B3:B22)</f>
        <v>30.178929554381323</v>
      </c>
      <c r="R22" s="3">
        <f>+(B22-P22)/Q22</f>
        <v>1.7967720518642649</v>
      </c>
      <c r="S22" s="2"/>
    </row>
    <row r="23" spans="1:19" x14ac:dyDescent="0.25">
      <c r="A23">
        <f t="shared" si="1"/>
        <v>21</v>
      </c>
      <c r="B23" s="2">
        <f>+'serie w'!A23</f>
        <v>203.08094327814766</v>
      </c>
      <c r="C23" s="14" t="s">
        <v>8</v>
      </c>
      <c r="D23" s="14" t="s">
        <v>8</v>
      </c>
      <c r="E23" s="2">
        <f t="shared" si="3"/>
        <v>203.08094327814766</v>
      </c>
      <c r="F23" s="2">
        <f t="shared" si="13"/>
        <v>203.08094327814766</v>
      </c>
      <c r="G23" s="2">
        <f t="shared" si="5"/>
        <v>203.08094327814766</v>
      </c>
      <c r="H23" s="2">
        <f t="shared" si="6"/>
        <v>203.08094327814766</v>
      </c>
      <c r="I23" s="2">
        <f t="shared" si="7"/>
        <v>203.08094327814766</v>
      </c>
      <c r="J23" s="2">
        <f t="shared" si="8"/>
        <v>203.08094327814766</v>
      </c>
      <c r="K23" s="2">
        <f t="shared" si="9"/>
        <v>203.08094327814766</v>
      </c>
      <c r="L23" s="2">
        <f t="shared" si="10"/>
        <v>203.08094327814766</v>
      </c>
      <c r="M23" s="2">
        <f t="shared" si="11"/>
        <v>203.08094327814766</v>
      </c>
      <c r="N23" s="2">
        <f t="shared" si="12"/>
        <v>203.08094327814766</v>
      </c>
      <c r="P23" s="2">
        <f t="shared" si="14"/>
        <v>147.10888025570998</v>
      </c>
      <c r="Q23" s="2">
        <f t="shared" ref="Q23:Q29" si="15">+_xlfn.STDEV.P(B4:B23)</f>
        <v>31.585928107889949</v>
      </c>
      <c r="R23" s="3">
        <f t="shared" ref="R23:R32" si="16">+(B23-P23)/Q23</f>
        <v>1.7720569372301029</v>
      </c>
      <c r="S23" s="2"/>
    </row>
    <row r="24" spans="1:19" x14ac:dyDescent="0.25">
      <c r="A24">
        <f t="shared" si="1"/>
        <v>22</v>
      </c>
      <c r="B24" s="2">
        <f>+'serie w'!A24</f>
        <v>210.03012077341586</v>
      </c>
      <c r="C24" s="14" t="s">
        <v>8</v>
      </c>
      <c r="D24" s="14" t="s">
        <v>8</v>
      </c>
      <c r="E24" s="14" t="s">
        <v>8</v>
      </c>
      <c r="F24" s="2">
        <f t="shared" si="13"/>
        <v>210.03012077341586</v>
      </c>
      <c r="G24" s="2">
        <f t="shared" si="5"/>
        <v>210.03012077341586</v>
      </c>
      <c r="H24" s="2">
        <f t="shared" si="6"/>
        <v>210.03012077341586</v>
      </c>
      <c r="I24" s="2">
        <f t="shared" si="7"/>
        <v>210.03012077341586</v>
      </c>
      <c r="J24" s="2">
        <f t="shared" si="8"/>
        <v>210.03012077341586</v>
      </c>
      <c r="K24" s="2">
        <f t="shared" si="9"/>
        <v>210.03012077341586</v>
      </c>
      <c r="L24" s="2">
        <f t="shared" si="10"/>
        <v>210.03012077341586</v>
      </c>
      <c r="M24" s="2">
        <f t="shared" si="11"/>
        <v>210.03012077341586</v>
      </c>
      <c r="N24" s="2">
        <f t="shared" si="12"/>
        <v>210.03012077341586</v>
      </c>
      <c r="P24" s="2">
        <f t="shared" si="14"/>
        <v>152.25266629438079</v>
      </c>
      <c r="Q24" s="2">
        <f t="shared" si="15"/>
        <v>33.005278674998557</v>
      </c>
      <c r="R24" s="3">
        <f t="shared" si="16"/>
        <v>1.7505519358878008</v>
      </c>
      <c r="S24" s="2"/>
    </row>
    <row r="25" spans="1:19" x14ac:dyDescent="0.25">
      <c r="A25">
        <f t="shared" si="1"/>
        <v>23</v>
      </c>
      <c r="B25" s="2">
        <f>+'serie w'!A25</f>
        <v>205</v>
      </c>
      <c r="C25" s="14" t="s">
        <v>8</v>
      </c>
      <c r="D25" s="14" t="s">
        <v>8</v>
      </c>
      <c r="E25" s="14" t="s">
        <v>8</v>
      </c>
      <c r="F25" s="14" t="s">
        <v>8</v>
      </c>
      <c r="G25" s="2">
        <f t="shared" si="5"/>
        <v>205</v>
      </c>
      <c r="H25" s="2">
        <f t="shared" si="6"/>
        <v>205</v>
      </c>
      <c r="I25" s="2">
        <f t="shared" si="7"/>
        <v>205</v>
      </c>
      <c r="J25" s="2">
        <f t="shared" si="8"/>
        <v>205</v>
      </c>
      <c r="K25" s="2">
        <f t="shared" si="9"/>
        <v>205</v>
      </c>
      <c r="L25" s="2">
        <f t="shared" si="10"/>
        <v>205</v>
      </c>
      <c r="M25" s="2">
        <f t="shared" si="11"/>
        <v>205</v>
      </c>
      <c r="N25" s="2">
        <f t="shared" si="12"/>
        <v>205</v>
      </c>
      <c r="P25" s="2">
        <f t="shared" si="14"/>
        <v>156.9612562943808</v>
      </c>
      <c r="Q25" s="2">
        <f t="shared" si="15"/>
        <v>33.473756002129477</v>
      </c>
      <c r="R25" s="3">
        <f t="shared" si="16"/>
        <v>1.4351166239773974</v>
      </c>
      <c r="S25" s="2"/>
    </row>
    <row r="26" spans="1:19" x14ac:dyDescent="0.25">
      <c r="A26">
        <f t="shared" si="1"/>
        <v>24</v>
      </c>
      <c r="B26" s="2">
        <f>+'serie w'!A26</f>
        <v>224.64998937101109</v>
      </c>
      <c r="C26" s="14" t="s">
        <v>8</v>
      </c>
      <c r="D26" s="14" t="s">
        <v>8</v>
      </c>
      <c r="E26" s="14" t="s">
        <v>8</v>
      </c>
      <c r="F26" s="14" t="s">
        <v>8</v>
      </c>
      <c r="G26" s="14" t="s">
        <v>8</v>
      </c>
      <c r="H26" s="2">
        <f t="shared" si="6"/>
        <v>224.64998937101109</v>
      </c>
      <c r="I26" s="2">
        <f t="shared" si="7"/>
        <v>224.64998937101109</v>
      </c>
      <c r="J26" s="2">
        <f t="shared" si="8"/>
        <v>224.64998937101109</v>
      </c>
      <c r="K26" s="2">
        <f t="shared" si="9"/>
        <v>224.64998937101109</v>
      </c>
      <c r="L26" s="2">
        <f t="shared" si="10"/>
        <v>224.64998937101109</v>
      </c>
      <c r="M26" s="2">
        <f t="shared" si="11"/>
        <v>224.64998937101109</v>
      </c>
      <c r="N26" s="2">
        <f t="shared" si="12"/>
        <v>224.64998937101109</v>
      </c>
      <c r="P26" s="2">
        <f t="shared" si="14"/>
        <v>162.94375576293135</v>
      </c>
      <c r="Q26" s="2">
        <f t="shared" si="15"/>
        <v>34.333535537289841</v>
      </c>
      <c r="R26" s="3">
        <f t="shared" si="16"/>
        <v>1.7972583552037704</v>
      </c>
      <c r="S26" s="2"/>
    </row>
    <row r="27" spans="1:19" x14ac:dyDescent="0.25">
      <c r="A27">
        <f t="shared" si="1"/>
        <v>25</v>
      </c>
      <c r="B27" s="2">
        <f>+'serie w'!A27</f>
        <v>232.33723281812803</v>
      </c>
      <c r="C27" s="14" t="s">
        <v>8</v>
      </c>
      <c r="D27" s="14" t="s">
        <v>8</v>
      </c>
      <c r="E27" s="14" t="s">
        <v>8</v>
      </c>
      <c r="F27" s="14" t="s">
        <v>8</v>
      </c>
      <c r="G27" s="14" t="s">
        <v>8</v>
      </c>
      <c r="H27" s="14" t="s">
        <v>8</v>
      </c>
      <c r="I27" s="2">
        <f t="shared" si="7"/>
        <v>232.33723281812803</v>
      </c>
      <c r="J27" s="2">
        <f t="shared" si="8"/>
        <v>232.33723281812803</v>
      </c>
      <c r="K27" s="2">
        <f t="shared" si="9"/>
        <v>232.33723281812803</v>
      </c>
      <c r="L27" s="2">
        <f t="shared" si="10"/>
        <v>232.33723281812803</v>
      </c>
      <c r="M27" s="2">
        <f t="shared" si="11"/>
        <v>232.33723281812803</v>
      </c>
      <c r="N27" s="2">
        <f t="shared" si="12"/>
        <v>232.33723281812803</v>
      </c>
      <c r="P27" s="2">
        <f t="shared" si="14"/>
        <v>169.56061740383774</v>
      </c>
      <c r="Q27" s="2">
        <f t="shared" si="15"/>
        <v>34.317425863965568</v>
      </c>
      <c r="R27" s="3">
        <f t="shared" si="16"/>
        <v>1.829292664989999</v>
      </c>
      <c r="S27" s="2"/>
    </row>
    <row r="28" spans="1:19" x14ac:dyDescent="0.25">
      <c r="A28">
        <f t="shared" si="1"/>
        <v>26</v>
      </c>
      <c r="B28" s="2">
        <f>+'serie w'!A28</f>
        <v>240.28752418249925</v>
      </c>
      <c r="C28" s="14" t="s">
        <v>8</v>
      </c>
      <c r="D28" s="14" t="s">
        <v>8</v>
      </c>
      <c r="E28" s="14" t="s">
        <v>8</v>
      </c>
      <c r="F28" s="14" t="s">
        <v>8</v>
      </c>
      <c r="G28" s="14" t="s">
        <v>8</v>
      </c>
      <c r="H28" s="14" t="s">
        <v>8</v>
      </c>
      <c r="I28" s="14" t="s">
        <v>8</v>
      </c>
      <c r="J28" s="2">
        <f t="shared" si="8"/>
        <v>240.28752418249925</v>
      </c>
      <c r="K28" s="2">
        <f t="shared" si="9"/>
        <v>240.28752418249925</v>
      </c>
      <c r="L28" s="2">
        <f t="shared" si="10"/>
        <v>240.28752418249925</v>
      </c>
      <c r="M28" s="2">
        <f t="shared" si="11"/>
        <v>240.28752418249925</v>
      </c>
      <c r="N28" s="2">
        <f t="shared" si="12"/>
        <v>240.28752418249925</v>
      </c>
      <c r="P28" s="2">
        <f t="shared" si="14"/>
        <v>175.44509912896268</v>
      </c>
      <c r="Q28" s="2">
        <f t="shared" si="15"/>
        <v>35.817572085725608</v>
      </c>
      <c r="R28" s="3">
        <f>+(B28-P28)/Q28</f>
        <v>1.8103523292517711</v>
      </c>
      <c r="S28" s="2"/>
    </row>
    <row r="29" spans="1:19" x14ac:dyDescent="0.25">
      <c r="A29">
        <f t="shared" si="1"/>
        <v>27</v>
      </c>
      <c r="B29" s="2">
        <f>+'serie w'!A29</f>
        <v>231</v>
      </c>
      <c r="C29" s="14" t="s">
        <v>8</v>
      </c>
      <c r="D29" s="14" t="s">
        <v>8</v>
      </c>
      <c r="E29" s="14" t="s">
        <v>8</v>
      </c>
      <c r="F29" s="14" t="s">
        <v>8</v>
      </c>
      <c r="G29" s="14" t="s">
        <v>8</v>
      </c>
      <c r="H29" s="14" t="s">
        <v>8</v>
      </c>
      <c r="I29" s="14" t="s">
        <v>8</v>
      </c>
      <c r="J29" s="14" t="s">
        <v>8</v>
      </c>
      <c r="K29" s="2">
        <f t="shared" si="9"/>
        <v>231</v>
      </c>
      <c r="L29" s="2">
        <f t="shared" si="10"/>
        <v>231</v>
      </c>
      <c r="M29" s="2">
        <f t="shared" si="11"/>
        <v>231</v>
      </c>
      <c r="N29" s="2">
        <f t="shared" si="12"/>
        <v>231</v>
      </c>
      <c r="P29" s="2">
        <f t="shared" si="14"/>
        <v>180.65544683736269</v>
      </c>
      <c r="Q29" s="2">
        <f t="shared" si="15"/>
        <v>35.94046442260781</v>
      </c>
      <c r="R29" s="3">
        <f t="shared" si="16"/>
        <v>1.4007763664558777</v>
      </c>
      <c r="S29" s="2"/>
    </row>
    <row r="30" spans="1:19" x14ac:dyDescent="0.25">
      <c r="A30">
        <f t="shared" si="1"/>
        <v>28</v>
      </c>
      <c r="B30" s="2">
        <f>+'serie w'!A30</f>
        <v>230</v>
      </c>
      <c r="C30" s="14" t="s">
        <v>8</v>
      </c>
      <c r="D30" s="14" t="s">
        <v>8</v>
      </c>
      <c r="E30" s="14" t="s">
        <v>8</v>
      </c>
      <c r="F30" s="14" t="s">
        <v>8</v>
      </c>
      <c r="G30" s="14" t="s">
        <v>8</v>
      </c>
      <c r="H30" s="14" t="s">
        <v>8</v>
      </c>
      <c r="I30" s="14" t="s">
        <v>8</v>
      </c>
      <c r="J30" s="14" t="s">
        <v>8</v>
      </c>
      <c r="K30" s="14" t="s">
        <v>8</v>
      </c>
      <c r="L30" s="2">
        <f t="shared" si="10"/>
        <v>230</v>
      </c>
      <c r="M30" s="2">
        <f t="shared" si="11"/>
        <v>230</v>
      </c>
      <c r="N30" s="2">
        <f t="shared" si="12"/>
        <v>230</v>
      </c>
      <c r="P30" s="2">
        <f t="shared" si="14"/>
        <v>185.59885960500267</v>
      </c>
      <c r="Q30" s="2">
        <f>+_xlfn.STDEV.P(B11:B30)</f>
        <v>35.586430637695358</v>
      </c>
      <c r="R30" s="3">
        <f t="shared" si="16"/>
        <v>1.2476986199330955</v>
      </c>
      <c r="S30" s="2"/>
    </row>
    <row r="31" spans="1:19" x14ac:dyDescent="0.25">
      <c r="A31">
        <f t="shared" si="1"/>
        <v>29</v>
      </c>
      <c r="B31" s="2">
        <f>+'serie w'!A31</f>
        <v>220.31</v>
      </c>
      <c r="C31" s="14" t="s">
        <v>8</v>
      </c>
      <c r="D31" s="14" t="s">
        <v>8</v>
      </c>
      <c r="E31" s="14" t="s">
        <v>8</v>
      </c>
      <c r="F31" s="14" t="s">
        <v>8</v>
      </c>
      <c r="G31" s="14" t="s">
        <v>8</v>
      </c>
      <c r="H31" s="14" t="s">
        <v>8</v>
      </c>
      <c r="I31" s="14" t="s">
        <v>8</v>
      </c>
      <c r="J31" s="14" t="s">
        <v>8</v>
      </c>
      <c r="K31" s="14" t="s">
        <v>8</v>
      </c>
      <c r="L31" s="14" t="s">
        <v>8</v>
      </c>
      <c r="M31" s="2">
        <f t="shared" si="11"/>
        <v>220.31</v>
      </c>
      <c r="N31" s="2">
        <f t="shared" si="12"/>
        <v>220.31</v>
      </c>
      <c r="P31" s="2">
        <f t="shared" si="14"/>
        <v>190.21435960500267</v>
      </c>
      <c r="Q31" s="2">
        <f>+_xlfn.STDEV.P(B12:B31)</f>
        <v>33.755783760234642</v>
      </c>
      <c r="R31" s="3">
        <f t="shared" si="16"/>
        <v>0.89156988943775994</v>
      </c>
      <c r="S31" s="2"/>
    </row>
    <row r="32" spans="1:19" x14ac:dyDescent="0.25">
      <c r="A32">
        <f t="shared" si="1"/>
        <v>30</v>
      </c>
      <c r="B32" s="2">
        <f>+'serie w'!A32</f>
        <v>274.9038760018808</v>
      </c>
      <c r="C32" s="14" t="s">
        <v>8</v>
      </c>
      <c r="D32" s="14" t="s">
        <v>8</v>
      </c>
      <c r="E32" s="14" t="s">
        <v>8</v>
      </c>
      <c r="F32" s="14" t="s">
        <v>8</v>
      </c>
      <c r="G32" s="14" t="s">
        <v>8</v>
      </c>
      <c r="H32" s="14" t="s">
        <v>8</v>
      </c>
      <c r="I32" s="14" t="s">
        <v>8</v>
      </c>
      <c r="J32" s="14" t="s">
        <v>8</v>
      </c>
      <c r="K32" s="14" t="s">
        <v>8</v>
      </c>
      <c r="L32" s="14" t="s">
        <v>8</v>
      </c>
      <c r="M32" s="14" t="s">
        <v>8</v>
      </c>
      <c r="N32" s="2">
        <f t="shared" si="12"/>
        <v>274.9038760018808</v>
      </c>
      <c r="P32" s="2">
        <f t="shared" si="14"/>
        <v>197.65955340509669</v>
      </c>
      <c r="Q32" s="2">
        <f>+_xlfn.STDEV.P(B13:B32)</f>
        <v>35.163383468454597</v>
      </c>
      <c r="R32" s="3">
        <f t="shared" si="16"/>
        <v>2.1967261104461326</v>
      </c>
      <c r="S32" s="2"/>
    </row>
    <row r="34" spans="1:2" x14ac:dyDescent="0.25">
      <c r="A34" t="s">
        <v>26</v>
      </c>
      <c r="B34">
        <f>+COUNT(B2:B32)</f>
        <v>31</v>
      </c>
    </row>
    <row r="35" spans="1:2" x14ac:dyDescent="0.25">
      <c r="A35" t="s">
        <v>27</v>
      </c>
      <c r="B35">
        <v>20</v>
      </c>
    </row>
    <row r="36" spans="1:2" x14ac:dyDescent="0.25">
      <c r="A36" t="s">
        <v>28</v>
      </c>
      <c r="B36">
        <f>+B34-B35+1</f>
        <v>12</v>
      </c>
    </row>
  </sheetData>
  <pageMargins left="0.7" right="0.7" top="0.75" bottom="0.75" header="0.3" footer="0.3"/>
  <ignoredErrors>
    <ignoredError sqref="P23:P29 P21 P22 P32 P31 P30 Q23:Q29 Q21:Q22 Q30:Q32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1474-F721-4129-9910-23512400343C}">
  <dimension ref="A2:AD111"/>
  <sheetViews>
    <sheetView tabSelected="1" topLeftCell="A58" zoomScale="70" zoomScaleNormal="70" workbookViewId="0">
      <selection activeCell="M103" sqref="M103"/>
    </sheetView>
  </sheetViews>
  <sheetFormatPr baseColWidth="10" defaultRowHeight="15" x14ac:dyDescent="0.25"/>
  <cols>
    <col min="1" max="1" width="22.85546875" bestFit="1" customWidth="1"/>
    <col min="2" max="2" width="8.85546875" customWidth="1"/>
    <col min="14" max="14" width="12.85546875" bestFit="1" customWidth="1"/>
    <col min="18" max="18" width="3" bestFit="1" customWidth="1"/>
    <col min="19" max="30" width="5.5703125" bestFit="1" customWidth="1"/>
  </cols>
  <sheetData>
    <row r="2" spans="1:30" x14ac:dyDescent="0.25">
      <c r="O2" t="s">
        <v>26</v>
      </c>
      <c r="P2">
        <f>+COUNT('serie w'!A2:A32)</f>
        <v>31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</row>
    <row r="3" spans="1:30" x14ac:dyDescent="0.25">
      <c r="O3" t="s">
        <v>27</v>
      </c>
      <c r="P3">
        <v>20</v>
      </c>
      <c r="R3" s="1" t="s">
        <v>1</v>
      </c>
      <c r="S3" s="2">
        <v>0.9423653877139575</v>
      </c>
      <c r="T3" s="2">
        <v>0.94514169076279819</v>
      </c>
      <c r="U3" s="2">
        <v>1.0696266262309908</v>
      </c>
      <c r="V3" s="2">
        <v>1.004434353036777</v>
      </c>
      <c r="W3" s="2">
        <v>0.96988728328512863</v>
      </c>
      <c r="X3" s="2">
        <v>0.91609505538070002</v>
      </c>
      <c r="Y3" s="2">
        <v>1.0171114286384841</v>
      </c>
      <c r="Z3" s="2">
        <v>1.0789168520958186</v>
      </c>
      <c r="AA3" s="2">
        <v>0.97165110811130651</v>
      </c>
      <c r="AB3" s="2">
        <v>1.003498658159083</v>
      </c>
      <c r="AC3" s="2">
        <v>0.95658918660942527</v>
      </c>
      <c r="AD3" s="2">
        <v>0.8220813501885893</v>
      </c>
    </row>
    <row r="4" spans="1:30" x14ac:dyDescent="0.25">
      <c r="O4" t="s">
        <v>28</v>
      </c>
      <c r="P4">
        <f>+P2-P3+1</f>
        <v>12</v>
      </c>
      <c r="R4" s="1" t="s">
        <v>3</v>
      </c>
      <c r="S4" s="2">
        <v>7.5486086239928848E-2</v>
      </c>
      <c r="T4" s="2">
        <v>3.7282264367469717E-2</v>
      </c>
      <c r="U4" s="2">
        <v>0</v>
      </c>
      <c r="V4" s="2">
        <v>7.4581910333036058E-2</v>
      </c>
      <c r="W4" s="2">
        <v>5.6012419608253247E-2</v>
      </c>
      <c r="X4" s="2">
        <v>0.13832775225892041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0.23475515537568512</v>
      </c>
    </row>
    <row r="5" spans="1:30" x14ac:dyDescent="0.25">
      <c r="A5" s="10"/>
      <c r="B5" s="17" t="s">
        <v>67</v>
      </c>
      <c r="C5" s="17" t="s">
        <v>68</v>
      </c>
      <c r="D5" s="17" t="s">
        <v>69</v>
      </c>
      <c r="E5" s="17" t="s">
        <v>70</v>
      </c>
      <c r="F5" s="17" t="s">
        <v>71</v>
      </c>
      <c r="G5" s="17" t="s">
        <v>72</v>
      </c>
      <c r="H5" s="17" t="s">
        <v>73</v>
      </c>
      <c r="I5" s="17" t="s">
        <v>74</v>
      </c>
      <c r="J5" s="17" t="s">
        <v>75</v>
      </c>
      <c r="K5" s="17" t="s">
        <v>76</v>
      </c>
      <c r="L5" s="17" t="s">
        <v>77</v>
      </c>
      <c r="M5" s="17" t="s">
        <v>78</v>
      </c>
      <c r="R5" s="1" t="s">
        <v>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5">
      <c r="A6">
        <v>0</v>
      </c>
      <c r="B6" s="2" cm="1">
        <f t="array" ref="B6:B25">+rolling!C2:C21</f>
        <v>100</v>
      </c>
      <c r="C6" s="2" cm="1">
        <f t="array" ref="C6:C25">+rolling!D3:D22</f>
        <v>103.64399999999999</v>
      </c>
      <c r="D6" s="2" cm="1">
        <f t="array" ref="D6:D25">+rolling!E4:E23</f>
        <v>107.1544</v>
      </c>
      <c r="E6" s="2" cm="1">
        <f t="array" ref="E6:E25">+rolling!F5:F24</f>
        <v>110.82820000000001</v>
      </c>
      <c r="F6" s="2" cm="1">
        <f t="array" ref="F6:F25">+rolling!G6:G25</f>
        <v>105</v>
      </c>
      <c r="G6" s="2" cm="1">
        <f t="array" ref="G6:G25">+rolling!H7:H26</f>
        <v>100</v>
      </c>
      <c r="H6" s="2" cm="1">
        <f t="array" ref="H6:H25">+rolling!I8:I27</f>
        <v>122.59788968000002</v>
      </c>
      <c r="I6" s="2" cm="1">
        <f t="array" ref="I6:I25">+rolling!J9:J28</f>
        <v>126.79304583200002</v>
      </c>
      <c r="J6" s="2" cm="1">
        <f t="array" ref="J6:J25">+rolling!K10:K29</f>
        <v>131.13174464720004</v>
      </c>
      <c r="K6" s="2" cm="1">
        <f t="array" ref="K6:K25">+rolling!L11:L30</f>
        <v>128</v>
      </c>
      <c r="L6" s="2" cm="1">
        <f t="array" ref="L6:L25">+rolling!M12:M31</f>
        <v>126</v>
      </c>
      <c r="M6" s="2" cm="1">
        <f t="array" ref="M6:M25">+rolling!N13:N32</f>
        <v>145.05913071939526</v>
      </c>
      <c r="R6" s="1" t="s">
        <v>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5">
      <c r="A7">
        <f>+A6+1</f>
        <v>1</v>
      </c>
      <c r="B7" s="2">
        <v>103.64399999999999</v>
      </c>
      <c r="C7" s="2">
        <v>107.1544</v>
      </c>
      <c r="D7" s="2">
        <v>110.82820000000001</v>
      </c>
      <c r="E7" s="2">
        <v>105</v>
      </c>
      <c r="F7" s="2">
        <v>100</v>
      </c>
      <c r="G7" s="2">
        <v>122.59788968000002</v>
      </c>
      <c r="H7" s="2">
        <v>126.79304583200002</v>
      </c>
      <c r="I7" s="2">
        <v>131.13174464720004</v>
      </c>
      <c r="J7" s="2">
        <v>128</v>
      </c>
      <c r="K7" s="2">
        <v>126</v>
      </c>
      <c r="L7" s="2">
        <v>145.05913071939526</v>
      </c>
      <c r="M7" s="2">
        <v>136</v>
      </c>
      <c r="R7" s="1" t="s">
        <v>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5">
      <c r="A8">
        <f t="shared" ref="A8:A25" si="0">+A7+1</f>
        <v>2</v>
      </c>
      <c r="B8" s="2">
        <v>107.1544</v>
      </c>
      <c r="C8" s="2">
        <v>110.82820000000001</v>
      </c>
      <c r="D8" s="2">
        <v>105</v>
      </c>
      <c r="E8" s="2">
        <v>100</v>
      </c>
      <c r="F8" s="2">
        <v>122.59788968000002</v>
      </c>
      <c r="G8" s="2">
        <v>126.79304583200002</v>
      </c>
      <c r="H8" s="2">
        <v>131.13174464720004</v>
      </c>
      <c r="I8" s="2">
        <v>128</v>
      </c>
      <c r="J8" s="2">
        <v>126</v>
      </c>
      <c r="K8" s="2">
        <v>145.05913071939526</v>
      </c>
      <c r="L8" s="2">
        <v>136</v>
      </c>
      <c r="M8" s="2">
        <v>155.156470195466</v>
      </c>
    </row>
    <row r="9" spans="1:30" x14ac:dyDescent="0.25">
      <c r="A9">
        <f t="shared" si="0"/>
        <v>3</v>
      </c>
      <c r="B9" s="2">
        <v>110.82820000000001</v>
      </c>
      <c r="C9" s="2">
        <v>105</v>
      </c>
      <c r="D9" s="2">
        <v>100</v>
      </c>
      <c r="E9" s="2">
        <v>122.59788968000002</v>
      </c>
      <c r="F9" s="2">
        <v>126.79304583200002</v>
      </c>
      <c r="G9" s="2">
        <v>131.13174464720004</v>
      </c>
      <c r="H9" s="2">
        <v>128</v>
      </c>
      <c r="I9" s="2">
        <v>126</v>
      </c>
      <c r="J9" s="2">
        <v>145.05913071939526</v>
      </c>
      <c r="K9" s="2">
        <v>136</v>
      </c>
      <c r="L9" s="2">
        <v>155.156470195466</v>
      </c>
      <c r="M9" s="2">
        <v>160.46573178106442</v>
      </c>
    </row>
    <row r="10" spans="1:30" x14ac:dyDescent="0.25">
      <c r="A10">
        <f t="shared" si="0"/>
        <v>4</v>
      </c>
      <c r="B10" s="2">
        <v>105</v>
      </c>
      <c r="C10" s="2">
        <v>100</v>
      </c>
      <c r="D10" s="2">
        <v>122.59788968000002</v>
      </c>
      <c r="E10" s="2">
        <v>126.79304583200002</v>
      </c>
      <c r="F10" s="2">
        <v>131.13174464720004</v>
      </c>
      <c r="G10" s="2">
        <v>128</v>
      </c>
      <c r="H10" s="2">
        <v>126</v>
      </c>
      <c r="I10" s="2">
        <v>145.05913071939526</v>
      </c>
      <c r="J10" s="2">
        <v>136</v>
      </c>
      <c r="K10" s="2">
        <v>155.156470195466</v>
      </c>
      <c r="L10" s="2">
        <v>160.46573178106442</v>
      </c>
      <c r="M10" s="2">
        <v>165.95666969999061</v>
      </c>
    </row>
    <row r="11" spans="1:30" x14ac:dyDescent="0.25">
      <c r="A11">
        <f t="shared" si="0"/>
        <v>5</v>
      </c>
      <c r="B11" s="2">
        <v>100</v>
      </c>
      <c r="C11" s="2">
        <v>122.59788968000002</v>
      </c>
      <c r="D11" s="2">
        <v>126.79304583200002</v>
      </c>
      <c r="E11" s="2">
        <v>131.13174464720004</v>
      </c>
      <c r="F11" s="2">
        <v>128</v>
      </c>
      <c r="G11" s="2">
        <v>126</v>
      </c>
      <c r="H11" s="2">
        <v>145.05913071939526</v>
      </c>
      <c r="I11" s="2">
        <v>136</v>
      </c>
      <c r="J11" s="2">
        <v>155.156470195466</v>
      </c>
      <c r="K11" s="2">
        <v>160.46573178106442</v>
      </c>
      <c r="L11" s="2">
        <v>165.95666969999061</v>
      </c>
      <c r="M11" s="2">
        <v>171.63550069049273</v>
      </c>
    </row>
    <row r="12" spans="1:30" x14ac:dyDescent="0.25">
      <c r="A12">
        <f t="shared" si="0"/>
        <v>6</v>
      </c>
      <c r="B12" s="2">
        <v>122.59788968000002</v>
      </c>
      <c r="C12" s="2">
        <v>126.79304583200002</v>
      </c>
      <c r="D12" s="2">
        <v>131.13174464720004</v>
      </c>
      <c r="E12" s="2">
        <v>128</v>
      </c>
      <c r="F12" s="2">
        <v>126</v>
      </c>
      <c r="G12" s="2">
        <v>145.05913071939526</v>
      </c>
      <c r="H12" s="2">
        <v>136</v>
      </c>
      <c r="I12" s="2">
        <v>155.156470195466</v>
      </c>
      <c r="J12" s="2">
        <v>160.46573178106442</v>
      </c>
      <c r="K12" s="2">
        <v>165.95666969999061</v>
      </c>
      <c r="L12" s="2">
        <v>171.63550069049273</v>
      </c>
      <c r="M12" s="2">
        <v>177.50865421998932</v>
      </c>
    </row>
    <row r="13" spans="1:30" x14ac:dyDescent="0.25">
      <c r="A13">
        <f t="shared" si="0"/>
        <v>7</v>
      </c>
      <c r="B13" s="2">
        <v>126.79304583200002</v>
      </c>
      <c r="C13" s="2">
        <v>131.13174464720004</v>
      </c>
      <c r="D13" s="2">
        <v>128</v>
      </c>
      <c r="E13" s="2">
        <v>126</v>
      </c>
      <c r="F13" s="2">
        <v>145.05913071939526</v>
      </c>
      <c r="G13" s="2">
        <v>136</v>
      </c>
      <c r="H13" s="2">
        <v>155.156470195466</v>
      </c>
      <c r="I13" s="2">
        <v>160.46573178106442</v>
      </c>
      <c r="J13" s="2">
        <v>165.95666969999061</v>
      </c>
      <c r="K13" s="2">
        <v>171.63550069049273</v>
      </c>
      <c r="L13" s="2">
        <v>177.50865421998932</v>
      </c>
      <c r="M13" s="2">
        <v>183.58277976426243</v>
      </c>
    </row>
    <row r="14" spans="1:30" x14ac:dyDescent="0.25">
      <c r="A14">
        <f t="shared" si="0"/>
        <v>8</v>
      </c>
      <c r="B14" s="2">
        <v>131.13174464720004</v>
      </c>
      <c r="C14" s="2">
        <v>128</v>
      </c>
      <c r="D14" s="2">
        <v>126</v>
      </c>
      <c r="E14" s="2">
        <v>145.05913071939526</v>
      </c>
      <c r="F14" s="2">
        <v>136</v>
      </c>
      <c r="G14" s="2">
        <v>155.156470195466</v>
      </c>
      <c r="H14" s="2">
        <v>160.46573178106442</v>
      </c>
      <c r="I14" s="2">
        <v>165.95666969999061</v>
      </c>
      <c r="J14" s="2">
        <v>171.63550069049273</v>
      </c>
      <c r="K14" s="2">
        <v>177.50865421998932</v>
      </c>
      <c r="L14" s="2">
        <v>183.58277976426243</v>
      </c>
      <c r="M14" s="2">
        <v>189.86475433589555</v>
      </c>
    </row>
    <row r="15" spans="1:30" x14ac:dyDescent="0.25">
      <c r="A15">
        <f t="shared" si="0"/>
        <v>9</v>
      </c>
      <c r="B15" s="2">
        <v>128</v>
      </c>
      <c r="C15" s="2">
        <v>126</v>
      </c>
      <c r="D15" s="2">
        <v>145.05913071939526</v>
      </c>
      <c r="E15" s="2">
        <v>136</v>
      </c>
      <c r="F15" s="2">
        <v>155.156470195466</v>
      </c>
      <c r="G15" s="2">
        <v>160.46573178106442</v>
      </c>
      <c r="H15" s="2">
        <v>165.95666969999061</v>
      </c>
      <c r="I15" s="2">
        <v>171.63550069049273</v>
      </c>
      <c r="J15" s="2">
        <v>177.50865421998932</v>
      </c>
      <c r="K15" s="2">
        <v>183.58277976426243</v>
      </c>
      <c r="L15" s="2">
        <v>189.86475433589555</v>
      </c>
      <c r="M15" s="2">
        <v>196.36169027029544</v>
      </c>
    </row>
    <row r="16" spans="1:30" x14ac:dyDescent="0.25">
      <c r="A16">
        <f t="shared" si="0"/>
        <v>10</v>
      </c>
      <c r="B16" s="2">
        <v>126</v>
      </c>
      <c r="C16" s="2">
        <v>145.05913071939526</v>
      </c>
      <c r="D16" s="2">
        <v>136</v>
      </c>
      <c r="E16" s="2">
        <v>155.156470195466</v>
      </c>
      <c r="F16" s="2">
        <v>160.46573178106442</v>
      </c>
      <c r="G16" s="2">
        <v>165.95666969999061</v>
      </c>
      <c r="H16" s="2">
        <v>171.63550069049273</v>
      </c>
      <c r="I16" s="2">
        <v>177.50865421998932</v>
      </c>
      <c r="J16" s="2">
        <v>183.58277976426243</v>
      </c>
      <c r="K16" s="2">
        <v>189.86475433589555</v>
      </c>
      <c r="L16" s="2">
        <v>196.36169027029544</v>
      </c>
      <c r="M16" s="2">
        <v>203.08094327814766</v>
      </c>
    </row>
    <row r="17" spans="1:13" x14ac:dyDescent="0.25">
      <c r="A17">
        <f t="shared" si="0"/>
        <v>11</v>
      </c>
      <c r="B17" s="2">
        <v>145.05913071939526</v>
      </c>
      <c r="C17" s="2">
        <v>136</v>
      </c>
      <c r="D17" s="2">
        <v>155.156470195466</v>
      </c>
      <c r="E17" s="2">
        <v>160.46573178106442</v>
      </c>
      <c r="F17" s="2">
        <v>165.95666969999061</v>
      </c>
      <c r="G17" s="2">
        <v>171.63550069049273</v>
      </c>
      <c r="H17" s="2">
        <v>177.50865421998932</v>
      </c>
      <c r="I17" s="2">
        <v>183.58277976426243</v>
      </c>
      <c r="J17" s="2">
        <v>189.86475433589555</v>
      </c>
      <c r="K17" s="2">
        <v>196.36169027029544</v>
      </c>
      <c r="L17" s="2">
        <v>203.08094327814766</v>
      </c>
      <c r="M17" s="2">
        <v>210.03012077341586</v>
      </c>
    </row>
    <row r="18" spans="1:13" x14ac:dyDescent="0.25">
      <c r="A18">
        <f t="shared" si="0"/>
        <v>12</v>
      </c>
      <c r="B18" s="2">
        <v>136</v>
      </c>
      <c r="C18" s="2">
        <v>155.156470195466</v>
      </c>
      <c r="D18" s="2">
        <v>160.46573178106442</v>
      </c>
      <c r="E18" s="2">
        <v>165.95666969999061</v>
      </c>
      <c r="F18" s="2">
        <v>171.63550069049273</v>
      </c>
      <c r="G18" s="2">
        <v>177.50865421998932</v>
      </c>
      <c r="H18" s="2">
        <v>183.58277976426243</v>
      </c>
      <c r="I18" s="2">
        <v>189.86475433589555</v>
      </c>
      <c r="J18" s="2">
        <v>196.36169027029544</v>
      </c>
      <c r="K18" s="2">
        <v>203.08094327814766</v>
      </c>
      <c r="L18" s="2">
        <v>210.03012077341586</v>
      </c>
      <c r="M18" s="2">
        <v>205</v>
      </c>
    </row>
    <row r="19" spans="1:13" x14ac:dyDescent="0.25">
      <c r="A19">
        <f t="shared" si="0"/>
        <v>13</v>
      </c>
      <c r="B19" s="2">
        <v>155.156470195466</v>
      </c>
      <c r="C19" s="2">
        <v>160.46573178106442</v>
      </c>
      <c r="D19" s="2">
        <v>165.95666969999061</v>
      </c>
      <c r="E19" s="2">
        <v>171.63550069049273</v>
      </c>
      <c r="F19" s="2">
        <v>177.50865421998932</v>
      </c>
      <c r="G19" s="2">
        <v>183.58277976426243</v>
      </c>
      <c r="H19" s="2">
        <v>189.86475433589555</v>
      </c>
      <c r="I19" s="2">
        <v>196.36169027029544</v>
      </c>
      <c r="J19" s="2">
        <v>203.08094327814766</v>
      </c>
      <c r="K19" s="2">
        <v>210.03012077341586</v>
      </c>
      <c r="L19" s="2">
        <v>205</v>
      </c>
      <c r="M19" s="2">
        <v>224.64998937101109</v>
      </c>
    </row>
    <row r="20" spans="1:13" x14ac:dyDescent="0.25">
      <c r="A20">
        <f t="shared" si="0"/>
        <v>14</v>
      </c>
      <c r="B20" s="2">
        <v>160.46573178106442</v>
      </c>
      <c r="C20" s="2">
        <v>165.95666969999061</v>
      </c>
      <c r="D20" s="2">
        <v>171.63550069049273</v>
      </c>
      <c r="E20" s="2">
        <v>177.50865421998932</v>
      </c>
      <c r="F20" s="2">
        <v>183.58277976426243</v>
      </c>
      <c r="G20" s="2">
        <v>189.86475433589555</v>
      </c>
      <c r="H20" s="2">
        <v>196.36169027029544</v>
      </c>
      <c r="I20" s="2">
        <v>203.08094327814766</v>
      </c>
      <c r="J20" s="2">
        <v>210.03012077341586</v>
      </c>
      <c r="K20" s="2">
        <v>205</v>
      </c>
      <c r="L20" s="2">
        <v>224.64998937101109</v>
      </c>
      <c r="M20" s="2">
        <v>232.33723281812803</v>
      </c>
    </row>
    <row r="21" spans="1:13" x14ac:dyDescent="0.25">
      <c r="A21">
        <f t="shared" si="0"/>
        <v>15</v>
      </c>
      <c r="B21" s="2">
        <v>165.95666969999061</v>
      </c>
      <c r="C21" s="2">
        <v>171.63550069049273</v>
      </c>
      <c r="D21" s="2">
        <v>177.50865421998932</v>
      </c>
      <c r="E21" s="2">
        <v>183.58277976426243</v>
      </c>
      <c r="F21" s="2">
        <v>189.86475433589555</v>
      </c>
      <c r="G21" s="2">
        <v>196.36169027029544</v>
      </c>
      <c r="H21" s="2">
        <v>203.08094327814766</v>
      </c>
      <c r="I21" s="2">
        <v>210.03012077341586</v>
      </c>
      <c r="J21" s="2">
        <v>205</v>
      </c>
      <c r="K21" s="2">
        <v>224.64998937101109</v>
      </c>
      <c r="L21" s="2">
        <v>232.33723281812803</v>
      </c>
      <c r="M21" s="2">
        <v>240.28752418249925</v>
      </c>
    </row>
    <row r="22" spans="1:13" x14ac:dyDescent="0.25">
      <c r="A22">
        <f t="shared" si="0"/>
        <v>16</v>
      </c>
      <c r="B22" s="2">
        <v>171.63550069049273</v>
      </c>
      <c r="C22" s="2">
        <v>177.50865421998932</v>
      </c>
      <c r="D22" s="2">
        <v>183.58277976426243</v>
      </c>
      <c r="E22" s="2">
        <v>189.86475433589555</v>
      </c>
      <c r="F22" s="2">
        <v>196.36169027029544</v>
      </c>
      <c r="G22" s="2">
        <v>203.08094327814766</v>
      </c>
      <c r="H22" s="2">
        <v>210.03012077341586</v>
      </c>
      <c r="I22" s="2">
        <v>205</v>
      </c>
      <c r="J22" s="2">
        <v>224.64998937101109</v>
      </c>
      <c r="K22" s="2">
        <v>232.33723281812803</v>
      </c>
      <c r="L22" s="2">
        <v>240.28752418249925</v>
      </c>
      <c r="M22" s="2">
        <v>231</v>
      </c>
    </row>
    <row r="23" spans="1:13" x14ac:dyDescent="0.25">
      <c r="A23">
        <f t="shared" si="0"/>
        <v>17</v>
      </c>
      <c r="B23" s="2">
        <v>177.50865421998932</v>
      </c>
      <c r="C23" s="2">
        <v>183.58277976426243</v>
      </c>
      <c r="D23" s="2">
        <v>189.86475433589555</v>
      </c>
      <c r="E23" s="2">
        <v>196.36169027029544</v>
      </c>
      <c r="F23" s="2">
        <v>203.08094327814766</v>
      </c>
      <c r="G23" s="2">
        <v>210.03012077341586</v>
      </c>
      <c r="H23" s="2">
        <v>205</v>
      </c>
      <c r="I23" s="2">
        <v>224.64998937101109</v>
      </c>
      <c r="J23" s="2">
        <v>232.33723281812803</v>
      </c>
      <c r="K23" s="2">
        <v>240.28752418249925</v>
      </c>
      <c r="L23" s="2">
        <v>231</v>
      </c>
      <c r="M23" s="2">
        <v>230</v>
      </c>
    </row>
    <row r="24" spans="1:13" x14ac:dyDescent="0.25">
      <c r="A24">
        <f t="shared" si="0"/>
        <v>18</v>
      </c>
      <c r="B24" s="2">
        <v>183.58277976426243</v>
      </c>
      <c r="C24" s="2">
        <v>189.86475433589555</v>
      </c>
      <c r="D24" s="2">
        <v>196.36169027029544</v>
      </c>
      <c r="E24" s="2">
        <v>203.08094327814766</v>
      </c>
      <c r="F24" s="2">
        <v>210.03012077341586</v>
      </c>
      <c r="G24" s="2">
        <v>205</v>
      </c>
      <c r="H24" s="2">
        <v>224.64998937101109</v>
      </c>
      <c r="I24" s="2">
        <v>232.33723281812803</v>
      </c>
      <c r="J24" s="2">
        <v>240.28752418249925</v>
      </c>
      <c r="K24" s="2">
        <v>231</v>
      </c>
      <c r="L24" s="2">
        <v>230</v>
      </c>
      <c r="M24" s="2">
        <v>220.31</v>
      </c>
    </row>
    <row r="25" spans="1:13" x14ac:dyDescent="0.25">
      <c r="A25" s="10">
        <f t="shared" si="0"/>
        <v>19</v>
      </c>
      <c r="B25" s="18">
        <v>189.86475433589555</v>
      </c>
      <c r="C25" s="18">
        <v>196.36169027029544</v>
      </c>
      <c r="D25" s="18">
        <v>203.08094327814766</v>
      </c>
      <c r="E25" s="18">
        <v>210.03012077341586</v>
      </c>
      <c r="F25" s="18">
        <v>205</v>
      </c>
      <c r="G25" s="18">
        <v>224.64998937101109</v>
      </c>
      <c r="H25" s="18">
        <v>232.33723281812803</v>
      </c>
      <c r="I25" s="18">
        <v>240.28752418249925</v>
      </c>
      <c r="J25" s="18">
        <v>231</v>
      </c>
      <c r="K25" s="18">
        <v>230</v>
      </c>
      <c r="L25" s="18">
        <v>220.31</v>
      </c>
      <c r="M25" s="18">
        <v>274.9038760018808</v>
      </c>
    </row>
    <row r="26" spans="1:13" x14ac:dyDescent="0.25">
      <c r="A26" s="1" t="s">
        <v>91</v>
      </c>
      <c r="B26" s="9">
        <f>+AVERAGE(_xlfn.ANCHORARRAY(B6))</f>
        <v>137.3189485782878</v>
      </c>
      <c r="C26" s="9">
        <f t="shared" ref="C26:M26" si="1">+AVERAGE(_xlfn.ANCHORARRAY(C6))</f>
        <v>142.13703309180261</v>
      </c>
      <c r="D26" s="9">
        <f t="shared" si="1"/>
        <v>147.10888025570998</v>
      </c>
      <c r="E26" s="9">
        <f t="shared" si="1"/>
        <v>152.25266629438079</v>
      </c>
      <c r="F26" s="9">
        <f t="shared" si="1"/>
        <v>156.9612562943808</v>
      </c>
      <c r="G26" s="9">
        <f t="shared" si="1"/>
        <v>162.94375576293135</v>
      </c>
      <c r="H26" s="9">
        <f t="shared" si="1"/>
        <v>169.56061740383774</v>
      </c>
      <c r="I26" s="9">
        <f t="shared" si="1"/>
        <v>175.44509912896268</v>
      </c>
      <c r="J26" s="9">
        <f t="shared" si="1"/>
        <v>180.65544683736269</v>
      </c>
      <c r="K26" s="9">
        <f t="shared" si="1"/>
        <v>185.59885960500267</v>
      </c>
      <c r="L26" s="9">
        <f t="shared" si="1"/>
        <v>190.21435960500267</v>
      </c>
      <c r="M26" s="9">
        <f t="shared" si="1"/>
        <v>197.65955340509669</v>
      </c>
    </row>
    <row r="27" spans="1:13" x14ac:dyDescent="0.25">
      <c r="A27" s="1" t="s">
        <v>92</v>
      </c>
      <c r="B27" s="9">
        <f>+_xlfn.STDEV.P(_xlfn.ANCHORARRAY(B6))</f>
        <v>28.7978238110395</v>
      </c>
      <c r="C27" s="9">
        <f t="shared" ref="C27:M27" si="2">+_xlfn.STDEV.P(_xlfn.ANCHORARRAY(C6))</f>
        <v>30.178929554381323</v>
      </c>
      <c r="D27" s="9">
        <f t="shared" si="2"/>
        <v>31.585928107889949</v>
      </c>
      <c r="E27" s="9">
        <f t="shared" si="2"/>
        <v>33.005278674998557</v>
      </c>
      <c r="F27" s="9">
        <f t="shared" si="2"/>
        <v>33.473756002129477</v>
      </c>
      <c r="G27" s="9">
        <f t="shared" si="2"/>
        <v>34.333535537289841</v>
      </c>
      <c r="H27" s="9">
        <f t="shared" si="2"/>
        <v>34.317425863965568</v>
      </c>
      <c r="I27" s="9">
        <f t="shared" si="2"/>
        <v>35.817572085725608</v>
      </c>
      <c r="J27" s="9">
        <f t="shared" si="2"/>
        <v>35.94046442260781</v>
      </c>
      <c r="K27" s="9">
        <f t="shared" si="2"/>
        <v>35.586430637695358</v>
      </c>
      <c r="L27" s="9">
        <f t="shared" si="2"/>
        <v>33.755783760234642</v>
      </c>
      <c r="M27" s="9">
        <f t="shared" si="2"/>
        <v>35.163383468454597</v>
      </c>
    </row>
    <row r="29" spans="1:13" x14ac:dyDescent="0.25">
      <c r="A29" s="10"/>
      <c r="B29" s="4" t="s">
        <v>79</v>
      </c>
      <c r="C29" s="4" t="s">
        <v>80</v>
      </c>
      <c r="D29" s="4" t="s">
        <v>81</v>
      </c>
      <c r="E29" s="4" t="s">
        <v>82</v>
      </c>
      <c r="F29" s="4" t="s">
        <v>83</v>
      </c>
      <c r="G29" s="4" t="s">
        <v>84</v>
      </c>
      <c r="H29" s="4" t="s">
        <v>85</v>
      </c>
      <c r="I29" s="4" t="s">
        <v>86</v>
      </c>
      <c r="J29" s="4" t="s">
        <v>87</v>
      </c>
      <c r="K29" s="4" t="s">
        <v>88</v>
      </c>
      <c r="L29" s="4" t="s">
        <v>89</v>
      </c>
      <c r="M29" s="4" t="s">
        <v>90</v>
      </c>
    </row>
    <row r="30" spans="1:13" x14ac:dyDescent="0.25">
      <c r="A30">
        <v>0</v>
      </c>
      <c r="B30" s="2">
        <f>+(B6-B$26)/B$27</f>
        <v>-1.2958947461850145</v>
      </c>
      <c r="C30" s="2">
        <f t="shared" ref="C30:M30" si="3">+(C6-C$26)/C$27</f>
        <v>-1.275493652696978</v>
      </c>
      <c r="D30" s="2">
        <f t="shared" si="3"/>
        <v>-1.2649455833380949</v>
      </c>
      <c r="E30" s="2">
        <f t="shared" si="3"/>
        <v>-1.2550860940240975</v>
      </c>
      <c r="F30" s="2">
        <f t="shared" si="3"/>
        <v>-1.5522983525086107</v>
      </c>
      <c r="G30" s="2">
        <f t="shared" si="3"/>
        <v>-1.8333024775315607</v>
      </c>
      <c r="H30" s="2">
        <f t="shared" si="3"/>
        <v>-1.3684804888920918</v>
      </c>
      <c r="I30" s="2">
        <f t="shared" si="3"/>
        <v>-1.3583291793346313</v>
      </c>
      <c r="J30" s="2">
        <f t="shared" si="3"/>
        <v>-1.3779371798826983</v>
      </c>
      <c r="K30" s="2">
        <f t="shared" si="3"/>
        <v>-1.6185624287924618</v>
      </c>
      <c r="L30" s="2">
        <f t="shared" si="3"/>
        <v>-1.9023216898506492</v>
      </c>
      <c r="M30" s="2">
        <f t="shared" si="3"/>
        <v>-1.4958862742230072</v>
      </c>
    </row>
    <row r="31" spans="1:13" x14ac:dyDescent="0.25">
      <c r="A31">
        <f>+A30+1</f>
        <v>1</v>
      </c>
      <c r="B31" s="2">
        <f t="shared" ref="B31:M49" si="4">+(B7-B$26)/B$27</f>
        <v>-1.169357406978047</v>
      </c>
      <c r="C31" s="2">
        <f t="shared" si="4"/>
        <v>-1.1591740863030013</v>
      </c>
      <c r="D31" s="2">
        <f t="shared" si="4"/>
        <v>-1.1486342947335242</v>
      </c>
      <c r="E31" s="2">
        <f t="shared" si="4"/>
        <v>-1.4316699689063557</v>
      </c>
      <c r="F31" s="2">
        <f t="shared" si="4"/>
        <v>-1.701669101332911</v>
      </c>
      <c r="G31" s="2">
        <f t="shared" si="4"/>
        <v>-1.1751153923286304</v>
      </c>
      <c r="H31" s="2">
        <f t="shared" si="4"/>
        <v>-1.2462348353681469</v>
      </c>
      <c r="I31" s="2">
        <f t="shared" si="4"/>
        <v>-1.2371959320889554</v>
      </c>
      <c r="J31" s="2">
        <f t="shared" si="4"/>
        <v>-1.4650741909790284</v>
      </c>
      <c r="K31" s="2">
        <f t="shared" si="4"/>
        <v>-1.6747636258262963</v>
      </c>
      <c r="L31" s="2">
        <f t="shared" si="4"/>
        <v>-1.337703464577874</v>
      </c>
      <c r="M31" s="2">
        <f t="shared" si="4"/>
        <v>-1.7535159396823135</v>
      </c>
    </row>
    <row r="32" spans="1:13" x14ac:dyDescent="0.25">
      <c r="A32">
        <f t="shared" ref="A32:A49" si="5">+A31+1</f>
        <v>2</v>
      </c>
      <c r="B32" s="2">
        <f t="shared" si="4"/>
        <v>-1.0474593072107199</v>
      </c>
      <c r="C32" s="2">
        <f t="shared" si="4"/>
        <v>-1.0374401462909819</v>
      </c>
      <c r="D32" s="2">
        <f t="shared" si="4"/>
        <v>-1.3331531722568402</v>
      </c>
      <c r="E32" s="2">
        <f t="shared" si="4"/>
        <v>-1.5831608879570556</v>
      </c>
      <c r="F32" s="2">
        <f t="shared" si="4"/>
        <v>-1.0265763606628042</v>
      </c>
      <c r="G32" s="2">
        <f t="shared" si="4"/>
        <v>-1.0529270978128029</v>
      </c>
      <c r="H32" s="2">
        <f t="shared" si="4"/>
        <v>-1.1198063895867345</v>
      </c>
      <c r="I32" s="2">
        <f t="shared" si="4"/>
        <v>-1.3246319157369966</v>
      </c>
      <c r="J32" s="2">
        <f t="shared" si="4"/>
        <v>-1.5207217746185411</v>
      </c>
      <c r="K32" s="2">
        <f t="shared" si="4"/>
        <v>-1.1391906453991263</v>
      </c>
      <c r="L32" s="2">
        <f t="shared" si="4"/>
        <v>-1.6060761613501289</v>
      </c>
      <c r="M32" s="2">
        <f t="shared" si="4"/>
        <v>-1.2087313283649341</v>
      </c>
    </row>
    <row r="33" spans="1:13" x14ac:dyDescent="0.25">
      <c r="A33">
        <f t="shared" si="5"/>
        <v>3</v>
      </c>
      <c r="B33" s="2">
        <f t="shared" si="4"/>
        <v>-0.9198871675898197</v>
      </c>
      <c r="C33" s="2">
        <f t="shared" si="4"/>
        <v>-1.230561641521547</v>
      </c>
      <c r="D33" s="2">
        <f t="shared" si="4"/>
        <v>-1.4914515126735346</v>
      </c>
      <c r="E33" s="2">
        <f t="shared" si="4"/>
        <v>-0.89848587271114932</v>
      </c>
      <c r="F33" s="2">
        <f t="shared" si="4"/>
        <v>-0.9012496374909823</v>
      </c>
      <c r="G33" s="2">
        <f t="shared" si="4"/>
        <v>-0.92655797365174086</v>
      </c>
      <c r="H33" s="2">
        <f t="shared" si="4"/>
        <v>-1.2110645352184692</v>
      </c>
      <c r="I33" s="2">
        <f t="shared" si="4"/>
        <v>-1.3804704297270909</v>
      </c>
      <c r="J33" s="2">
        <f t="shared" si="4"/>
        <v>-0.99042448921656401</v>
      </c>
      <c r="K33" s="2">
        <f t="shared" si="4"/>
        <v>-1.3937576406571239</v>
      </c>
      <c r="L33" s="2">
        <f t="shared" si="4"/>
        <v>-1.0385742976240993</v>
      </c>
      <c r="M33" s="2">
        <f t="shared" si="4"/>
        <v>-1.0577429688300386</v>
      </c>
    </row>
    <row r="34" spans="1:13" x14ac:dyDescent="0.25">
      <c r="A34">
        <f t="shared" si="5"/>
        <v>4</v>
      </c>
      <c r="B34" s="2">
        <f t="shared" si="4"/>
        <v>-1.1222705156595374</v>
      </c>
      <c r="C34" s="2">
        <f t="shared" si="4"/>
        <v>-1.3962401488055838</v>
      </c>
      <c r="D34" s="2">
        <f t="shared" si="4"/>
        <v>-0.77600982602082469</v>
      </c>
      <c r="E34" s="2">
        <f t="shared" si="4"/>
        <v>-0.77138026050561392</v>
      </c>
      <c r="F34" s="2">
        <f t="shared" si="4"/>
        <v>-0.77163469930107598</v>
      </c>
      <c r="G34" s="2">
        <f t="shared" si="4"/>
        <v>-1.0177732999556293</v>
      </c>
      <c r="H34" s="2">
        <f t="shared" si="4"/>
        <v>-1.2693439646817399</v>
      </c>
      <c r="I34" s="2">
        <f t="shared" si="4"/>
        <v>-0.84835366107009691</v>
      </c>
      <c r="J34" s="2">
        <f t="shared" si="4"/>
        <v>-1.2424838564209775</v>
      </c>
      <c r="K34" s="2">
        <f t="shared" si="4"/>
        <v>-0.85544936269304295</v>
      </c>
      <c r="L34" s="2">
        <f t="shared" si="4"/>
        <v>-0.88128979718678768</v>
      </c>
      <c r="M34" s="2">
        <f t="shared" si="4"/>
        <v>-0.90158797527396728</v>
      </c>
    </row>
    <row r="35" spans="1:13" x14ac:dyDescent="0.25">
      <c r="A35">
        <f t="shared" si="5"/>
        <v>5</v>
      </c>
      <c r="B35" s="2">
        <f t="shared" si="4"/>
        <v>-1.2958947461850145</v>
      </c>
      <c r="C35" s="2">
        <f t="shared" si="4"/>
        <v>-0.64744322281523492</v>
      </c>
      <c r="D35" s="2">
        <f t="shared" si="4"/>
        <v>-0.64319257469072766</v>
      </c>
      <c r="E35" s="2">
        <f t="shared" si="4"/>
        <v>-0.63992556630584707</v>
      </c>
      <c r="F35" s="2">
        <f t="shared" si="4"/>
        <v>-0.86519290791682879</v>
      </c>
      <c r="G35" s="2">
        <f t="shared" si="4"/>
        <v>-1.0760253840681957</v>
      </c>
      <c r="H35" s="2">
        <f t="shared" si="4"/>
        <v>-0.71396633248561492</v>
      </c>
      <c r="I35" s="2">
        <f t="shared" si="4"/>
        <v>-1.1012778597766193</v>
      </c>
      <c r="J35" s="2">
        <f t="shared" si="4"/>
        <v>-0.70947821770096386</v>
      </c>
      <c r="K35" s="2">
        <f t="shared" si="4"/>
        <v>-0.70625593445485035</v>
      </c>
      <c r="L35" s="2">
        <f t="shared" si="4"/>
        <v>-0.71862321661120387</v>
      </c>
      <c r="M35" s="2">
        <f t="shared" si="4"/>
        <v>-0.74008955190419534</v>
      </c>
    </row>
    <row r="36" spans="1:13" x14ac:dyDescent="0.25">
      <c r="A36">
        <f t="shared" si="5"/>
        <v>6</v>
      </c>
      <c r="B36" s="2">
        <f t="shared" si="4"/>
        <v>-0.51118650474708915</v>
      </c>
      <c r="C36" s="2">
        <f t="shared" si="4"/>
        <v>-0.50843378099787429</v>
      </c>
      <c r="D36" s="2">
        <f t="shared" si="4"/>
        <v>-0.50583081028791932</v>
      </c>
      <c r="E36" s="2">
        <f t="shared" si="4"/>
        <v>-0.73481174127313587</v>
      </c>
      <c r="F36" s="2">
        <f t="shared" si="4"/>
        <v>-0.92494120744654895</v>
      </c>
      <c r="G36" s="2">
        <f t="shared" si="4"/>
        <v>-0.52090834117888907</v>
      </c>
      <c r="H36" s="2">
        <f t="shared" si="4"/>
        <v>-0.97794681736538691</v>
      </c>
      <c r="I36" s="2">
        <f t="shared" si="4"/>
        <v>-0.56644344527144308</v>
      </c>
      <c r="J36" s="2">
        <f t="shared" si="4"/>
        <v>-0.56175442862664382</v>
      </c>
      <c r="K36" s="2">
        <f t="shared" si="4"/>
        <v>-0.55195729251378844</v>
      </c>
      <c r="L36" s="2">
        <f t="shared" si="4"/>
        <v>-0.55039038780656035</v>
      </c>
      <c r="M36" s="2">
        <f t="shared" si="4"/>
        <v>-0.57306485319266631</v>
      </c>
    </row>
    <row r="37" spans="1:13" x14ac:dyDescent="0.25">
      <c r="A37">
        <f t="shared" si="5"/>
        <v>7</v>
      </c>
      <c r="B37" s="2">
        <f t="shared" si="4"/>
        <v>-0.36551035298204487</v>
      </c>
      <c r="C37" s="2">
        <f t="shared" si="4"/>
        <v>-0.36466795234640265</v>
      </c>
      <c r="D37" s="2">
        <f t="shared" si="4"/>
        <v>-0.60498080634004581</v>
      </c>
      <c r="E37" s="2">
        <f t="shared" si="4"/>
        <v>-0.79540810889341584</v>
      </c>
      <c r="F37" s="2">
        <f t="shared" si="4"/>
        <v>-0.35556588194728961</v>
      </c>
      <c r="G37" s="2">
        <f t="shared" si="4"/>
        <v>-0.78476496350536307</v>
      </c>
      <c r="H37" s="2">
        <f t="shared" si="4"/>
        <v>-0.41973274060443355</v>
      </c>
      <c r="I37" s="2">
        <f t="shared" si="4"/>
        <v>-0.4182128066091893</v>
      </c>
      <c r="J37" s="2">
        <f t="shared" si="4"/>
        <v>-0.40897571507523511</v>
      </c>
      <c r="K37" s="2">
        <f t="shared" si="4"/>
        <v>-0.39237874280426094</v>
      </c>
      <c r="L37" s="2">
        <f t="shared" si="4"/>
        <v>-0.37640084067551882</v>
      </c>
      <c r="M37" s="2">
        <f t="shared" si="4"/>
        <v>-0.4003247768651918</v>
      </c>
    </row>
    <row r="38" spans="1:13" x14ac:dyDescent="0.25">
      <c r="A38">
        <f t="shared" si="5"/>
        <v>8</v>
      </c>
      <c r="B38" s="2">
        <f t="shared" si="4"/>
        <v>-0.21484970432786424</v>
      </c>
      <c r="C38" s="2">
        <f t="shared" si="4"/>
        <v>-0.46844050801497755</v>
      </c>
      <c r="D38" s="2">
        <f t="shared" si="4"/>
        <v>-0.66830014250672354</v>
      </c>
      <c r="E38" s="2">
        <f t="shared" si="4"/>
        <v>-0.2179510630956927</v>
      </c>
      <c r="F38" s="2">
        <f t="shared" si="4"/>
        <v>-0.62619970979794815</v>
      </c>
      <c r="G38" s="2">
        <f t="shared" si="4"/>
        <v>-0.2268128069422834</v>
      </c>
      <c r="H38" s="2">
        <f t="shared" si="4"/>
        <v>-0.26502237256446587</v>
      </c>
      <c r="I38" s="2">
        <f t="shared" si="4"/>
        <v>-0.26490989970683959</v>
      </c>
      <c r="J38" s="2">
        <f t="shared" si="4"/>
        <v>-0.25096910381592324</v>
      </c>
      <c r="K38" s="2">
        <f t="shared" si="4"/>
        <v>-0.22733961344366188</v>
      </c>
      <c r="L38" s="2">
        <f t="shared" si="4"/>
        <v>-0.19645758747134914</v>
      </c>
      <c r="M38" s="2">
        <f t="shared" si="4"/>
        <v>-0.22167374980265822</v>
      </c>
    </row>
    <row r="39" spans="1:13" x14ac:dyDescent="0.25">
      <c r="A39">
        <f t="shared" si="5"/>
        <v>9</v>
      </c>
      <c r="B39" s="2">
        <f t="shared" si="4"/>
        <v>-0.323599055242342</v>
      </c>
      <c r="C39" s="2">
        <f t="shared" si="4"/>
        <v>-0.53471191092859227</v>
      </c>
      <c r="D39" s="2">
        <f t="shared" si="4"/>
        <v>-6.4894389973701852E-2</v>
      </c>
      <c r="E39" s="2">
        <f t="shared" si="4"/>
        <v>-0.4924262707920159</v>
      </c>
      <c r="F39" s="2">
        <f t="shared" si="4"/>
        <v>-5.3916450212518417E-2</v>
      </c>
      <c r="G39" s="2">
        <f t="shared" si="4"/>
        <v>-7.2175030712334609E-2</v>
      </c>
      <c r="H39" s="2">
        <f t="shared" si="4"/>
        <v>-0.10501800799783735</v>
      </c>
      <c r="I39" s="2">
        <f t="shared" si="4"/>
        <v>-0.10636115785157277</v>
      </c>
      <c r="J39" s="2">
        <f t="shared" si="4"/>
        <v>-8.7555702685742753E-2</v>
      </c>
      <c r="K39" s="2">
        <f t="shared" si="4"/>
        <v>-5.6653050182692101E-2</v>
      </c>
      <c r="L39" s="2">
        <f t="shared" si="4"/>
        <v>-1.0356899771320418E-2</v>
      </c>
      <c r="M39" s="2">
        <f t="shared" si="4"/>
        <v>-3.6909506616892324E-2</v>
      </c>
    </row>
    <row r="40" spans="1:13" x14ac:dyDescent="0.25">
      <c r="A40">
        <f t="shared" si="5"/>
        <v>10</v>
      </c>
      <c r="B40" s="2">
        <f t="shared" si="4"/>
        <v>-0.39304874745253288</v>
      </c>
      <c r="C40" s="2">
        <f t="shared" si="4"/>
        <v>9.6825754615555079E-2</v>
      </c>
      <c r="D40" s="2">
        <f t="shared" si="4"/>
        <v>-0.35170346167333466</v>
      </c>
      <c r="E40" s="2">
        <f t="shared" si="4"/>
        <v>8.7979984343681317E-2</v>
      </c>
      <c r="F40" s="2">
        <f t="shared" si="4"/>
        <v>0.1046932255364673</v>
      </c>
      <c r="G40" s="2">
        <f t="shared" si="4"/>
        <v>8.7754258042750194E-2</v>
      </c>
      <c r="H40" s="2">
        <f t="shared" si="4"/>
        <v>6.0461507074564436E-2</v>
      </c>
      <c r="I40" s="2">
        <f t="shared" si="4"/>
        <v>5.761292490981075E-2</v>
      </c>
      <c r="J40" s="2">
        <f t="shared" si="4"/>
        <v>8.1449501945176375E-2</v>
      </c>
      <c r="K40" s="2">
        <f t="shared" si="4"/>
        <v>0.11987419514825352</v>
      </c>
      <c r="L40" s="2">
        <f t="shared" si="4"/>
        <v>0.18211192218071132</v>
      </c>
      <c r="M40" s="2">
        <f t="shared" si="4"/>
        <v>0.15417713935049934</v>
      </c>
    </row>
    <row r="41" spans="1:13" x14ac:dyDescent="0.25">
      <c r="A41">
        <f t="shared" si="5"/>
        <v>11</v>
      </c>
      <c r="B41" s="2">
        <f t="shared" si="4"/>
        <v>0.26877663367536453</v>
      </c>
      <c r="C41" s="2">
        <f t="shared" si="4"/>
        <v>-0.20335489636051865</v>
      </c>
      <c r="D41" s="2">
        <f t="shared" si="4"/>
        <v>0.25478402636349284</v>
      </c>
      <c r="E41" s="2">
        <f t="shared" si="4"/>
        <v>0.24884096776025755</v>
      </c>
      <c r="F41" s="2">
        <f t="shared" si="4"/>
        <v>0.26873032727601753</v>
      </c>
      <c r="G41" s="2">
        <f t="shared" si="4"/>
        <v>0.25315612830263973</v>
      </c>
      <c r="H41" s="2">
        <f t="shared" si="4"/>
        <v>0.23160352549919214</v>
      </c>
      <c r="I41" s="2">
        <f t="shared" si="4"/>
        <v>0.2271979970005521</v>
      </c>
      <c r="J41" s="2">
        <f t="shared" si="4"/>
        <v>0.25623785464329973</v>
      </c>
      <c r="K41" s="2">
        <f t="shared" si="4"/>
        <v>0.30244198343095724</v>
      </c>
      <c r="L41" s="2">
        <f t="shared" si="4"/>
        <v>0.38116678802470055</v>
      </c>
      <c r="M41" s="2">
        <f t="shared" si="4"/>
        <v>0.3518025328653861</v>
      </c>
    </row>
    <row r="42" spans="1:13" x14ac:dyDescent="0.25">
      <c r="A42">
        <f t="shared" si="5"/>
        <v>12</v>
      </c>
      <c r="B42" s="2">
        <f t="shared" si="4"/>
        <v>-4.5800286401578377E-2</v>
      </c>
      <c r="C42" s="2">
        <f t="shared" si="4"/>
        <v>0.43140818100267092</v>
      </c>
      <c r="D42" s="2">
        <f t="shared" si="4"/>
        <v>0.42287348593116036</v>
      </c>
      <c r="E42" s="2">
        <f t="shared" si="4"/>
        <v>0.41520641411795089</v>
      </c>
      <c r="F42" s="2">
        <f t="shared" si="4"/>
        <v>0.4383805747756066</v>
      </c>
      <c r="G42" s="2">
        <f t="shared" si="4"/>
        <v>0.42421784500576593</v>
      </c>
      <c r="H42" s="2">
        <f t="shared" si="4"/>
        <v>0.4086018111034494</v>
      </c>
      <c r="I42" s="2">
        <f t="shared" si="4"/>
        <v>0.40258605950232856</v>
      </c>
      <c r="J42" s="2">
        <f t="shared" si="4"/>
        <v>0.43700724754833647</v>
      </c>
      <c r="K42" s="2">
        <f t="shared" si="4"/>
        <v>0.49125701453820086</v>
      </c>
      <c r="L42" s="2">
        <f t="shared" si="4"/>
        <v>0.58703306399766575</v>
      </c>
      <c r="M42" s="2">
        <f t="shared" si="4"/>
        <v>0.20875256789462529</v>
      </c>
    </row>
    <row r="43" spans="1:13" x14ac:dyDescent="0.25">
      <c r="A43">
        <f t="shared" si="5"/>
        <v>13</v>
      </c>
      <c r="B43" s="2">
        <f t="shared" si="4"/>
        <v>0.61940519305282626</v>
      </c>
      <c r="C43" s="2">
        <f t="shared" si="4"/>
        <v>0.60733428785915589</v>
      </c>
      <c r="D43" s="2">
        <f t="shared" si="4"/>
        <v>0.59671475791058315</v>
      </c>
      <c r="E43" s="2">
        <f t="shared" si="4"/>
        <v>0.58726467929490356</v>
      </c>
      <c r="F43" s="2">
        <f t="shared" si="4"/>
        <v>0.61383604290780436</v>
      </c>
      <c r="G43" s="2">
        <f t="shared" si="4"/>
        <v>0.60113308106340879</v>
      </c>
      <c r="H43" s="2">
        <f t="shared" si="4"/>
        <v>0.59165675807222562</v>
      </c>
      <c r="I43" s="2">
        <f t="shared" si="4"/>
        <v>0.5839756835351958</v>
      </c>
      <c r="J43" s="2">
        <f t="shared" si="4"/>
        <v>0.6239623444230884</v>
      </c>
      <c r="K43" s="2">
        <f t="shared" si="4"/>
        <v>0.68653306135552905</v>
      </c>
      <c r="L43" s="2">
        <f t="shared" si="4"/>
        <v>0.43801798530346292</v>
      </c>
      <c r="M43" s="2">
        <f t="shared" si="4"/>
        <v>0.76757221016935917</v>
      </c>
    </row>
    <row r="44" spans="1:13" x14ac:dyDescent="0.25">
      <c r="A44">
        <f t="shared" si="5"/>
        <v>14</v>
      </c>
      <c r="B44" s="2">
        <f t="shared" si="4"/>
        <v>0.8037684845444264</v>
      </c>
      <c r="C44" s="2">
        <f t="shared" si="4"/>
        <v>0.78928036745855734</v>
      </c>
      <c r="D44" s="2">
        <f t="shared" si="4"/>
        <v>0.77650466217125891</v>
      </c>
      <c r="E44" s="2">
        <f t="shared" si="4"/>
        <v>0.76521056447676372</v>
      </c>
      <c r="F44" s="2">
        <f t="shared" si="4"/>
        <v>0.7952953791079812</v>
      </c>
      <c r="G44" s="2">
        <f t="shared" si="4"/>
        <v>0.78410213663329731</v>
      </c>
      <c r="H44" s="2">
        <f t="shared" si="4"/>
        <v>0.78097561783034886</v>
      </c>
      <c r="I44" s="2">
        <f t="shared" si="4"/>
        <v>0.77157223507616535</v>
      </c>
      <c r="J44" s="2">
        <f t="shared" si="4"/>
        <v>0.81731481236996684</v>
      </c>
      <c r="K44" s="2">
        <f t="shared" si="4"/>
        <v>0.5451836570101648</v>
      </c>
      <c r="L44" s="2">
        <f t="shared" si="4"/>
        <v>1.0201401339279421</v>
      </c>
      <c r="M44" s="2">
        <f t="shared" si="4"/>
        <v>0.98618722069623976</v>
      </c>
    </row>
    <row r="45" spans="1:13" x14ac:dyDescent="0.25">
      <c r="A45">
        <f t="shared" si="5"/>
        <v>15</v>
      </c>
      <c r="B45" s="2">
        <f t="shared" si="4"/>
        <v>0.99444045875177156</v>
      </c>
      <c r="C45" s="2">
        <f t="shared" si="4"/>
        <v>0.97745241578350128</v>
      </c>
      <c r="D45" s="2">
        <f t="shared" si="4"/>
        <v>0.96244675351761133</v>
      </c>
      <c r="E45" s="2">
        <f t="shared" si="4"/>
        <v>0.9492455367030167</v>
      </c>
      <c r="F45" s="2">
        <f t="shared" si="4"/>
        <v>0.98296402827999196</v>
      </c>
      <c r="G45" s="2">
        <f t="shared" si="4"/>
        <v>0.97333216589560645</v>
      </c>
      <c r="H45" s="2">
        <f t="shared" si="4"/>
        <v>0.97677273368884487</v>
      </c>
      <c r="I45" s="2">
        <f t="shared" si="4"/>
        <v>0.9655881074707563</v>
      </c>
      <c r="J45" s="2">
        <f t="shared" si="4"/>
        <v>0.67735777914221207</v>
      </c>
      <c r="K45" s="2">
        <f t="shared" si="4"/>
        <v>1.0973601191866382</v>
      </c>
      <c r="L45" s="2">
        <f t="shared" si="4"/>
        <v>1.2478712836982742</v>
      </c>
      <c r="M45" s="2">
        <f t="shared" si="4"/>
        <v>1.2122829651943057</v>
      </c>
    </row>
    <row r="46" spans="1:13" x14ac:dyDescent="0.25">
      <c r="A46">
        <f t="shared" si="5"/>
        <v>16</v>
      </c>
      <c r="B46" s="2">
        <f t="shared" si="4"/>
        <v>1.1916369909538045</v>
      </c>
      <c r="C46" s="2">
        <f t="shared" si="4"/>
        <v>1.1720634777468948</v>
      </c>
      <c r="D46" s="2">
        <f t="shared" si="4"/>
        <v>1.1547515521458278</v>
      </c>
      <c r="E46" s="2">
        <f t="shared" si="4"/>
        <v>1.1395779569649827</v>
      </c>
      <c r="F46" s="2">
        <f t="shared" si="4"/>
        <v>1.1770544653969555</v>
      </c>
      <c r="G46" s="2">
        <f t="shared" si="4"/>
        <v>1.169037411589118</v>
      </c>
      <c r="H46" s="2">
        <f t="shared" si="4"/>
        <v>1.1792697835204604</v>
      </c>
      <c r="I46" s="2">
        <f t="shared" si="4"/>
        <v>0.82515087288163358</v>
      </c>
      <c r="J46" s="2">
        <f t="shared" si="4"/>
        <v>1.22409499266165</v>
      </c>
      <c r="K46" s="2">
        <f t="shared" si="4"/>
        <v>1.3133762609958743</v>
      </c>
      <c r="L46" s="2">
        <f t="shared" si="4"/>
        <v>1.483395110395402</v>
      </c>
      <c r="M46" s="2">
        <f t="shared" si="4"/>
        <v>0.94815809248883409</v>
      </c>
    </row>
    <row r="47" spans="1:13" x14ac:dyDescent="0.25">
      <c r="A47">
        <f t="shared" si="5"/>
        <v>17</v>
      </c>
      <c r="B47" s="2">
        <f t="shared" si="4"/>
        <v>1.3955813434171718</v>
      </c>
      <c r="C47" s="2">
        <f t="shared" si="4"/>
        <v>1.3733338883930957</v>
      </c>
      <c r="D47" s="2">
        <f t="shared" si="4"/>
        <v>1.3536367819917077</v>
      </c>
      <c r="E47" s="2">
        <f t="shared" si="4"/>
        <v>1.336423316108134</v>
      </c>
      <c r="F47" s="2">
        <f t="shared" si="4"/>
        <v>1.3777864360615191</v>
      </c>
      <c r="G47" s="2">
        <f t="shared" si="4"/>
        <v>1.3714394475728768</v>
      </c>
      <c r="H47" s="2">
        <f t="shared" si="4"/>
        <v>1.0326934991174495</v>
      </c>
      <c r="I47" s="2">
        <f t="shared" si="4"/>
        <v>1.3737639760808369</v>
      </c>
      <c r="J47" s="2">
        <f t="shared" si="4"/>
        <v>1.4379832540020181</v>
      </c>
      <c r="K47" s="2">
        <f t="shared" si="4"/>
        <v>1.5367842067185842</v>
      </c>
      <c r="L47" s="2">
        <f t="shared" si="4"/>
        <v>1.2082563594048163</v>
      </c>
      <c r="M47" s="2">
        <f t="shared" si="4"/>
        <v>0.91971941846597982</v>
      </c>
    </row>
    <row r="48" spans="1:13" x14ac:dyDescent="0.25">
      <c r="A48">
        <f t="shared" si="5"/>
        <v>18</v>
      </c>
      <c r="B48" s="2">
        <f t="shared" si="4"/>
        <v>1.6065044181650843</v>
      </c>
      <c r="C48" s="2">
        <f t="shared" si="4"/>
        <v>1.5814915223579864</v>
      </c>
      <c r="D48" s="2">
        <f t="shared" si="4"/>
        <v>1.5593276172335253</v>
      </c>
      <c r="E48" s="2">
        <f t="shared" si="4"/>
        <v>1.5400044788068765</v>
      </c>
      <c r="F48" s="2">
        <f t="shared" si="4"/>
        <v>1.5853872052977567</v>
      </c>
      <c r="G48" s="2">
        <f t="shared" si="4"/>
        <v>1.2249319383781825</v>
      </c>
      <c r="H48" s="2">
        <f t="shared" si="4"/>
        <v>1.6052885838683784</v>
      </c>
      <c r="I48" s="2">
        <f t="shared" si="4"/>
        <v>1.588386101464387</v>
      </c>
      <c r="J48" s="2">
        <f t="shared" si="4"/>
        <v>1.6591905058306899</v>
      </c>
      <c r="K48" s="2">
        <f t="shared" si="4"/>
        <v>1.2757992184500129</v>
      </c>
      <c r="L48" s="2">
        <f t="shared" si="4"/>
        <v>1.1786318065547643</v>
      </c>
      <c r="M48" s="2">
        <f t="shared" si="4"/>
        <v>0.64414866718452291</v>
      </c>
    </row>
    <row r="49" spans="1:14" x14ac:dyDescent="0.25">
      <c r="A49" s="10">
        <f t="shared" si="5"/>
        <v>19</v>
      </c>
      <c r="B49" s="18">
        <f t="shared" si="4"/>
        <v>1.8246450184011676</v>
      </c>
      <c r="C49" s="18">
        <f t="shared" si="4"/>
        <v>1.7967720518642649</v>
      </c>
      <c r="D49" s="18">
        <f t="shared" si="4"/>
        <v>1.7720569372301029</v>
      </c>
      <c r="E49" s="18">
        <f t="shared" si="4"/>
        <v>1.7505519358878008</v>
      </c>
      <c r="F49" s="18">
        <f t="shared" si="4"/>
        <v>1.4351166239773974</v>
      </c>
      <c r="G49" s="18">
        <f t="shared" si="4"/>
        <v>1.7972583552037704</v>
      </c>
      <c r="H49" s="18">
        <f t="shared" si="4"/>
        <v>1.829292664989999</v>
      </c>
      <c r="I49" s="18">
        <f t="shared" si="4"/>
        <v>1.8103523292517711</v>
      </c>
      <c r="J49" s="18">
        <f t="shared" si="4"/>
        <v>1.4007763664558777</v>
      </c>
      <c r="K49" s="18">
        <f t="shared" si="4"/>
        <v>1.2476986199330955</v>
      </c>
      <c r="L49" s="18">
        <f t="shared" si="4"/>
        <v>0.89156988943775994</v>
      </c>
      <c r="M49" s="18">
        <f t="shared" si="4"/>
        <v>2.1967261104461326</v>
      </c>
    </row>
    <row r="50" spans="1:14" x14ac:dyDescent="0.25">
      <c r="A50" s="1" t="s">
        <v>99</v>
      </c>
      <c r="B50" s="2">
        <f>+B49-B48</f>
        <v>0.21814060023608328</v>
      </c>
      <c r="C50" s="2">
        <f t="shared" ref="C50:M50" si="6">+C49-C48</f>
        <v>0.21528052950627852</v>
      </c>
      <c r="D50" s="2">
        <f t="shared" si="6"/>
        <v>0.21272931999657763</v>
      </c>
      <c r="E50" s="2">
        <f t="shared" si="6"/>
        <v>0.21054745708092426</v>
      </c>
      <c r="F50" s="2">
        <f t="shared" si="6"/>
        <v>-0.15027058132035931</v>
      </c>
      <c r="G50" s="2">
        <f t="shared" si="6"/>
        <v>0.57232641682558794</v>
      </c>
      <c r="H50" s="2">
        <f t="shared" si="6"/>
        <v>0.22400408112162062</v>
      </c>
      <c r="I50" s="2">
        <f t="shared" si="6"/>
        <v>0.22196622778738417</v>
      </c>
      <c r="J50" s="2">
        <f t="shared" si="6"/>
        <v>-0.25841413937481228</v>
      </c>
      <c r="K50" s="2">
        <f t="shared" si="6"/>
        <v>-2.8100598516917374E-2</v>
      </c>
      <c r="L50" s="2">
        <f t="shared" si="6"/>
        <v>-0.28706191711700435</v>
      </c>
      <c r="M50" s="2">
        <f t="shared" si="6"/>
        <v>1.5525774432616097</v>
      </c>
      <c r="N50" s="1" t="s">
        <v>66</v>
      </c>
    </row>
    <row r="52" spans="1:14" x14ac:dyDescent="0.25">
      <c r="B52" s="17" t="str">
        <f>+_xlfn.CONCAT("y",S2)</f>
        <v>yw1</v>
      </c>
      <c r="C52" s="17" t="str">
        <f>+_xlfn.CONCAT("y",T2)</f>
        <v>yw2</v>
      </c>
      <c r="D52" s="17" t="str">
        <f>+_xlfn.CONCAT("y",U2)</f>
        <v>yw3</v>
      </c>
      <c r="E52" s="17" t="str">
        <f>+_xlfn.CONCAT("y",V2)</f>
        <v>yw4</v>
      </c>
      <c r="F52" s="17" t="str">
        <f>+_xlfn.CONCAT("y",W2)</f>
        <v>yw5</v>
      </c>
      <c r="G52" s="17" t="str">
        <f>+_xlfn.CONCAT("y",X2)</f>
        <v>yw6</v>
      </c>
      <c r="H52" s="17" t="str">
        <f>+_xlfn.CONCAT("y",Y2)</f>
        <v>yw7</v>
      </c>
      <c r="I52" s="17" t="str">
        <f>+_xlfn.CONCAT("y",Z2)</f>
        <v>yw8</v>
      </c>
      <c r="J52" s="17" t="str">
        <f>+_xlfn.CONCAT("y",AA2)</f>
        <v>yw9</v>
      </c>
      <c r="K52" s="17" t="str">
        <f>+_xlfn.CONCAT("y",AB2)</f>
        <v>yw10</v>
      </c>
      <c r="L52" s="17" t="str">
        <f>+_xlfn.CONCAT("y",AC2)</f>
        <v>yw11</v>
      </c>
      <c r="M52" s="17" t="str">
        <f>+_xlfn.CONCAT("y",AD2)</f>
        <v>yw12</v>
      </c>
    </row>
    <row r="53" spans="1:14" x14ac:dyDescent="0.25">
      <c r="A53">
        <v>0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</row>
    <row r="54" spans="1:14" x14ac:dyDescent="0.25">
      <c r="A54">
        <f>+A53+1</f>
        <v>1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</row>
    <row r="55" spans="1:14" x14ac:dyDescent="0.25">
      <c r="A55">
        <f t="shared" ref="A55:A72" si="7">+A54+1</f>
        <v>2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</row>
    <row r="56" spans="1:14" x14ac:dyDescent="0.25">
      <c r="A56">
        <f t="shared" si="7"/>
        <v>3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</row>
    <row r="57" spans="1:14" x14ac:dyDescent="0.25">
      <c r="A57">
        <f t="shared" si="7"/>
        <v>4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</row>
    <row r="58" spans="1:14" x14ac:dyDescent="0.25">
      <c r="A58">
        <f t="shared" si="7"/>
        <v>5</v>
      </c>
      <c r="B58" s="2">
        <f>+B34*S$3+B33*S$4+B32*S$5+B31*S$6+B30*S$7</f>
        <v>-1.1270275716731319</v>
      </c>
      <c r="C58" s="2">
        <f>+C34*T$3+C33*T$4+C32*T$5+C31*T$6+C30*T$7</f>
        <v>-1.3655228993926842</v>
      </c>
      <c r="D58" s="2">
        <f>+D34*U$3+D33*U$4+D32*U$5+D31*U$6+D30*U$7</f>
        <v>-0.83004077212875282</v>
      </c>
      <c r="E58" s="2">
        <f>+E34*V$3+E33*V$4+E32*V$5+E31*V$6+E30*V$7</f>
        <v>-0.84181162570033941</v>
      </c>
      <c r="F58" s="2">
        <f>+F34*W$3+F33*W$4+F32*W$5+F31*W$6+F30*W$7</f>
        <v>-0.79887985506058867</v>
      </c>
      <c r="G58" s="2">
        <f>+G34*X$3+G33*X$4+G32*X$5+G31*X$6+G30*X$7</f>
        <v>-1.0605457694206752</v>
      </c>
      <c r="H58" s="2">
        <f>+H34*Y$3+H33*Y$4+H32*Y$5+H31*Y$6+H30*Y$7</f>
        <v>-1.2910642533510821</v>
      </c>
      <c r="I58" s="2">
        <f>+I34*Z$3+I33*Z$4+I32*Z$5+I31*Z$6+I30*Z$7</f>
        <v>-0.91530306146571194</v>
      </c>
      <c r="J58" s="2">
        <f>+J34*AA$3+J33*AA$4+J32*AA$5+J31*AA$6+J30*AA$7</f>
        <v>-1.2072608159018523</v>
      </c>
      <c r="K58" s="2">
        <f>+K34*AB$3+K33*AB$4+K32*AB$5+K31*AB$6+K30*AB$7</f>
        <v>-0.85844228758551133</v>
      </c>
      <c r="L58" s="2">
        <f>+L34*AC$3+L33*AC$4+L32*AC$5+L31*AC$6+L30*AC$7</f>
        <v>-0.84303229025809456</v>
      </c>
      <c r="M58" s="2">
        <f>+M34*AD$3+M33*AD$4+M32*AD$5+M31*AD$6+M30*AD$7</f>
        <v>-0.9894892750222537</v>
      </c>
    </row>
    <row r="59" spans="1:14" x14ac:dyDescent="0.25">
      <c r="A59">
        <f t="shared" si="7"/>
        <v>6</v>
      </c>
      <c r="B59" s="2">
        <f>+B35*S$3+B34*S$4+B33*S$5+B32*S$6+B31*S$7</f>
        <v>-1.3059221638547269</v>
      </c>
      <c r="C59" s="2">
        <f>+C35*T$3+C34*T$4+C33*T$5+C32*T$6+C31*T$7</f>
        <v>-0.66398057663275123</v>
      </c>
      <c r="D59" s="2">
        <f>+D35*U$3+D34*U$4+D33*U$5+D32*U$6+D31*U$7</f>
        <v>-0.68797590368326755</v>
      </c>
      <c r="E59" s="2">
        <f>+E35*V$3+E34*V$4+E33*V$5+E32*V$6+E31*V$7</f>
        <v>-0.70029423560581039</v>
      </c>
      <c r="F59" s="2">
        <f>+F35*W$3+F34*W$4+F33*W$5+F32*W$6+F31*W$7</f>
        <v>-0.88236072553855371</v>
      </c>
      <c r="G59" s="2">
        <f>+G35*X$3+G34*X$4+G33*X$5+G32*X$6+G31*X$7</f>
        <v>-1.126527826700999</v>
      </c>
      <c r="H59" s="2">
        <f>+H35*Y$3+H34*Y$4+H33*Y$5+H32*Y$6+H31*Y$7</f>
        <v>-0.72618331643422274</v>
      </c>
      <c r="I59" s="2">
        <f>+I35*Z$3+I34*Z$4+I33*Z$5+I32*Z$6+I31*Z$7</f>
        <v>-1.1881872417530104</v>
      </c>
      <c r="J59" s="2">
        <f>+J35*AA$3+J34*AA$4+J33*AA$5+J32*AA$6+J31*AA$7</f>
        <v>-0.68936529640997635</v>
      </c>
      <c r="K59" s="2">
        <f>+K35*AB$3+K34*AB$4+K33*AB$5+K32*AB$6+K31*AB$7</f>
        <v>-0.70872688254233163</v>
      </c>
      <c r="L59" s="2">
        <f>+L35*AC$3+L34*AC$4+L33*AC$5+L32*AC$6+L31*AC$7</f>
        <v>-0.68742719825676035</v>
      </c>
      <c r="M59" s="2">
        <f>+M35*AD$3+M34*AD$4+M33*AD$5+M32*AD$6+M31*AD$7</f>
        <v>-0.82006624331015843</v>
      </c>
    </row>
    <row r="60" spans="1:14" x14ac:dyDescent="0.25">
      <c r="A60">
        <f t="shared" si="7"/>
        <v>7</v>
      </c>
      <c r="B60" s="2">
        <f>+B36*S$3+B35*S$4+B34*S$5+B33*S$6+B32*S$7</f>
        <v>-0.5795464913085262</v>
      </c>
      <c r="C60" s="2">
        <f>+C36*T$3+C35*T$4+C34*T$5+C33*T$6+C32*T$7</f>
        <v>-0.50468011280917735</v>
      </c>
      <c r="D60" s="2">
        <f>+D36*U$3+D35*U$4+D34*U$5+D33*U$6+D32*U$7</f>
        <v>-0.54105010305195544</v>
      </c>
      <c r="E60" s="2">
        <f>+E36*V$3+E35*V$4+E34*V$5+E33*V$6+E32*V$7</f>
        <v>-0.78579702715554978</v>
      </c>
      <c r="F60" s="2">
        <f>+F36*W$3+F35*W$4+F34*W$5+F33*W$6+F32*W$7</f>
        <v>-0.94555026308912216</v>
      </c>
      <c r="G60" s="2">
        <f>+G36*X$3+G35*X$4+G34*X$5+G33*X$6+G32*X$7</f>
        <v>-0.62604572841223805</v>
      </c>
      <c r="H60" s="2">
        <f>+H36*Y$3+H35*Y$4+H34*Y$5+H33*Y$6+H32*Y$7</f>
        <v>-0.99468088454296744</v>
      </c>
      <c r="I60" s="2">
        <f>+I36*Z$3+I35*Z$4+I34*Z$5+I33*Z$6+I32*Z$7</f>
        <v>-0.61114537886257547</v>
      </c>
      <c r="J60" s="2">
        <f>+J36*AA$3+J35*AA$4+J34*AA$5+J33*AA$6+J32*AA$7</f>
        <v>-0.54582931306151228</v>
      </c>
      <c r="K60" s="2">
        <f>+K36*AB$3+K35*AB$4+K34*AB$5+K33*AB$6+K32*AB$7</f>
        <v>-0.55388840239870718</v>
      </c>
      <c r="L60" s="2">
        <f>+L36*AC$3+L35*AC$4+L34*AC$5+L33*AC$6+L32*AC$7</f>
        <v>-0.52649749338952367</v>
      </c>
      <c r="M60" s="2">
        <f>+M36*AD$3+M35*AD$4+M34*AD$5+M33*AD$6+M32*AD$7</f>
        <v>-0.64484576600744337</v>
      </c>
    </row>
    <row r="61" spans="1:14" x14ac:dyDescent="0.25">
      <c r="A61">
        <f t="shared" si="7"/>
        <v>8</v>
      </c>
      <c r="B61" s="2">
        <f>+B37*S$3+B36*S$4+B35*S$5+B34*S$6+B33*S$7</f>
        <v>-0.38303177408341671</v>
      </c>
      <c r="C61" s="2">
        <f>+C37*T$3+C36*T$4+C35*T$5+C34*T$6+C33*T$7</f>
        <v>-0.36361844768420143</v>
      </c>
      <c r="D61" s="2">
        <f>+D37*U$3+D36*U$4+D35*U$5+D34*U$6+D33*U$7</f>
        <v>-0.64710357882000757</v>
      </c>
      <c r="E61" s="2">
        <f>+E37*V$3+E36*V$4+E35*V$5+E34*V$6+E33*V$7</f>
        <v>-0.85373889265585945</v>
      </c>
      <c r="F61" s="2">
        <f>+F37*W$3+F36*W$4+F35*W$5+F34*W$6+F33*W$7</f>
        <v>-0.39666702229519796</v>
      </c>
      <c r="G61" s="2">
        <f>+G37*X$3+G36*X$4+G35*X$5+G34*X$6+G33*X$7</f>
        <v>-0.79097538267147716</v>
      </c>
      <c r="H61" s="2">
        <f>+H37*Y$3+H36*Y$4+H35*Y$5+H34*Y$6+H33*Y$7</f>
        <v>-0.42691496744252166</v>
      </c>
      <c r="I61" s="2">
        <f>+I37*Z$3+I36*Z$4+I35*Z$5+I34*Z$6+I33*Z$7</f>
        <v>-0.45121684481294388</v>
      </c>
      <c r="J61" s="2">
        <f>+J37*AA$3+J36*AA$4+J35*AA$5+J34*AA$6+J33*AA$7</f>
        <v>-0.39738170674346618</v>
      </c>
      <c r="K61" s="2">
        <f>+K37*AB$3+K36*AB$4+K35*AB$5+K34*AB$6+K33*AB$7</f>
        <v>-0.39375154189422379</v>
      </c>
      <c r="L61" s="2">
        <f>+L37*AC$3+L36*AC$4+L35*AC$5+L34*AC$6+L33*AC$7</f>
        <v>-0.36006097402089843</v>
      </c>
      <c r="M61" s="2">
        <f>+M37*AD$3+M36*AD$4+M35*AD$5+M34*AD$6+M33*AD$7</f>
        <v>-0.46362946173087116</v>
      </c>
    </row>
    <row r="62" spans="1:14" x14ac:dyDescent="0.25">
      <c r="A62">
        <f t="shared" si="7"/>
        <v>9</v>
      </c>
      <c r="B62" s="2">
        <f>+B38*S$3+B37*S$4+B36*S$5+B35*S$6+B34*S$7</f>
        <v>-0.23005787094594637</v>
      </c>
      <c r="C62" s="2">
        <f>+C38*T$3+C37*T$4+C36*T$5+C35*T$6+C34*T$7</f>
        <v>-0.45633830077278242</v>
      </c>
      <c r="D62" s="2">
        <f>+D38*U$3+D37*U$4+D36*U$5+D35*U$6+D34*U$7</f>
        <v>-0.71483162673915712</v>
      </c>
      <c r="E62" s="2">
        <f>+E38*V$3+E37*V$4+E36*V$5+E35*V$6+E34*V$7</f>
        <v>-0.2782405913098584</v>
      </c>
      <c r="F62" s="2">
        <f>+F38*W$3+F37*W$4+F36*W$5+F35*W$6+F34*W$7</f>
        <v>-0.62725924070787809</v>
      </c>
      <c r="G62" s="2">
        <f>+G38*X$3+G37*X$4+G36*X$5+G35*X$6+G34*X$7</f>
        <v>-0.31633686439009373</v>
      </c>
      <c r="H62" s="2">
        <f>+H38*Y$3+H37*Y$4+H36*Y$5+H35*Y$6+H34*Y$7</f>
        <v>-0.26955728398020451</v>
      </c>
      <c r="I62" s="2">
        <f>+I38*Z$3+I37*Z$4+I36*Z$5+I35*Z$6+I34*Z$7</f>
        <v>-0.28581575508072238</v>
      </c>
      <c r="J62" s="2">
        <f>+J38*AA$3+J37*AA$4+J36*AA$5+J35*AA$6+J34*AA$7</f>
        <v>-0.24385440782444334</v>
      </c>
      <c r="K62" s="2">
        <f>+K38*AB$3+K37*AB$4+K36*AB$5+K35*AB$6+K34*AB$7</f>
        <v>-0.22813499703711931</v>
      </c>
      <c r="L62" s="2">
        <f>+L38*AC$3+L37*AC$4+L36*AC$5+L35*AC$6+L34*AC$7</f>
        <v>-0.18792920380246789</v>
      </c>
      <c r="M62" s="2">
        <f>+M38*AD$3+M37*AD$4+M36*AD$5+M35*AD$6+M34*AD$7</f>
        <v>-0.27621216073286137</v>
      </c>
    </row>
    <row r="63" spans="1:14" x14ac:dyDescent="0.25">
      <c r="A63">
        <f t="shared" si="7"/>
        <v>10</v>
      </c>
      <c r="B63" s="2">
        <f>+B39*S$3+B38*S$4+B37*S$5+B36*S$6+B35*S$7</f>
        <v>-0.32116671246683631</v>
      </c>
      <c r="C63" s="2">
        <f>+C39*T$3+C38*T$4+C37*T$5+C36*T$6+C35*T$7</f>
        <v>-0.52284304242630264</v>
      </c>
      <c r="D63" s="2">
        <f>+D39*U$3+D38*U$4+D37*U$5+D36*U$6+D35*U$7</f>
        <v>-6.9412767408888951E-2</v>
      </c>
      <c r="E63" s="2">
        <f>+E39*V$3+E38*V$4+E37*V$5+E36*V$6+E35*V$7</f>
        <v>-0.510865069366084</v>
      </c>
      <c r="F63" s="2">
        <f>+F39*W$3+F38*W$4+F37*W$5+F36*W$6+F35*W$7</f>
        <v>-8.7367840324766466E-2</v>
      </c>
      <c r="G63" s="2">
        <f>+G39*X$3+G38*X$4+G37*X$5+G36*X$6+G35*X$7</f>
        <v>-9.7493694525382424E-2</v>
      </c>
      <c r="H63" s="2">
        <f>+H39*Y$3+H38*Y$4+H37*Y$5+H36*Y$6+H35*Y$7</f>
        <v>-0.10681501614744811</v>
      </c>
      <c r="I63" s="2">
        <f>+I39*Z$3+I38*Z$4+I37*Z$5+I36*Z$6+I35*Z$7</f>
        <v>-0.11475484561448535</v>
      </c>
      <c r="J63" s="2">
        <f>+J39*AA$3+J38*AA$4+J37*AA$5+J36*AA$6+J35*AA$7</f>
        <v>-8.5073595536066041E-2</v>
      </c>
      <c r="K63" s="2">
        <f>+K39*AB$3+K38*AB$4+K37*AB$5+K36*AB$6+K35*AB$7</f>
        <v>-5.6851259838950716E-2</v>
      </c>
      <c r="L63" s="2">
        <f>+L39*AC$3+L38*AC$4+L37*AC$5+L36*AC$6+L35*AC$7</f>
        <v>-9.9072983280427407E-3</v>
      </c>
      <c r="M63" s="2">
        <f>+M39*AD$3+M38*AD$4+M37*AD$5+M36*AD$6+M35*AD$7</f>
        <v>-8.2381672612043294E-2</v>
      </c>
    </row>
    <row r="64" spans="1:14" x14ac:dyDescent="0.25">
      <c r="A64">
        <f t="shared" si="7"/>
        <v>11</v>
      </c>
      <c r="B64" s="2">
        <f>+B40*S$3+B39*S$4+B38*S$5+B37*S$6+B36*S$7</f>
        <v>-0.39482276147477446</v>
      </c>
      <c r="C64" s="2">
        <f>+C40*T$3+C39*T$4+C38*T$5+C37*T$6+C36*T$7</f>
        <v>7.1578786603054834E-2</v>
      </c>
      <c r="D64" s="2">
        <f>+D40*U$3+D39*U$4+D38*U$5+D37*U$6+D36*U$7</f>
        <v>-0.37619138714340955</v>
      </c>
      <c r="E64" s="2">
        <f>+E40*V$3+E39*V$4+E38*V$5+E37*V$6+E36*V$7</f>
        <v>5.1644026680589851E-2</v>
      </c>
      <c r="F64" s="2">
        <f>+F40*W$3+F39*W$4+F38*W$5+F37*W$6+F36*W$7</f>
        <v>9.8520637260830449E-2</v>
      </c>
      <c r="G64" s="2">
        <f>+G40*X$3+G39*X$4+G38*X$5+G37*X$6+G36*X$7</f>
        <v>7.0407432113909679E-2</v>
      </c>
      <c r="H64" s="2">
        <f>+H40*Y$3+H39*Y$4+H38*Y$5+H37*Y$6+H36*Y$7</f>
        <v>6.1496089838246046E-2</v>
      </c>
      <c r="I64" s="2">
        <f>+I40*Z$3+I39*Z$4+I38*Z$5+I37*Z$6+I36*Z$7</f>
        <v>6.2159555583725788E-2</v>
      </c>
      <c r="J64" s="2">
        <f>+J40*AA$3+J39*AA$4+J38*AA$5+J37*AA$6+J36*AA$7</f>
        <v>7.9140498820144636E-2</v>
      </c>
      <c r="K64" s="2">
        <f>+K40*AB$3+K39*AB$4+K38*AB$5+K37*AB$6+K36*AB$7</f>
        <v>0.12029359397917247</v>
      </c>
      <c r="L64" s="2">
        <f>+L40*AC$3+L39*AC$4+L38*AC$5+L37*AC$6+L36*AC$7</f>
        <v>0.17420629551072558</v>
      </c>
      <c r="M64" s="2">
        <f>+M40*AD$3+M39*AD$4+M38*AD$5+M37*AD$6+M36*AD$7</f>
        <v>0.11808145392478435</v>
      </c>
    </row>
    <row r="65" spans="1:14" x14ac:dyDescent="0.25">
      <c r="A65">
        <f t="shared" si="7"/>
        <v>12</v>
      </c>
      <c r="B65" s="2">
        <f>+B41*S$3+B40*S$4+B39*S$5+B38*S$6+B37*S$7</f>
        <v>0.22361608495523932</v>
      </c>
      <c r="C65" s="2">
        <f>+C41*T$3+C40*T$4+C39*T$5+C38*T$6+C37*T$7</f>
        <v>-0.18858930718991732</v>
      </c>
      <c r="D65" s="2">
        <f>+D41*U$3+D40*U$4+D39*U$5+D38*U$6+D37*U$7</f>
        <v>0.27252377853673065</v>
      </c>
      <c r="E65" s="2">
        <f>+E41*V$3+E40*V$4+E39*V$5+E38*V$6+E37*V$7</f>
        <v>0.25650613176474213</v>
      </c>
      <c r="F65" s="2">
        <f>+F41*W$3+F40*W$4+F39*W$5+F38*W$6+F37*W$7</f>
        <v>0.26650224793695027</v>
      </c>
      <c r="G65" s="2">
        <f>+G41*X$3+G40*X$4+G39*X$5+G38*X$6+G37*X$7</f>
        <v>0.24405392664357325</v>
      </c>
      <c r="H65" s="2">
        <f>+H41*Y$3+H40*Y$4+H39*Y$5+H38*Y$6+H37*Y$7</f>
        <v>0.23556659269819291</v>
      </c>
      <c r="I65" s="2">
        <f>+I41*Z$3+I40*Z$4+I39*Z$5+I38*Z$6+I37*Z$7</f>
        <v>0.24512774772631091</v>
      </c>
      <c r="J65" s="2">
        <f>+J41*AA$3+J40*AA$4+J39*AA$5+J38*AA$6+J37*AA$7</f>
        <v>0.24897379540422607</v>
      </c>
      <c r="K65" s="2">
        <f>+K41*AB$3+K40*AB$4+K39*AB$5+K38*AB$6+K37*AB$7</f>
        <v>0.30350012454393721</v>
      </c>
      <c r="L65" s="2">
        <f>+L41*AC$3+L40*AC$4+L39*AC$5+L38*AC$6+L37*AC$7</f>
        <v>0.36462002771907553</v>
      </c>
      <c r="M65" s="2">
        <f>+M41*AD$3+M40*AD$4+M39*AD$5+M38*AD$6+M37*AD$7</f>
        <v>0.32540417952134726</v>
      </c>
    </row>
    <row r="66" spans="1:14" x14ac:dyDescent="0.25">
      <c r="A66">
        <f t="shared" si="7"/>
        <v>13</v>
      </c>
      <c r="B66" s="2">
        <f>+B42*S$3+B41*S$4+B40*S$5+B39*S$6+B38*S$7</f>
        <v>-2.2871708503337373E-2</v>
      </c>
      <c r="C66" s="2">
        <f>+C42*T$3+C41*T$4+C40*T$5+C39*T$6+C38*T$7</f>
        <v>0.40016032659523543</v>
      </c>
      <c r="D66" s="2">
        <f>+D42*U$3+D41*U$4+D40*U$5+D39*U$6+D38*U$7</f>
        <v>0.4523167400790854</v>
      </c>
      <c r="E66" s="2">
        <f>+E42*V$3+E41*V$4+E40*V$5+E39*V$6+E38*V$7</f>
        <v>0.43560662068596556</v>
      </c>
      <c r="F66" s="2">
        <f>+F42*W$3+F41*W$4+F40*W$5+F39*W$6+F38*W$7</f>
        <v>0.4402319805669338</v>
      </c>
      <c r="G66" s="2">
        <f>+G42*X$3+G41*X$4+G40*X$5+G39*X$6+G38*X$7</f>
        <v>0.42364238841271334</v>
      </c>
      <c r="H66" s="2">
        <f>+H42*Y$3+H41*Y$4+H40*Y$5+H39*Y$6+H38*Y$7</f>
        <v>0.41559357183570145</v>
      </c>
      <c r="I66" s="2">
        <f>+I42*Z$3+I41*Z$4+I40*Z$5+I39*Z$6+I38*Z$7</f>
        <v>0.43435688401591221</v>
      </c>
      <c r="J66" s="2">
        <f>+J42*AA$3+J41*AA$4+J40*AA$5+J39*AA$6+J38*AA$7</f>
        <v>0.42461857633301314</v>
      </c>
      <c r="K66" s="2">
        <f>+K42*AB$3+K41*AB$4+K40*AB$5+K39*AB$6+K38*AB$7</f>
        <v>0.49297575490032169</v>
      </c>
      <c r="L66" s="2">
        <f>+L42*AC$3+L41*AC$4+L40*AC$5+L39*AC$6+L38*AC$7</f>
        <v>0.56154948120236581</v>
      </c>
      <c r="M66" s="2">
        <f>+M42*AD$3+M41*AD$4+M40*AD$5+M39*AD$6+M38*AD$7</f>
        <v>0.25419905113452201</v>
      </c>
    </row>
    <row r="67" spans="1:14" x14ac:dyDescent="0.25">
      <c r="A67">
        <f t="shared" si="7"/>
        <v>14</v>
      </c>
      <c r="B67" s="2">
        <f>+B43*S$3+B42*S$4+B41*S$5+B40*S$6+B39*S$7</f>
        <v>0.58024873053414239</v>
      </c>
      <c r="C67" s="2">
        <f>+C43*T$3+C42*T$4+C41*T$5+C40*T$6+C39*T$7</f>
        <v>0.59010082953985332</v>
      </c>
      <c r="D67" s="2">
        <f>+D43*U$3+D42*U$4+D41*U$5+D40*U$6+D39*U$7</f>
        <v>0.63826199332613953</v>
      </c>
      <c r="E67" s="2">
        <f>+E43*V$3+E42*V$4+E41*V$5+E40*V$6+E39*V$7</f>
        <v>0.62083570575637326</v>
      </c>
      <c r="F67" s="2">
        <f>+F43*W$3+F42*W$4+F41*W$5+F40*W$6+F39*W$7</f>
        <v>0.61990652874078256</v>
      </c>
      <c r="G67" s="2">
        <f>+G43*X$3+G42*X$4+G41*X$5+G40*X$6+G39*X$7</f>
        <v>0.60937614415572494</v>
      </c>
      <c r="H67" s="2">
        <f>+H43*Y$3+H42*Y$4+H41*Y$5+H40*Y$6+H39*Y$7</f>
        <v>0.60178085046645535</v>
      </c>
      <c r="I67" s="2">
        <f>+I43*Z$3+I42*Z$4+I41*Z$5+I40*Z$6+I39*Z$7</f>
        <v>0.63006120618029737</v>
      </c>
      <c r="J67" s="2">
        <f>+J43*AA$3+J42*AA$4+J41*AA$5+J40*AA$6+J39*AA$7</f>
        <v>0.60627370337842257</v>
      </c>
      <c r="K67" s="2">
        <f>+K43*AB$3+K42*AB$4+K41*AB$5+K40*AB$6+K39*AB$7</f>
        <v>0.68893500585212086</v>
      </c>
      <c r="L67" s="2">
        <f>+L43*AC$3+L42*AC$4+L41*AC$5+L40*AC$6+L39*AC$7</f>
        <v>0.41900326828173878</v>
      </c>
      <c r="M67" s="2">
        <f>+M43*AD$3+M42*AD$4+M41*AD$5+M40*AD$6+M39*AD$7</f>
        <v>0.68001254041444237</v>
      </c>
    </row>
    <row r="68" spans="1:14" x14ac:dyDescent="0.25">
      <c r="A68">
        <f t="shared" si="7"/>
        <v>15</v>
      </c>
      <c r="B68" s="2">
        <f>+B44*S$3+B43*S$4+B42*S$5+B41*S$6+B40*S$7</f>
        <v>0.80420007339021382</v>
      </c>
      <c r="C68" s="2">
        <f>+C44*T$3+C43*T$4+C42*T$5+C41*T$6+C40*T$7</f>
        <v>0.7686245784650575</v>
      </c>
      <c r="D68" s="2">
        <f>+D44*U$3+D43*U$4+D42*U$5+D41*U$6+D40*U$7</f>
        <v>0.83057006205087891</v>
      </c>
      <c r="E68" s="2">
        <f>+E44*V$3+E43*V$4+E42*V$5+E41*V$6+E40*V$7</f>
        <v>0.81240309992005677</v>
      </c>
      <c r="F68" s="2">
        <f>+F44*W$3+F43*W$4+F42*W$5+F41*W$6+F40*W$7</f>
        <v>0.80572931665827807</v>
      </c>
      <c r="G68" s="2">
        <f>+G44*X$3+G43*X$4+G42*X$5+G41*X$6+G40*X$7</f>
        <v>0.80146547819518643</v>
      </c>
      <c r="H68" s="2">
        <f>+H44*Y$3+H43*Y$4+H42*Y$5+H41*Y$6+H40*Y$7</f>
        <v>0.79433922638324894</v>
      </c>
      <c r="I68" s="2">
        <f>+I44*Z$3+I43*Z$4+I42*Z$5+I41*Z$6+I40*Z$7</f>
        <v>0.83246228703291125</v>
      </c>
      <c r="J68" s="2">
        <f>+J44*AA$3+J43*AA$4+J42*AA$5+J41*AA$6+J40*AA$7</f>
        <v>0.79414484311506284</v>
      </c>
      <c r="K68" s="2">
        <f>+K44*AB$3+K43*AB$4+K42*AB$5+K41*AB$6+K40*AB$7</f>
        <v>0.54709106825996212</v>
      </c>
      <c r="L68" s="2">
        <f>+L44*AC$3+L43*AC$4+L42*AC$5+L41*AC$6+L40*AC$7</f>
        <v>0.97585502094176035</v>
      </c>
      <c r="M68" s="2">
        <f>+M44*AD$3+M43*AD$4+M42*AD$5+M41*AD$6+M40*AD$7</f>
        <v>0.99091765538906307</v>
      </c>
    </row>
    <row r="69" spans="1:14" x14ac:dyDescent="0.25">
      <c r="A69">
        <f t="shared" si="7"/>
        <v>16</v>
      </c>
      <c r="B69" s="2">
        <f>+B45*S$3+B44*S$4+B43*S$5+B42*S$6+B41*S$7</f>
        <v>0.99779960561131642</v>
      </c>
      <c r="C69" s="2">
        <f>+C45*T$3+C44*T$4+C43*T$5+C42*T$6+C41*T$7</f>
        <v>0.95325718821344352</v>
      </c>
      <c r="D69" s="2">
        <f>+D45*U$3+D44*U$4+D43*U$5+D42*U$6+D41*U$7</f>
        <v>1.0294586738920126</v>
      </c>
      <c r="E69" s="2">
        <f>+E45*V$3+E44*V$4+E43*V$5+E42*V$6+E41*V$7</f>
        <v>1.0105256922370407</v>
      </c>
      <c r="F69" s="2">
        <f>+F45*W$3+F44*W$4+F43*W$5+F42*W$6+F41*W$7</f>
        <v>0.99791072944258885</v>
      </c>
      <c r="G69" s="2">
        <f>+G45*X$3+G44*X$4+G43*X$5+G42*X$6+G41*X$7</f>
        <v>1.0001278705218533</v>
      </c>
      <c r="H69" s="2">
        <f>+H45*Y$3+H44*Y$4+H43*Y$5+H42*Y$6+H41*Y$7</f>
        <v>0.99348671061737859</v>
      </c>
      <c r="I69" s="2">
        <f>+I45*Z$3+I44*Z$4+I43*Z$5+I42*Z$6+I41*Z$7</f>
        <v>1.0417892813335072</v>
      </c>
      <c r="J69" s="2">
        <f>+J45*AA$3+J44*AA$4+J43*AA$5+J42*AA$6+J41*AA$7</f>
        <v>0.65815543669134402</v>
      </c>
      <c r="K69" s="2">
        <f>+K45*AB$3+K44*AB$4+K43*AB$5+K42*AB$6+K41*AB$7</f>
        <v>1.1011994071210829</v>
      </c>
      <c r="L69" s="2">
        <f>+L45*AC$3+L44*AC$4+L43*AC$5+L42*AC$6+L41*AC$7</f>
        <v>1.1937001762661914</v>
      </c>
      <c r="M69" s="2">
        <f>+M45*AD$3+M44*AD$4+M43*AD$5+M42*AD$6+M41*AD$7</f>
        <v>1.2281077510616223</v>
      </c>
    </row>
    <row r="70" spans="1:14" x14ac:dyDescent="0.25">
      <c r="A70">
        <f t="shared" si="7"/>
        <v>17</v>
      </c>
      <c r="B70" s="2">
        <f>+B46*S$3+B45*S$4+B44*S$5+B43*S$6+B42*S$7</f>
        <v>1.1980238732242863</v>
      </c>
      <c r="C70" s="2">
        <f>+C46*T$3+C45*T$4+C44*T$5+C43*T$6+C42*T$7</f>
        <v>1.144207696410888</v>
      </c>
      <c r="D70" s="2">
        <f>+D46*U$3+D45*U$4+D44*U$5+D43*U$6+D42*U$7</f>
        <v>1.2351530068567418</v>
      </c>
      <c r="E70" s="2">
        <f>+E46*V$3+E45*V$4+E44*V$5+E43*V$6+E42*V$7</f>
        <v>1.2154277934415134</v>
      </c>
      <c r="F70" s="2">
        <f>+F46*W$3+F45*W$4+F44*W$5+F43*W$6+F42*W$7</f>
        <v>1.1966683513343204</v>
      </c>
      <c r="G70" s="2">
        <f>+G46*X$3+G45*X$4+G44*X$5+G43*X$6+G42*X$7</f>
        <v>1.205588243021489</v>
      </c>
      <c r="H70" s="2">
        <f>+H46*Y$3+H45*Y$4+H44*Y$5+H43*Y$6+H42*Y$7</f>
        <v>1.1994487742666915</v>
      </c>
      <c r="I70" s="2">
        <f>+I46*Z$3+I45*Z$4+I44*Z$5+I43*Z$6+I42*Z$7</f>
        <v>0.89026918227356899</v>
      </c>
      <c r="J70" s="2">
        <f>+J46*AA$3+J45*AA$4+J44*AA$5+J43*AA$6+J42*AA$7</f>
        <v>1.1893932560531939</v>
      </c>
      <c r="K70" s="2">
        <f>+K46*AB$3+K45*AB$4+K44*AB$5+K43*AB$6+K42*AB$7</f>
        <v>1.3179713155673536</v>
      </c>
      <c r="L70" s="2">
        <f>+L46*AC$3+L45*AC$4+L44*AC$5+L43*AC$6+L42*AC$7</f>
        <v>1.4189997220735362</v>
      </c>
      <c r="M70" s="2">
        <f>+M46*AD$3+M45*AD$4+M44*AD$5+M43*AD$6+M42*AD$7</f>
        <v>1.0640527607189436</v>
      </c>
    </row>
    <row r="71" spans="1:14" x14ac:dyDescent="0.25">
      <c r="A71">
        <f t="shared" si="7"/>
        <v>18</v>
      </c>
      <c r="B71" s="2">
        <f>+B47*S$3+B46*S$4+B45*S$5+B44*S$6+B43*S$7</f>
        <v>1.4050995664415169</v>
      </c>
      <c r="C71" s="2">
        <f>+C47*T$3+C46*T$4+C45*T$5+C44*T$6+C43*T$7</f>
        <v>1.341692293690514</v>
      </c>
      <c r="D71" s="2">
        <f>+D47*U$3+D46*U$4+D45*U$5+D44*U$6+D43*U$7</f>
        <v>1.4478859442639656</v>
      </c>
      <c r="E71" s="2">
        <f>+E47*V$3+E46*V$4+E45*V$5+E44*V$6+E43*V$7</f>
        <v>1.4273413899022043</v>
      </c>
      <c r="F71" s="2">
        <f>+F47*W$3+F46*W$4+F45*W$5+F44*W$6+F43*W$7</f>
        <v>1.4022272120363888</v>
      </c>
      <c r="G71" s="2">
        <f>+G47*X$3+G46*X$4+G45*X$5+G44*X$6+G43*X$7</f>
        <v>1.4180792141272605</v>
      </c>
      <c r="H71" s="2">
        <f>+H47*Y$3+H46*Y$4+H45*Y$5+H44*Y$6+H43*Y$7</f>
        <v>1.0503643602330242</v>
      </c>
      <c r="I71" s="2">
        <f>+I47*Z$3+I46*Z$4+I45*Z$5+I44*Z$6+I43*Z$7</f>
        <v>1.4821771045957719</v>
      </c>
      <c r="J71" s="2">
        <f>+J47*AA$3+J46*AA$4+J45*AA$5+J44*AA$6+J43*AA$7</f>
        <v>1.3972180221965631</v>
      </c>
      <c r="K71" s="2">
        <f>+K47*AB$3+K46*AB$4+K45*AB$5+K44*AB$6+K43*AB$7</f>
        <v>1.5421608893221701</v>
      </c>
      <c r="L71" s="2">
        <f>+L47*AC$3+L46*AC$4+L45*AC$5+L44*AC$6+L43*AC$7</f>
        <v>1.1558049680587186</v>
      </c>
      <c r="M71" s="2">
        <f>+M47*AD$3+M46*AD$4+M45*AD$5+M44*AD$6+M43*AD$7</f>
        <v>0.9786691816501063</v>
      </c>
    </row>
    <row r="72" spans="1:14" x14ac:dyDescent="0.25">
      <c r="A72" s="10">
        <f t="shared" si="7"/>
        <v>19</v>
      </c>
      <c r="B72" s="18">
        <f>+B48*S$3+B47*S$4+B46*S$5+B45*S$6+B44*S$7</f>
        <v>1.6192611325323498</v>
      </c>
      <c r="C72" s="18">
        <f>+C48*T$3+C47*T$4+C46*T$5+C45*T$6+C44*T$7</f>
        <v>1.5459345684603354</v>
      </c>
      <c r="D72" s="18">
        <f>+D48*U$3+D47*U$4+D46*U$5+D45*U$6+D44*U$7</f>
        <v>1.6678983384103054</v>
      </c>
      <c r="E72" s="18">
        <f>+E48*V$3+E47*V$4+E46*V$5+E45*V$6+E44*V$7</f>
        <v>1.6465064062730794</v>
      </c>
      <c r="F72" s="18">
        <f>+F48*W$3+F47*W$4+F46*W$5+F45*W$6+F44*W$7</f>
        <v>1.6148200414884812</v>
      </c>
      <c r="G72" s="18">
        <f>+G48*X$3+G47*X$4+G46*X$5+G45*X$6+G44*X$7</f>
        <v>1.3118622280681209</v>
      </c>
      <c r="H72" s="18">
        <f>+H48*Y$3+H47*Y$4+H46*Y$5+H45*Y$6+H44*Y$7</f>
        <v>1.6327573649154155</v>
      </c>
      <c r="I72" s="18">
        <f>+I48*Z$3+I47*Z$4+I46*Z$5+I45*Z$6+I44*Z$7</f>
        <v>1.7137365325047058</v>
      </c>
      <c r="J72" s="18">
        <f>+J48*AA$3+J47*AA$4+J46*AA$5+J45*AA$6+J44*AA$7</f>
        <v>1.612154293558149</v>
      </c>
      <c r="K72" s="18">
        <f>+K48*AB$3+K47*AB$4+K46*AB$5+K45*AB$6+K44*AB$7</f>
        <v>1.2802628037949948</v>
      </c>
      <c r="L72" s="18">
        <f>+L48*AC$3+L47*AC$4+L46*AC$5+L45*AC$6+L44*AC$7</f>
        <v>1.1274664411442195</v>
      </c>
      <c r="M72" s="18">
        <f>+M48*AD$3+M47*AD$4+M46*AD$5+M45*AD$6+M44*AD$7</f>
        <v>0.74545148102524861</v>
      </c>
    </row>
    <row r="73" spans="1:14" x14ac:dyDescent="0.25">
      <c r="A73" s="15" t="s">
        <v>65</v>
      </c>
      <c r="B73" s="2">
        <f>+B49*S$3+B48*S$4+B47*S$5+B46*S$6+B45*S$7</f>
        <v>1.8407510412603936</v>
      </c>
      <c r="C73" s="2">
        <f t="shared" ref="C73:M73" si="8">+C49*T$3+C48*T$4+C47*T$5+C46*T$6+C45*T$7</f>
        <v>1.7571657600457962</v>
      </c>
      <c r="D73" s="2">
        <f t="shared" si="8"/>
        <v>1.8954392832586577</v>
      </c>
      <c r="E73" s="2">
        <f t="shared" si="8"/>
        <v>1.873170977131589</v>
      </c>
      <c r="F73" s="2">
        <f t="shared" si="8"/>
        <v>1.4807027370114574</v>
      </c>
      <c r="G73" s="2">
        <f t="shared" si="8"/>
        <v>1.8159015741498403</v>
      </c>
      <c r="H73" s="2">
        <f t="shared" si="8"/>
        <v>1.8605944758858779</v>
      </c>
      <c r="I73" s="2">
        <f t="shared" si="8"/>
        <v>1.9532196362606538</v>
      </c>
      <c r="J73" s="2">
        <f t="shared" si="8"/>
        <v>1.361065908682983</v>
      </c>
      <c r="K73" s="2">
        <f t="shared" si="8"/>
        <v>1.252063890889801</v>
      </c>
      <c r="L73" s="2">
        <f t="shared" si="8"/>
        <v>0.85286611534272205</v>
      </c>
      <c r="M73" s="2">
        <f t="shared" si="8"/>
        <v>1.957104787320028</v>
      </c>
    </row>
    <row r="74" spans="1:14" x14ac:dyDescent="0.25">
      <c r="A74" s="20" t="s">
        <v>16</v>
      </c>
      <c r="B74" s="19" cm="1">
        <f t="array" ref="B74">+AVERAGE((B58:B72-B35:B49)^2)</f>
        <v>0.12794028865863499</v>
      </c>
      <c r="C74" s="19" cm="1">
        <f t="array" ref="C74">+AVERAGE((C58:C72-C35:C49)^2)</f>
        <v>0.11783615164509817</v>
      </c>
      <c r="D74" s="19" cm="1">
        <f t="array" ref="D74">+AVERAGE((D58:D72-D35:D49)^2)</f>
        <v>7.3721681541620274E-2</v>
      </c>
      <c r="E74" s="19" cm="1">
        <f t="array" ref="E74">+AVERAGE((E58:E72-E35:E49)^2)</f>
        <v>6.8814283971318252E-2</v>
      </c>
      <c r="F74" s="19" cm="1">
        <f t="array" ref="F74">+AVERAGE((F58:F72-F35:F49)^2)</f>
        <v>7.0276610115231689E-2</v>
      </c>
      <c r="G74" s="19" cm="1">
        <f t="array" ref="G74">+AVERAGE((G58:G72-G35:G49)^2)</f>
        <v>8.6053087853186952E-2</v>
      </c>
      <c r="H74" s="19" cm="1">
        <f t="array" ref="H74">+AVERAGE((H58:H72-H35:H49)^2)</f>
        <v>9.1494298073807795E-2</v>
      </c>
      <c r="I74" s="19" cm="1">
        <f t="array" ref="I74">+AVERAGE((I58:I72-I35:I49)^2)</f>
        <v>6.4565243770948189E-2</v>
      </c>
      <c r="J74" s="19" cm="1">
        <f t="array" ref="J74">+AVERAGE((J58:J72-J35:J49)^2)</f>
        <v>6.7761811348339709E-2</v>
      </c>
      <c r="K74" s="19" cm="1">
        <f t="array" ref="K74">+AVERAGE((K58:K72-K35:K49)^2)</f>
        <v>5.0427752972391875E-2</v>
      </c>
      <c r="L74" s="19" cm="1">
        <f t="array" ref="L74">+AVERAGE((L58:L72-L35:L49)^2)</f>
        <v>5.8625190866415502E-2</v>
      </c>
      <c r="M74" s="19" cm="1">
        <f t="array" ref="M74">+AVERAGE((M58:M72-M35:M49)^2)</f>
        <v>0.20977369650437958</v>
      </c>
    </row>
    <row r="75" spans="1:14" x14ac:dyDescent="0.25">
      <c r="A75" s="14" t="s">
        <v>97</v>
      </c>
      <c r="B75" s="2">
        <f>+B73-B72</f>
        <v>0.22148990872804375</v>
      </c>
      <c r="C75" s="2">
        <f t="shared" ref="C75:M75" si="9">+C73-C72</f>
        <v>0.21123119158546078</v>
      </c>
      <c r="D75" s="2">
        <f t="shared" si="9"/>
        <v>0.2275409448483523</v>
      </c>
      <c r="E75" s="2">
        <f t="shared" si="9"/>
        <v>0.22666457085850955</v>
      </c>
      <c r="F75" s="2">
        <f t="shared" si="9"/>
        <v>-0.13411730447702386</v>
      </c>
      <c r="G75" s="2">
        <f t="shared" si="9"/>
        <v>0.50403934608171941</v>
      </c>
      <c r="H75" s="2">
        <f t="shared" si="9"/>
        <v>0.22783711097046244</v>
      </c>
      <c r="I75" s="2">
        <f t="shared" si="9"/>
        <v>0.23948310375594795</v>
      </c>
      <c r="J75" s="2">
        <f t="shared" si="9"/>
        <v>-0.25108838487516594</v>
      </c>
      <c r="K75" s="2">
        <f t="shared" si="9"/>
        <v>-2.8198912905193829E-2</v>
      </c>
      <c r="L75" s="2">
        <f t="shared" si="9"/>
        <v>-0.2746003258014974</v>
      </c>
      <c r="M75" s="2">
        <f t="shared" si="9"/>
        <v>1.2116533062947794</v>
      </c>
      <c r="N75" s="1" t="s">
        <v>101</v>
      </c>
    </row>
    <row r="76" spans="1:14" x14ac:dyDescent="0.25">
      <c r="A76" s="14" t="s">
        <v>100</v>
      </c>
      <c r="B76" s="2">
        <f>+B72-B71</f>
        <v>0.21416156609083292</v>
      </c>
      <c r="C76" s="2">
        <f t="shared" ref="C76:M76" si="10">+C72-C71</f>
        <v>0.20424227476982137</v>
      </c>
      <c r="D76" s="2">
        <f t="shared" si="10"/>
        <v>0.22001239414633988</v>
      </c>
      <c r="E76" s="2">
        <f t="shared" si="10"/>
        <v>0.21916501637087515</v>
      </c>
      <c r="F76" s="2">
        <f t="shared" si="10"/>
        <v>0.21259282945209246</v>
      </c>
      <c r="G76" s="2">
        <f t="shared" si="10"/>
        <v>-0.10621698605913954</v>
      </c>
      <c r="H76" s="2">
        <f t="shared" si="10"/>
        <v>0.5823930046823913</v>
      </c>
      <c r="I76" s="2">
        <f t="shared" si="10"/>
        <v>0.23155942790893391</v>
      </c>
      <c r="J76" s="2">
        <f t="shared" si="10"/>
        <v>0.21493627136158588</v>
      </c>
      <c r="K76" s="2">
        <f t="shared" si="10"/>
        <v>-0.26189808552717531</v>
      </c>
      <c r="L76" s="2">
        <f t="shared" si="10"/>
        <v>-2.8338526914499118E-2</v>
      </c>
      <c r="M76" s="2">
        <f t="shared" si="10"/>
        <v>-0.23321770062485769</v>
      </c>
      <c r="N76" s="1" t="s">
        <v>102</v>
      </c>
    </row>
    <row r="77" spans="1:14" x14ac:dyDescent="0.25">
      <c r="D77" s="2"/>
    </row>
    <row r="78" spans="1:14" x14ac:dyDescent="0.25">
      <c r="D78" s="2"/>
    </row>
    <row r="79" spans="1:14" x14ac:dyDescent="0.25">
      <c r="A79" s="4" t="s">
        <v>93</v>
      </c>
      <c r="B79" s="4" t="s">
        <v>11</v>
      </c>
      <c r="C79" s="4" t="s">
        <v>13</v>
      </c>
      <c r="D79" s="4" t="s">
        <v>14</v>
      </c>
      <c r="E79" s="4" t="s">
        <v>94</v>
      </c>
      <c r="F79" s="4" t="s">
        <v>95</v>
      </c>
      <c r="G79" s="6" t="s">
        <v>96</v>
      </c>
      <c r="H79" s="6" t="s">
        <v>98</v>
      </c>
      <c r="I79" s="6" t="s">
        <v>97</v>
      </c>
      <c r="J79" s="6" t="s">
        <v>99</v>
      </c>
    </row>
    <row r="80" spans="1:14" x14ac:dyDescent="0.25">
      <c r="A80" cm="1">
        <f t="array" ref="A80:A110">+window!A5:A35</f>
        <v>0</v>
      </c>
      <c r="B80" s="2" cm="1">
        <f t="array" ref="B80:B110">+window!B5:B35</f>
        <v>100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</row>
    <row r="81" spans="1:10" x14ac:dyDescent="0.25">
      <c r="A81">
        <v>1</v>
      </c>
      <c r="B81" s="2">
        <v>103.64399999999999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</row>
    <row r="82" spans="1:10" x14ac:dyDescent="0.25">
      <c r="A82">
        <v>2</v>
      </c>
      <c r="B82" s="2">
        <v>107.1544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</row>
    <row r="83" spans="1:10" x14ac:dyDescent="0.25">
      <c r="A83">
        <v>3</v>
      </c>
      <c r="B83" s="2">
        <v>110.82820000000001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</row>
    <row r="84" spans="1:10" x14ac:dyDescent="0.25">
      <c r="A84">
        <v>4</v>
      </c>
      <c r="B84" s="2">
        <v>105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</row>
    <row r="85" spans="1:10" x14ac:dyDescent="0.25">
      <c r="A85">
        <v>5</v>
      </c>
      <c r="B85" s="2">
        <v>100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</row>
    <row r="86" spans="1:10" x14ac:dyDescent="0.25">
      <c r="A86">
        <v>6</v>
      </c>
      <c r="B86" s="2">
        <v>122.59788968000002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</row>
    <row r="87" spans="1:10" x14ac:dyDescent="0.25">
      <c r="A87">
        <v>7</v>
      </c>
      <c r="B87" s="2">
        <v>126.79304583200002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</row>
    <row r="88" spans="1:10" x14ac:dyDescent="0.25">
      <c r="A88">
        <v>8</v>
      </c>
      <c r="B88" s="2">
        <v>131.13174464720004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</row>
    <row r="89" spans="1:10" x14ac:dyDescent="0.25">
      <c r="A89">
        <v>9</v>
      </c>
      <c r="B89" s="2">
        <v>128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</row>
    <row r="90" spans="1:10" x14ac:dyDescent="0.25">
      <c r="A90">
        <v>10</v>
      </c>
      <c r="B90" s="2">
        <v>126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</row>
    <row r="91" spans="1:10" x14ac:dyDescent="0.25">
      <c r="A91">
        <v>11</v>
      </c>
      <c r="B91" s="2">
        <v>145.05913071939526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</row>
    <row r="92" spans="1:10" x14ac:dyDescent="0.25">
      <c r="A92">
        <v>12</v>
      </c>
      <c r="B92" s="2">
        <v>136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</row>
    <row r="93" spans="1:10" x14ac:dyDescent="0.25">
      <c r="A93">
        <v>13</v>
      </c>
      <c r="B93" s="2">
        <v>155.156470195466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</row>
    <row r="94" spans="1:10" x14ac:dyDescent="0.25">
      <c r="A94">
        <v>14</v>
      </c>
      <c r="B94" s="2">
        <v>160.46573178106442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</row>
    <row r="95" spans="1:10" x14ac:dyDescent="0.25">
      <c r="A95">
        <v>15</v>
      </c>
      <c r="B95" s="2">
        <v>165.95666969999061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</row>
    <row r="96" spans="1:10" x14ac:dyDescent="0.25">
      <c r="A96">
        <v>16</v>
      </c>
      <c r="B96" s="2">
        <v>171.63550069049273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</row>
    <row r="97" spans="1:10" x14ac:dyDescent="0.25">
      <c r="A97">
        <v>17</v>
      </c>
      <c r="B97" s="2">
        <v>177.50865421998932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</row>
    <row r="98" spans="1:10" x14ac:dyDescent="0.25">
      <c r="A98">
        <v>18</v>
      </c>
      <c r="B98" s="2">
        <v>183.58277976426243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</row>
    <row r="99" spans="1:10" x14ac:dyDescent="0.25">
      <c r="A99" s="10">
        <v>19</v>
      </c>
      <c r="B99" s="18">
        <v>189.86475433589555</v>
      </c>
      <c r="C99" s="10" t="s">
        <v>8</v>
      </c>
      <c r="D99" s="10" t="s">
        <v>8</v>
      </c>
      <c r="E99" s="10" t="s">
        <v>8</v>
      </c>
      <c r="F99" s="10" t="s">
        <v>8</v>
      </c>
      <c r="G99" s="10" t="s">
        <v>8</v>
      </c>
      <c r="H99" s="10" t="s">
        <v>8</v>
      </c>
      <c r="I99" s="10" t="s">
        <v>8</v>
      </c>
      <c r="J99" s="10" t="s">
        <v>8</v>
      </c>
    </row>
    <row r="100" spans="1:10" x14ac:dyDescent="0.25">
      <c r="A100">
        <v>20</v>
      </c>
      <c r="B100" s="2">
        <v>196.36169027029544</v>
      </c>
      <c r="C100" s="2" cm="1">
        <f t="array" ref="C100:C111">+TRANSPOSE(B26:M26)</f>
        <v>137.3189485782878</v>
      </c>
      <c r="D100" s="2" cm="1">
        <f t="array" ref="D100:D111">+TRANSPOSE(B27:M27)</f>
        <v>28.7978238110395</v>
      </c>
      <c r="E100" s="2">
        <f>+(B100-C100)/D100</f>
        <v>2.0502501188778681</v>
      </c>
      <c r="F100" s="2" cm="1">
        <f t="array" ref="F100:F111">+TRANSPOSE(B73:M73)</f>
        <v>1.8407510412603936</v>
      </c>
      <c r="G100" s="2">
        <f>+F100-E100</f>
        <v>-0.20949907761747455</v>
      </c>
      <c r="H100" s="2" cm="1">
        <f t="array" ref="H100:H111">+TRANSPOSE(B76:M76)</f>
        <v>0.21416156609083292</v>
      </c>
      <c r="I100" s="2" cm="1">
        <f t="array" ref="I100:I111">+TRANSPOSE(B75:M75)</f>
        <v>0.22148990872804375</v>
      </c>
      <c r="J100" s="2" cm="1">
        <f t="array" ref="J100:J111">+TRANSPOSE(B50:M50)</f>
        <v>0.21814060023608328</v>
      </c>
    </row>
    <row r="101" spans="1:10" x14ac:dyDescent="0.25">
      <c r="A101">
        <v>21</v>
      </c>
      <c r="B101" s="2">
        <v>203.08094327814766</v>
      </c>
      <c r="C101" s="2">
        <v>142.13703309180261</v>
      </c>
      <c r="D101" s="2">
        <v>30.178929554381323</v>
      </c>
      <c r="E101" s="2">
        <f t="shared" ref="E101:E110" si="11">+(B101-C101)/D101</f>
        <v>2.0194192135452109</v>
      </c>
      <c r="F101" s="2">
        <v>1.7571657600457962</v>
      </c>
      <c r="G101" s="2">
        <f t="shared" ref="G101:G110" si="12">+F101-E101</f>
        <v>-0.26225345349941476</v>
      </c>
      <c r="H101" s="2">
        <v>0.20424227476982137</v>
      </c>
      <c r="I101" s="2">
        <v>0.21123119158546078</v>
      </c>
      <c r="J101" s="2">
        <v>0.21528052950627852</v>
      </c>
    </row>
    <row r="102" spans="1:10" x14ac:dyDescent="0.25">
      <c r="A102">
        <v>22</v>
      </c>
      <c r="B102" s="2">
        <v>210.03012077341586</v>
      </c>
      <c r="C102" s="2">
        <v>147.10888025570998</v>
      </c>
      <c r="D102" s="2">
        <v>31.585928107889949</v>
      </c>
      <c r="E102" s="2">
        <f t="shared" si="11"/>
        <v>1.9920655901825024</v>
      </c>
      <c r="F102" s="2">
        <v>1.8954392832586577</v>
      </c>
      <c r="G102" s="2">
        <f t="shared" si="12"/>
        <v>-9.6626306923844663E-2</v>
      </c>
      <c r="H102" s="2">
        <v>0.22001239414633988</v>
      </c>
      <c r="I102" s="2">
        <v>0.2275409448483523</v>
      </c>
      <c r="J102" s="2">
        <v>0.21272931999657763</v>
      </c>
    </row>
    <row r="103" spans="1:10" x14ac:dyDescent="0.25">
      <c r="A103">
        <v>23</v>
      </c>
      <c r="B103" s="2">
        <v>205</v>
      </c>
      <c r="C103" s="2">
        <v>152.25266629438079</v>
      </c>
      <c r="D103" s="2">
        <v>33.005278674998557</v>
      </c>
      <c r="E103" s="2">
        <f t="shared" si="11"/>
        <v>1.5981484121076435</v>
      </c>
      <c r="F103" s="2">
        <v>1.873170977131589</v>
      </c>
      <c r="G103" s="2">
        <f t="shared" si="12"/>
        <v>0.27502256502394551</v>
      </c>
      <c r="H103" s="2">
        <v>0.21916501637087515</v>
      </c>
      <c r="I103" s="2">
        <v>0.22666457085850955</v>
      </c>
      <c r="J103" s="2">
        <v>0.21054745708092426</v>
      </c>
    </row>
    <row r="104" spans="1:10" x14ac:dyDescent="0.25">
      <c r="A104">
        <v>24</v>
      </c>
      <c r="B104" s="2">
        <v>224.64998937101109</v>
      </c>
      <c r="C104" s="2">
        <v>156.9612562943808</v>
      </c>
      <c r="D104" s="2">
        <v>33.473756002129477</v>
      </c>
      <c r="E104" s="2">
        <f t="shared" si="11"/>
        <v>2.0221433493248915</v>
      </c>
      <c r="F104" s="2">
        <v>1.4807027370114574</v>
      </c>
      <c r="G104" s="2">
        <f t="shared" si="12"/>
        <v>-0.5414406123134341</v>
      </c>
      <c r="H104" s="2">
        <v>0.21259282945209246</v>
      </c>
      <c r="I104" s="2">
        <v>-0.13411730447702386</v>
      </c>
      <c r="J104" s="2">
        <v>-0.15027058132035931</v>
      </c>
    </row>
    <row r="105" spans="1:10" x14ac:dyDescent="0.25">
      <c r="A105">
        <v>25</v>
      </c>
      <c r="B105" s="2">
        <v>232.33723281812803</v>
      </c>
      <c r="C105" s="2">
        <v>162.94375576293135</v>
      </c>
      <c r="D105" s="2">
        <v>34.333535537289841</v>
      </c>
      <c r="E105" s="2">
        <f t="shared" si="11"/>
        <v>2.0211573311413864</v>
      </c>
      <c r="F105" s="2">
        <v>1.8159015741498403</v>
      </c>
      <c r="G105" s="2">
        <f t="shared" si="12"/>
        <v>-0.20525575699154608</v>
      </c>
      <c r="H105" s="2">
        <v>-0.10621698605913954</v>
      </c>
      <c r="I105" s="2">
        <v>0.50403934608171941</v>
      </c>
      <c r="J105" s="2">
        <v>0.57232641682558794</v>
      </c>
    </row>
    <row r="106" spans="1:10" x14ac:dyDescent="0.25">
      <c r="A106">
        <v>26</v>
      </c>
      <c r="B106" s="2">
        <v>240.28752418249925</v>
      </c>
      <c r="C106" s="2">
        <v>169.56061740383774</v>
      </c>
      <c r="D106" s="2">
        <v>34.317425863965568</v>
      </c>
      <c r="E106" s="2">
        <f t="shared" si="11"/>
        <v>2.0609618873811599</v>
      </c>
      <c r="F106" s="2">
        <v>1.8605944758858779</v>
      </c>
      <c r="G106" s="2">
        <f t="shared" si="12"/>
        <v>-0.20036741149528203</v>
      </c>
      <c r="H106" s="2">
        <v>0.5823930046823913</v>
      </c>
      <c r="I106" s="2">
        <v>0.22783711097046244</v>
      </c>
      <c r="J106" s="2">
        <v>0.22400408112162062</v>
      </c>
    </row>
    <row r="107" spans="1:10" x14ac:dyDescent="0.25">
      <c r="A107">
        <v>27</v>
      </c>
      <c r="B107" s="2">
        <v>231</v>
      </c>
      <c r="C107" s="2">
        <v>175.44509912896268</v>
      </c>
      <c r="D107" s="2">
        <v>35.817572085725608</v>
      </c>
      <c r="E107" s="2">
        <f t="shared" si="11"/>
        <v>1.5510515547528594</v>
      </c>
      <c r="F107" s="2">
        <v>1.9532196362606538</v>
      </c>
      <c r="G107" s="2">
        <f t="shared" si="12"/>
        <v>0.40216808150779437</v>
      </c>
      <c r="H107" s="2">
        <v>0.23155942790893391</v>
      </c>
      <c r="I107" s="2">
        <v>0.23948310375594795</v>
      </c>
      <c r="J107" s="2">
        <v>0.22196622778738417</v>
      </c>
    </row>
    <row r="108" spans="1:10" x14ac:dyDescent="0.25">
      <c r="A108">
        <v>28</v>
      </c>
      <c r="B108" s="2">
        <v>230</v>
      </c>
      <c r="C108" s="2">
        <v>180.65544683736269</v>
      </c>
      <c r="D108" s="2">
        <v>35.94046442260781</v>
      </c>
      <c r="E108" s="2">
        <f t="shared" si="11"/>
        <v>1.3729525746361213</v>
      </c>
      <c r="F108" s="2">
        <v>1.361065908682983</v>
      </c>
      <c r="G108" s="2">
        <f t="shared" si="12"/>
        <v>-1.1886665953138253E-2</v>
      </c>
      <c r="H108" s="2">
        <v>0.21493627136158588</v>
      </c>
      <c r="I108" s="2">
        <v>-0.25108838487516594</v>
      </c>
      <c r="J108" s="2">
        <v>-0.25841413937481228</v>
      </c>
    </row>
    <row r="109" spans="1:10" x14ac:dyDescent="0.25">
      <c r="A109">
        <v>29</v>
      </c>
      <c r="B109" s="2">
        <v>220.31</v>
      </c>
      <c r="C109" s="2">
        <v>185.59885960500267</v>
      </c>
      <c r="D109" s="2">
        <v>35.586430637695358</v>
      </c>
      <c r="E109" s="2">
        <f t="shared" si="11"/>
        <v>0.97540382030416761</v>
      </c>
      <c r="F109" s="2">
        <v>1.252063890889801</v>
      </c>
      <c r="G109" s="2">
        <f t="shared" si="12"/>
        <v>0.27666007058563336</v>
      </c>
      <c r="H109" s="2">
        <v>-0.26189808552717531</v>
      </c>
      <c r="I109" s="2">
        <v>-2.8198912905193829E-2</v>
      </c>
      <c r="J109" s="2">
        <v>-2.8100598516917374E-2</v>
      </c>
    </row>
    <row r="110" spans="1:10" x14ac:dyDescent="0.25">
      <c r="A110" s="10">
        <v>30</v>
      </c>
      <c r="B110" s="18">
        <v>274.9038760018808</v>
      </c>
      <c r="C110" s="18">
        <v>190.21435960500267</v>
      </c>
      <c r="D110" s="18">
        <v>33.755783760234642</v>
      </c>
      <c r="E110" s="18">
        <f t="shared" si="11"/>
        <v>2.508889054344666</v>
      </c>
      <c r="F110" s="18">
        <v>0.85286611534272205</v>
      </c>
      <c r="G110" s="18">
        <f t="shared" si="12"/>
        <v>-1.6560229390019439</v>
      </c>
      <c r="H110" s="18">
        <v>-2.8338526914499118E-2</v>
      </c>
      <c r="I110" s="18">
        <v>-0.2746003258014974</v>
      </c>
      <c r="J110" s="18">
        <v>-0.28706191711700435</v>
      </c>
    </row>
    <row r="111" spans="1:10" x14ac:dyDescent="0.25">
      <c r="B111" s="2"/>
      <c r="C111" s="2">
        <v>197.65955340509669</v>
      </c>
      <c r="D111" s="2">
        <v>35.163383468454597</v>
      </c>
      <c r="E111" s="2"/>
      <c r="F111" s="2">
        <v>1.957104787320028</v>
      </c>
      <c r="H111" s="2">
        <v>-0.23321770062485769</v>
      </c>
      <c r="I111" s="2">
        <v>1.2116533062947794</v>
      </c>
      <c r="J111" s="2">
        <v>1.5525774432616097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serie w</vt:lpstr>
      <vt:lpstr>window</vt:lpstr>
      <vt:lpstr>serie ac</vt:lpstr>
      <vt:lpstr>autocorr</vt:lpstr>
      <vt:lpstr>serie m</vt:lpstr>
      <vt:lpstr>metrics</vt:lpstr>
      <vt:lpstr>rolling</vt:lpstr>
      <vt:lpstr>derivatives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2023-02-08T01:22:11Z</dcterms:created>
  <dcterms:modified xsi:type="dcterms:W3CDTF">2023-02-08T20:56:23Z</dcterms:modified>
</cp:coreProperties>
</file>