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D Data" sheetId="1" r:id="rId4"/>
    <sheet state="visible" name="WAD Conferences Data" sheetId="2" r:id="rId5"/>
    <sheet state="visible" name="Ghana Union Data" sheetId="3" r:id="rId6"/>
    <sheet state="visible" name="Northern Ghana Union Conference" sheetId="4" r:id="rId7"/>
    <sheet state="visible" name="Metrics" sheetId="5" r:id="rId8"/>
    <sheet state="visible" name="Descritpion" sheetId="6" r:id="rId9"/>
  </sheets>
  <definedNames/>
  <calcPr/>
</workbook>
</file>

<file path=xl/sharedStrings.xml><?xml version="1.0" encoding="utf-8"?>
<sst xmlns="http://schemas.openxmlformats.org/spreadsheetml/2006/main" count="547" uniqueCount="150">
  <si>
    <t>Year</t>
  </si>
  <si>
    <t>Churches</t>
  </si>
  <si>
    <t>Companies</t>
  </si>
  <si>
    <t>Beginning Membership</t>
  </si>
  <si>
    <t>Baptisms</t>
  </si>
  <si>
    <t>Former Member Baptisms</t>
  </si>
  <si>
    <t>Professions of Faith</t>
  </si>
  <si>
    <t>Transfers In</t>
  </si>
  <si>
    <t>Transfers Out</t>
  </si>
  <si>
    <t>Deaths</t>
  </si>
  <si>
    <t>Dropped</t>
  </si>
  <si>
    <t>Missing</t>
  </si>
  <si>
    <t>Total Gains</t>
  </si>
  <si>
    <t>Total Losses</t>
  </si>
  <si>
    <t>Adjust</t>
  </si>
  <si>
    <t>Net Growth</t>
  </si>
  <si>
    <t>Ending Membership</t>
  </si>
  <si>
    <t>Growth Rate</t>
  </si>
  <si>
    <t>Accession Rate</t>
  </si>
  <si>
    <t>Death Rate</t>
  </si>
  <si>
    <t>Ordained Ministers</t>
  </si>
  <si>
    <t>Licensed Ministers</t>
  </si>
  <si>
    <t>Congregations</t>
  </si>
  <si>
    <t>Accessions</t>
  </si>
  <si>
    <t>Ministers</t>
  </si>
  <si>
    <t>Congre Rate</t>
  </si>
  <si>
    <t>DropMissRate</t>
  </si>
  <si>
    <t>GainRatio</t>
  </si>
  <si>
    <t>LossRatio</t>
  </si>
  <si>
    <t>Gain/Loss Ratio</t>
  </si>
  <si>
    <t>Ch/Min</t>
  </si>
  <si>
    <t>Mem/Min</t>
  </si>
  <si>
    <t>Acc/Mem</t>
  </si>
  <si>
    <t>Acc/Min</t>
  </si>
  <si>
    <t>Field Name</t>
  </si>
  <si>
    <t>Country</t>
  </si>
  <si>
    <t>Cameroon Union Mission</t>
  </si>
  <si>
    <t>Cameroon</t>
  </si>
  <si>
    <t>Central African Union Mission</t>
  </si>
  <si>
    <t>Central African Republic</t>
  </si>
  <si>
    <t>Eastern Nigeria Union Conference</t>
  </si>
  <si>
    <t>Nigeria</t>
  </si>
  <si>
    <t>Eastern Sahel Union Mission</t>
  </si>
  <si>
    <t>Mali</t>
  </si>
  <si>
    <t>Northern Ghana Union Mission</t>
  </si>
  <si>
    <t>Ghana</t>
  </si>
  <si>
    <t>Northern Nigeria Union Conference</t>
  </si>
  <si>
    <t>Southern Ghana Union Conference</t>
  </si>
  <si>
    <t>West African Union Mission</t>
  </si>
  <si>
    <t>Liberia/Senegal/Sierra Leon</t>
  </si>
  <si>
    <t>Western Nigeria Union Conference</t>
  </si>
  <si>
    <t>Western Sahel Union Mission</t>
  </si>
  <si>
    <t>Northern Ghana Union Conference</t>
  </si>
  <si>
    <t>North Ghana Union Conference</t>
  </si>
  <si>
    <t>Congregation</t>
  </si>
  <si>
    <t>Ashanti Central Ghana Conference</t>
  </si>
  <si>
    <t>Ashanti South Ghana Conference</t>
  </si>
  <si>
    <t>Central Ghana Conference</t>
  </si>
  <si>
    <t>Green View Ghana Conference</t>
  </si>
  <si>
    <t>Mid-Central Ghana Conference</t>
  </si>
  <si>
    <t>Mid-North Ghana Conference</t>
  </si>
  <si>
    <t>Mid-West Ghana Conference</t>
  </si>
  <si>
    <t>Mountain View Ghana Conference</t>
  </si>
  <si>
    <t>North Ghana Mission</t>
  </si>
  <si>
    <t>South Central Ghana Conference</t>
  </si>
  <si>
    <t>Evaluation Criteria</t>
  </si>
  <si>
    <t>Key Monitoring Metrics</t>
  </si>
  <si>
    <t>Comapre to previous years and find the change</t>
  </si>
  <si>
    <t>#</t>
  </si>
  <si>
    <t>Description</t>
  </si>
  <si>
    <t>Expectation</t>
  </si>
  <si>
    <t>Results</t>
  </si>
  <si>
    <t>OBJ#1</t>
  </si>
  <si>
    <t>Is the growth rate different among conferences within the divisions?</t>
  </si>
  <si>
    <t>EDA</t>
  </si>
  <si>
    <t>Improve</t>
  </si>
  <si>
    <t>OBJ#2</t>
  </si>
  <si>
    <t>Is the growth rate different among conferences within the Ghana?</t>
  </si>
  <si>
    <t>OBJ#3</t>
  </si>
  <si>
    <t>Is the growth rate different among conferences within the Ghana Unions?</t>
  </si>
  <si>
    <t>Decrease</t>
  </si>
  <si>
    <t>OBJ#4</t>
  </si>
  <si>
    <t>KMM  (i.e., Growth Rate, Accession Rate, Ending Membership, etc)</t>
  </si>
  <si>
    <t>Comaprative Analysis</t>
  </si>
  <si>
    <t>Congregation Rate</t>
  </si>
  <si>
    <t>Increase</t>
  </si>
  <si>
    <t>OBJ#5</t>
  </si>
  <si>
    <t>Is there a relationship between  number of ministers and growth rate?</t>
  </si>
  <si>
    <t>DropMiss Rate</t>
  </si>
  <si>
    <t>Decline</t>
  </si>
  <si>
    <t>OBJ#6</t>
  </si>
  <si>
    <t>Is there a relationship between the number of congregation and church membership?</t>
  </si>
  <si>
    <t>Gain Ratio</t>
  </si>
  <si>
    <t>OBJ#7</t>
  </si>
  <si>
    <t xml:space="preserve">How does accessions and losses change over time? </t>
  </si>
  <si>
    <t>Trend Analysis</t>
  </si>
  <si>
    <t>Loss Ratio</t>
  </si>
  <si>
    <t>OBJ#8</t>
  </si>
  <si>
    <t>Baptsims+ profession of Faith + Transfer In</t>
  </si>
  <si>
    <t>OBJ#9</t>
  </si>
  <si>
    <t>Transfer Out + Death+Dropped + Missing</t>
  </si>
  <si>
    <t>OBJ#10</t>
  </si>
  <si>
    <t>Membership Distribution ( Division, Ghana, Conferences)</t>
  </si>
  <si>
    <t>Distributions/Tables</t>
  </si>
  <si>
    <t>Provide summary of congregations and membership  and identify trends/ changes</t>
  </si>
  <si>
    <t>Metric Name</t>
  </si>
  <si>
    <t>Formula</t>
  </si>
  <si>
    <t>Year' is the year the statistical values were reported.</t>
  </si>
  <si>
    <t>Churches' shows the total number of registered churches for the specified year and field.</t>
  </si>
  <si>
    <t>Companies'</t>
  </si>
  <si>
    <t>Beginning Membership' is the membership at the beginning of the year.</t>
  </si>
  <si>
    <t>Baptisms' is the number of additions by baptism reported for the given year.</t>
  </si>
  <si>
    <t>Former Member Baptisms' is the number of additions by baptism of former members (previously removed by dropped or missing).</t>
  </si>
  <si>
    <t>Prof. of Faith' is the number of additions by profession of faith reported for the given year.</t>
  </si>
  <si>
    <t>Transfers-In' is the number of additions by transfer of membership into this conference during the year.</t>
  </si>
  <si>
    <t>Transfers-Out' is the number of losses by transfer of membership out of this conference during the year.</t>
  </si>
  <si>
    <t>Deaths' is the number of losses by death.</t>
  </si>
  <si>
    <t>Dropped' is the number of memberships dropped by individual request.</t>
  </si>
  <si>
    <t>Missing' is the number of members reported missing.</t>
  </si>
  <si>
    <t>TotalGain' is the total number of members added by all methods.</t>
  </si>
  <si>
    <t>TotalGain = Baptisms + FormerMemBapt + ProfFaith + TranIn</t>
  </si>
  <si>
    <t>TotalLoss' is the total number of members remoded by all methods.</t>
  </si>
  <si>
    <t>TotalLoss = Dropped + Missing + Death + TranOut</t>
  </si>
  <si>
    <t>Adjust' is used historically to note adjustments needed to insure consistency because of reporting errors or subsequent corrections. Presently 'Adjustments' can also be used by fields to report membership corrections that do not necessarily fit in other columns.</t>
  </si>
  <si>
    <t>Net Growth' shows the net growth during the year.</t>
  </si>
  <si>
    <t>NetGrowth = EndMem - BegMem</t>
  </si>
  <si>
    <t>End Membership' is the membership reported at the end of the given year.</t>
  </si>
  <si>
    <t>Annual Growth Rate' indicates the net growth (or loss) as a percentage of beginning membership.</t>
  </si>
  <si>
    <t>GrowthRate = (EndMem - BegMem) / BegMem</t>
  </si>
  <si>
    <t>Accession Rate' indicates the number of accessions (baptisms and professions of faith) as a percentage of beginning membership in the given year.</t>
  </si>
  <si>
    <t>AccessRate = (Bapt + ProfFaith) / BegMem</t>
  </si>
  <si>
    <t>Death Rate' indicates the number of deaths as a percentage of beginning membership.</t>
  </si>
  <si>
    <t>DeathRate = Deaths / BegMem</t>
  </si>
  <si>
    <t>Ordained Ministers' is the number of ordained ministers</t>
  </si>
  <si>
    <t>Licensed Ministers' is the number of licensed ministers</t>
  </si>
  <si>
    <t>Total number of churches</t>
  </si>
  <si>
    <t>Congre = Churches + Companies</t>
  </si>
  <si>
    <t>Congregation Growth Rate</t>
  </si>
  <si>
    <t>APM</t>
  </si>
  <si>
    <t>Acessions Per Ministers</t>
  </si>
  <si>
    <t>APM = Accessions/MInisters</t>
  </si>
  <si>
    <t>CPM</t>
  </si>
  <si>
    <t>Congregations Per Ministers</t>
  </si>
  <si>
    <t>CPM = Congregations/Ministers</t>
  </si>
  <si>
    <t>APC</t>
  </si>
  <si>
    <t>Accession Per Congregation</t>
  </si>
  <si>
    <t>APC = Accession / Congregation</t>
  </si>
  <si>
    <t>APM Rate</t>
  </si>
  <si>
    <t>CPM Rate</t>
  </si>
  <si>
    <t>APC  Rate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</si>
</sst>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m/d/yyyy"/>
  </numFmts>
  <fonts count="14">
    <font>
      <sz val="10.0"/>
      <color rgb="FF000000"/>
      <name val="Arial"/>
      <scheme val="minor"/>
    </font>
    <font>
      <b/>
      <sz val="11.0"/>
      <color theme="1"/>
      <name val="Calibri"/>
    </font>
    <font>
      <b/>
      <sz val="11.0"/>
      <color rgb="FFFF0000"/>
      <name val="Calibri"/>
    </font>
    <font>
      <color rgb="FFFF0000"/>
      <name val="Arial"/>
    </font>
    <font>
      <sz val="11.0"/>
      <color theme="1"/>
      <name val="Calibri"/>
    </font>
    <font>
      <color theme="1"/>
      <name val="Arial"/>
    </font>
    <font>
      <sz val="11.0"/>
      <color rgb="FFFF0000"/>
      <name val="Calibri"/>
    </font>
    <font>
      <b/>
      <color rgb="FFFF0000"/>
      <name val="Arial"/>
    </font>
    <font>
      <color rgb="FFFF0000"/>
      <name val="Arial"/>
      <scheme val="minor"/>
    </font>
    <font>
      <color theme="1"/>
      <name val="Arial"/>
      <scheme val="minor"/>
    </font>
    <font>
      <b/>
      <color theme="1"/>
      <name val="Arial"/>
    </font>
    <font>
      <b/>
      <color theme="1"/>
      <name val="Arial"/>
      <scheme val="minor"/>
    </font>
    <font>
      <sz val="9.0"/>
      <color rgb="FFFFFFFF"/>
      <name val="Arial"/>
    </font>
    <font>
      <color rgb="FFFFFFFF"/>
      <name val="Arial"/>
    </font>
  </fonts>
  <fills count="5">
    <fill>
      <patternFill patternType="none"/>
    </fill>
    <fill>
      <patternFill patternType="lightGray"/>
    </fill>
    <fill>
      <patternFill patternType="solid">
        <fgColor rgb="FFB4A7D6"/>
        <bgColor rgb="FFB4A7D6"/>
      </patternFill>
    </fill>
    <fill>
      <patternFill patternType="solid">
        <fgColor rgb="FF073763"/>
        <bgColor rgb="FF073763"/>
      </patternFill>
    </fill>
    <fill>
      <patternFill patternType="solid">
        <fgColor rgb="FFFFE599"/>
        <bgColor rgb="FFFFE599"/>
      </patternFill>
    </fill>
  </fills>
  <borders count="4">
    <border/>
    <border>
      <bottom style="thin">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vertical="bottom"/>
    </xf>
    <xf borderId="0" fillId="0" fontId="3" numFmtId="0" xfId="0" applyAlignment="1" applyFont="1">
      <alignment vertical="bottom"/>
    </xf>
    <xf borderId="0" fillId="0" fontId="4" numFmtId="0" xfId="0" applyAlignment="1" applyFont="1">
      <alignment horizontal="right" vertical="top"/>
    </xf>
    <xf borderId="0" fillId="0" fontId="4" numFmtId="164" xfId="0" applyAlignment="1" applyFont="1" applyNumberFormat="1">
      <alignment horizontal="right" vertical="top"/>
    </xf>
    <xf borderId="0" fillId="0" fontId="5" numFmtId="164" xfId="0" applyAlignment="1" applyFont="1" applyNumberFormat="1">
      <alignment vertical="top"/>
    </xf>
    <xf borderId="0" fillId="0" fontId="4" numFmtId="10" xfId="0" applyAlignment="1" applyFont="1" applyNumberFormat="1">
      <alignment horizontal="right" vertical="top"/>
    </xf>
    <xf borderId="0" fillId="0" fontId="5" numFmtId="164" xfId="0" applyAlignment="1" applyFont="1" applyNumberFormat="1">
      <alignment horizontal="right" vertical="bottom"/>
    </xf>
    <xf borderId="0" fillId="0" fontId="5" numFmtId="0" xfId="0" applyAlignment="1" applyFont="1">
      <alignment vertical="bottom"/>
    </xf>
    <xf borderId="0" fillId="0" fontId="5" numFmtId="10" xfId="0" applyAlignment="1" applyFont="1" applyNumberFormat="1">
      <alignment horizontal="right" vertical="bottom"/>
    </xf>
    <xf borderId="0" fillId="0" fontId="5" numFmtId="3" xfId="0" applyAlignment="1" applyFont="1" applyNumberFormat="1">
      <alignment horizontal="right" vertical="bottom"/>
    </xf>
    <xf borderId="0" fillId="0" fontId="5" numFmtId="1" xfId="0" applyAlignment="1" applyFont="1" applyNumberFormat="1">
      <alignment horizontal="right" vertical="bottom"/>
    </xf>
    <xf borderId="0" fillId="0" fontId="6" numFmtId="164" xfId="0" applyAlignment="1" applyFont="1" applyNumberFormat="1">
      <alignment horizontal="right" vertical="top"/>
    </xf>
    <xf borderId="0" fillId="0" fontId="5" numFmtId="3" xfId="0" applyAlignment="1" applyFont="1" applyNumberFormat="1">
      <alignment horizontal="center" vertical="bottom"/>
    </xf>
    <xf borderId="0" fillId="0" fontId="5" numFmtId="1" xfId="0" applyAlignment="1" applyFont="1" applyNumberFormat="1">
      <alignment horizontal="center" vertical="bottom"/>
    </xf>
    <xf borderId="0" fillId="0" fontId="5" numFmtId="0" xfId="0" applyAlignment="1" applyFont="1">
      <alignment horizontal="right" vertical="bottom"/>
    </xf>
    <xf borderId="0" fillId="0" fontId="7" numFmtId="0" xfId="0" applyAlignment="1" applyFont="1">
      <alignment vertical="bottom"/>
    </xf>
    <xf borderId="0" fillId="0" fontId="7" numFmtId="10" xfId="0" applyAlignment="1" applyFont="1" applyNumberFormat="1">
      <alignment vertical="bottom"/>
    </xf>
    <xf borderId="0" fillId="0" fontId="5" numFmtId="165" xfId="0" applyAlignment="1" applyFont="1" applyNumberFormat="1">
      <alignment horizontal="center" vertical="bottom"/>
    </xf>
    <xf borderId="0" fillId="0" fontId="5" numFmtId="10" xfId="0" applyAlignment="1" applyFont="1" applyNumberFormat="1">
      <alignment horizontal="center" vertical="bottom"/>
    </xf>
    <xf borderId="0" fillId="0" fontId="4" numFmtId="165" xfId="0" applyAlignment="1" applyFont="1" applyNumberFormat="1">
      <alignment horizontal="center" vertical="top"/>
    </xf>
    <xf borderId="0" fillId="0" fontId="4" numFmtId="0" xfId="0" applyAlignment="1" applyFont="1">
      <alignment vertical="top"/>
    </xf>
    <xf borderId="0" fillId="0" fontId="5" numFmtId="0" xfId="0" applyAlignment="1" applyFont="1">
      <alignment readingOrder="0" vertical="bottom"/>
    </xf>
    <xf borderId="0" fillId="0" fontId="3" numFmtId="0" xfId="0" applyAlignment="1" applyFont="1">
      <alignment readingOrder="0" vertical="bottom"/>
    </xf>
    <xf borderId="0" fillId="0" fontId="5" numFmtId="0" xfId="0" applyAlignment="1" applyFont="1">
      <alignment horizontal="center" shrinkToFit="0" vertical="bottom" wrapText="0"/>
    </xf>
    <xf borderId="0" fillId="0" fontId="8" numFmtId="0" xfId="0" applyAlignment="1" applyFont="1">
      <alignment readingOrder="0"/>
    </xf>
    <xf borderId="0" fillId="0" fontId="5" numFmtId="0" xfId="0" applyAlignment="1" applyFont="1">
      <alignment vertical="top"/>
    </xf>
    <xf borderId="0" fillId="0" fontId="9" numFmtId="0" xfId="0" applyFont="1"/>
    <xf borderId="0" fillId="0" fontId="4" numFmtId="3" xfId="0" applyAlignment="1" applyFont="1" applyNumberFormat="1">
      <alignment horizontal="right" vertical="top"/>
    </xf>
    <xf borderId="0" fillId="0" fontId="10" numFmtId="0" xfId="0" applyAlignment="1" applyFont="1">
      <alignment vertical="bottom"/>
    </xf>
    <xf borderId="0" fillId="0" fontId="5" numFmtId="10" xfId="0" applyAlignment="1" applyFont="1" applyNumberFormat="1">
      <alignment vertical="bottom"/>
    </xf>
    <xf borderId="0" fillId="2" fontId="5" numFmtId="0" xfId="0" applyAlignment="1" applyFill="1" applyFont="1">
      <alignment vertical="bottom"/>
    </xf>
    <xf borderId="0" fillId="0" fontId="9" numFmtId="0" xfId="0" applyAlignment="1" applyFont="1">
      <alignment readingOrder="0"/>
    </xf>
    <xf borderId="0" fillId="0" fontId="11" numFmtId="0" xfId="0" applyAlignment="1" applyFont="1">
      <alignment readingOrder="0"/>
    </xf>
    <xf borderId="0" fillId="0" fontId="4" numFmtId="0" xfId="0" applyAlignment="1" applyFont="1">
      <alignment vertical="bottom"/>
    </xf>
    <xf borderId="1" fillId="3" fontId="12" numFmtId="0" xfId="0" applyAlignment="1" applyBorder="1" applyFill="1" applyFont="1">
      <alignment vertical="bottom"/>
    </xf>
    <xf borderId="0" fillId="4" fontId="4" numFmtId="0" xfId="0" applyAlignment="1" applyFill="1" applyFont="1">
      <alignment readingOrder="0" vertical="bottom"/>
    </xf>
    <xf borderId="0" fillId="4" fontId="5" numFmtId="0" xfId="0" applyAlignment="1" applyFont="1">
      <alignment readingOrder="0" vertical="bottom"/>
    </xf>
    <xf borderId="2" fillId="3" fontId="13" numFmtId="0" xfId="0" applyAlignment="1" applyBorder="1" applyFont="1">
      <alignment vertical="bottom"/>
    </xf>
    <xf borderId="3" fillId="3" fontId="13" numFmtId="0" xfId="0" applyAlignment="1" applyBorder="1" applyFont="1">
      <alignment vertical="bottom"/>
    </xf>
    <xf borderId="0" fillId="0" fontId="11" numFmtId="0" xfId="0" applyFont="1"/>
    <xf quotePrefix="1" borderId="0" fillId="0" fontId="9" numFmtId="0" xfId="0" applyFont="1"/>
    <xf quotePrefix="1" borderId="0" fillId="0" fontId="9" numFmtId="0" xfId="0" applyAlignment="1" applyFont="1">
      <alignment shrinkToFit="0" wrapText="1"/>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2" t="s">
        <v>19</v>
      </c>
      <c r="U1" s="1" t="s">
        <v>20</v>
      </c>
      <c r="V1" s="1" t="s">
        <v>21</v>
      </c>
      <c r="W1" s="3" t="s">
        <v>22</v>
      </c>
      <c r="X1" s="3" t="s">
        <v>23</v>
      </c>
      <c r="Y1" s="3" t="s">
        <v>12</v>
      </c>
      <c r="Z1" s="3" t="s">
        <v>13</v>
      </c>
      <c r="AA1" s="3" t="s">
        <v>24</v>
      </c>
      <c r="AB1" s="3" t="s">
        <v>25</v>
      </c>
      <c r="AC1" s="3" t="s">
        <v>26</v>
      </c>
      <c r="AD1" s="3" t="s">
        <v>27</v>
      </c>
      <c r="AE1" s="3" t="s">
        <v>28</v>
      </c>
      <c r="AF1" s="3" t="s">
        <v>29</v>
      </c>
      <c r="AG1" s="3" t="s">
        <v>30</v>
      </c>
      <c r="AH1" s="3" t="s">
        <v>31</v>
      </c>
      <c r="AI1" s="3" t="s">
        <v>32</v>
      </c>
      <c r="AJ1" s="3" t="s">
        <v>33</v>
      </c>
    </row>
    <row r="2">
      <c r="A2" s="4">
        <v>2003.0</v>
      </c>
      <c r="B2" s="5">
        <v>2722.0</v>
      </c>
      <c r="C2" s="5">
        <v>3666.0</v>
      </c>
      <c r="D2" s="5">
        <v>657548.0</v>
      </c>
      <c r="E2" s="5">
        <v>41771.0</v>
      </c>
      <c r="F2" s="6"/>
      <c r="G2" s="5">
        <v>412.0</v>
      </c>
      <c r="H2" s="5">
        <v>4338.0</v>
      </c>
      <c r="I2" s="5">
        <v>5355.0</v>
      </c>
      <c r="J2" s="5">
        <v>2412.0</v>
      </c>
      <c r="K2" s="5">
        <v>2667.0</v>
      </c>
      <c r="L2" s="5">
        <v>3711.0</v>
      </c>
      <c r="M2" s="5">
        <v>46521.0</v>
      </c>
      <c r="N2" s="5">
        <v>14145.0</v>
      </c>
      <c r="O2" s="5">
        <v>103.0</v>
      </c>
      <c r="P2" s="5">
        <v>32479.0</v>
      </c>
      <c r="Q2" s="5">
        <v>690027.0</v>
      </c>
      <c r="R2" s="7">
        <v>0.0494</v>
      </c>
      <c r="S2" s="7">
        <v>0.0642</v>
      </c>
      <c r="T2" s="7">
        <v>0.0037</v>
      </c>
      <c r="U2" s="5">
        <v>555.0</v>
      </c>
      <c r="V2" s="5">
        <v>292.0</v>
      </c>
      <c r="W2" s="8">
        <f t="shared" ref="W2:W21" si="1">B2+C2</f>
        <v>6388</v>
      </c>
      <c r="X2" s="8">
        <f t="shared" ref="X2:X21" si="2">E2+F2</f>
        <v>41771</v>
      </c>
      <c r="Y2" s="8">
        <f t="shared" ref="Y2:Y21" si="3">E2+F2+G2+H2</f>
        <v>46521</v>
      </c>
      <c r="Z2" s="8">
        <f t="shared" ref="Z2:Z21" si="4">K2+L2+J2+I2</f>
        <v>14145</v>
      </c>
      <c r="AA2" s="8">
        <f t="shared" ref="AA2:AA21" si="5">U2+V2</f>
        <v>847</v>
      </c>
      <c r="AB2" s="9"/>
      <c r="AC2" s="10">
        <f t="shared" ref="AC2:AC21" si="6">(K2+L2)/D2</f>
        <v>0.009699672115</v>
      </c>
      <c r="AD2" s="10">
        <f t="shared" ref="AD2:AD21" si="7">Y2/D2</f>
        <v>0.07074920766</v>
      </c>
      <c r="AE2" s="10">
        <f t="shared" ref="AE2:AE21" si="8">Z2/D2</f>
        <v>0.02151173755</v>
      </c>
      <c r="AF2" s="10">
        <f t="shared" ref="AF2:AF21" si="9">(Y2-Z2)/D2</f>
        <v>0.04923747012</v>
      </c>
      <c r="AG2" s="11">
        <f t="shared" ref="AG2:AG21" si="10">W2/AA2</f>
        <v>7.541912633</v>
      </c>
      <c r="AH2" s="12">
        <f t="shared" ref="AH2:AH21" si="11">Q2/AA2</f>
        <v>814.6717828</v>
      </c>
      <c r="AI2" s="12">
        <f t="shared" ref="AI2:AI21" si="12">Q2/X2</f>
        <v>16.51928371</v>
      </c>
      <c r="AJ2" s="12">
        <f t="shared" ref="AJ2:AJ21" si="13">X2/AA2</f>
        <v>49.31641086</v>
      </c>
    </row>
    <row r="3">
      <c r="A3" s="4">
        <v>2004.0</v>
      </c>
      <c r="B3" s="5">
        <v>2896.0</v>
      </c>
      <c r="C3" s="5">
        <v>3874.0</v>
      </c>
      <c r="D3" s="5">
        <v>690027.0</v>
      </c>
      <c r="E3" s="5">
        <v>46356.0</v>
      </c>
      <c r="F3" s="6"/>
      <c r="G3" s="5">
        <v>697.0</v>
      </c>
      <c r="H3" s="5">
        <v>2670.0</v>
      </c>
      <c r="I3" s="5">
        <v>4972.0</v>
      </c>
      <c r="J3" s="5">
        <v>2285.0</v>
      </c>
      <c r="K3" s="5">
        <v>1649.0</v>
      </c>
      <c r="L3" s="5">
        <v>2552.0</v>
      </c>
      <c r="M3" s="5">
        <v>49723.0</v>
      </c>
      <c r="N3" s="5">
        <v>11458.0</v>
      </c>
      <c r="O3" s="13">
        <v>-1228.0</v>
      </c>
      <c r="P3" s="5">
        <v>37037.0</v>
      </c>
      <c r="Q3" s="5">
        <v>727064.0</v>
      </c>
      <c r="R3" s="7">
        <v>0.0537</v>
      </c>
      <c r="S3" s="7">
        <v>0.0682</v>
      </c>
      <c r="T3" s="7">
        <v>0.0033</v>
      </c>
      <c r="U3" s="5">
        <v>601.0</v>
      </c>
      <c r="V3" s="5">
        <v>318.0</v>
      </c>
      <c r="W3" s="8">
        <f t="shared" si="1"/>
        <v>6770</v>
      </c>
      <c r="X3" s="8">
        <f t="shared" si="2"/>
        <v>46356</v>
      </c>
      <c r="Y3" s="8">
        <f t="shared" si="3"/>
        <v>49723</v>
      </c>
      <c r="Z3" s="8">
        <f t="shared" si="4"/>
        <v>11458</v>
      </c>
      <c r="AA3" s="8">
        <f t="shared" si="5"/>
        <v>919</v>
      </c>
      <c r="AB3" s="10">
        <f t="shared" ref="AB3:AB21" si="14">(W3-W2)/W2</f>
        <v>0.0597996243</v>
      </c>
      <c r="AC3" s="10">
        <f t="shared" si="6"/>
        <v>0.006088167564</v>
      </c>
      <c r="AD3" s="10">
        <f t="shared" si="7"/>
        <v>0.07205949912</v>
      </c>
      <c r="AE3" s="10">
        <f t="shared" si="8"/>
        <v>0.01660514733</v>
      </c>
      <c r="AF3" s="10">
        <f t="shared" si="9"/>
        <v>0.05545435179</v>
      </c>
      <c r="AG3" s="11">
        <f t="shared" si="10"/>
        <v>7.366702938</v>
      </c>
      <c r="AH3" s="12">
        <f t="shared" si="11"/>
        <v>791.1468988</v>
      </c>
      <c r="AI3" s="12">
        <f t="shared" si="12"/>
        <v>15.68435585</v>
      </c>
      <c r="AJ3" s="12">
        <f t="shared" si="13"/>
        <v>50.44178455</v>
      </c>
    </row>
    <row r="4">
      <c r="A4" s="4">
        <v>2005.0</v>
      </c>
      <c r="B4" s="5">
        <v>2960.0</v>
      </c>
      <c r="C4" s="5">
        <v>3837.0</v>
      </c>
      <c r="D4" s="5">
        <v>727064.0</v>
      </c>
      <c r="E4" s="5">
        <v>34244.0</v>
      </c>
      <c r="F4" s="6"/>
      <c r="G4" s="5">
        <v>563.0</v>
      </c>
      <c r="H4" s="5">
        <v>2163.0</v>
      </c>
      <c r="I4" s="5">
        <v>4051.0</v>
      </c>
      <c r="J4" s="5">
        <v>2161.0</v>
      </c>
      <c r="K4" s="5">
        <v>1520.0</v>
      </c>
      <c r="L4" s="5">
        <v>1518.0</v>
      </c>
      <c r="M4" s="5">
        <v>36970.0</v>
      </c>
      <c r="N4" s="5">
        <v>9250.0</v>
      </c>
      <c r="O4" s="5">
        <v>1456.0</v>
      </c>
      <c r="P4" s="5">
        <v>29176.0</v>
      </c>
      <c r="Q4" s="5">
        <v>756240.0</v>
      </c>
      <c r="R4" s="7">
        <v>0.0401</v>
      </c>
      <c r="S4" s="7">
        <v>0.0479</v>
      </c>
      <c r="T4" s="7">
        <v>0.003</v>
      </c>
      <c r="U4" s="5">
        <v>658.0</v>
      </c>
      <c r="V4" s="5">
        <v>241.0</v>
      </c>
      <c r="W4" s="8">
        <f t="shared" si="1"/>
        <v>6797</v>
      </c>
      <c r="X4" s="8">
        <f t="shared" si="2"/>
        <v>34244</v>
      </c>
      <c r="Y4" s="8">
        <f t="shared" si="3"/>
        <v>36970</v>
      </c>
      <c r="Z4" s="8">
        <f t="shared" si="4"/>
        <v>9250</v>
      </c>
      <c r="AA4" s="8">
        <f t="shared" si="5"/>
        <v>899</v>
      </c>
      <c r="AB4" s="10">
        <f t="shared" si="14"/>
        <v>0.003988183161</v>
      </c>
      <c r="AC4" s="10">
        <f t="shared" si="6"/>
        <v>0.004178449215</v>
      </c>
      <c r="AD4" s="10">
        <f t="shared" si="7"/>
        <v>0.05084834347</v>
      </c>
      <c r="AE4" s="10">
        <f t="shared" si="8"/>
        <v>0.01272240133</v>
      </c>
      <c r="AF4" s="10">
        <f t="shared" si="9"/>
        <v>0.03812594215</v>
      </c>
      <c r="AG4" s="11">
        <f t="shared" si="10"/>
        <v>7.560622914</v>
      </c>
      <c r="AH4" s="12">
        <f t="shared" si="11"/>
        <v>841.2013348</v>
      </c>
      <c r="AI4" s="12">
        <f t="shared" si="12"/>
        <v>22.08386871</v>
      </c>
      <c r="AJ4" s="12">
        <f t="shared" si="13"/>
        <v>38.09121246</v>
      </c>
    </row>
    <row r="5">
      <c r="A5" s="4">
        <v>2006.0</v>
      </c>
      <c r="B5" s="5">
        <v>3033.0</v>
      </c>
      <c r="C5" s="5">
        <v>3835.0</v>
      </c>
      <c r="D5" s="5">
        <v>756240.0</v>
      </c>
      <c r="E5" s="5">
        <v>39805.0</v>
      </c>
      <c r="F5" s="6"/>
      <c r="G5" s="5">
        <v>696.0</v>
      </c>
      <c r="H5" s="5">
        <v>6455.0</v>
      </c>
      <c r="I5" s="5">
        <v>8173.0</v>
      </c>
      <c r="J5" s="5">
        <v>3051.0</v>
      </c>
      <c r="K5" s="5">
        <v>5643.0</v>
      </c>
      <c r="L5" s="5">
        <v>6532.0</v>
      </c>
      <c r="M5" s="5">
        <v>46956.0</v>
      </c>
      <c r="N5" s="5">
        <v>23399.0</v>
      </c>
      <c r="O5" s="13">
        <v>-6176.0</v>
      </c>
      <c r="P5" s="5">
        <v>17381.0</v>
      </c>
      <c r="Q5" s="5">
        <v>773621.0</v>
      </c>
      <c r="R5" s="7">
        <v>0.023</v>
      </c>
      <c r="S5" s="7">
        <v>0.0536</v>
      </c>
      <c r="T5" s="7">
        <v>0.004</v>
      </c>
      <c r="U5" s="5">
        <v>610.0</v>
      </c>
      <c r="V5" s="5">
        <v>361.0</v>
      </c>
      <c r="W5" s="8">
        <f t="shared" si="1"/>
        <v>6868</v>
      </c>
      <c r="X5" s="8">
        <f t="shared" si="2"/>
        <v>39805</v>
      </c>
      <c r="Y5" s="8">
        <f t="shared" si="3"/>
        <v>46956</v>
      </c>
      <c r="Z5" s="8">
        <f t="shared" si="4"/>
        <v>23399</v>
      </c>
      <c r="AA5" s="8">
        <f t="shared" si="5"/>
        <v>971</v>
      </c>
      <c r="AB5" s="10">
        <f t="shared" si="14"/>
        <v>0.01044578491</v>
      </c>
      <c r="AC5" s="10">
        <f t="shared" si="6"/>
        <v>0.01609938644</v>
      </c>
      <c r="AD5" s="10">
        <f t="shared" si="7"/>
        <v>0.06209139956</v>
      </c>
      <c r="AE5" s="10">
        <f t="shared" si="8"/>
        <v>0.03094123559</v>
      </c>
      <c r="AF5" s="10">
        <f t="shared" si="9"/>
        <v>0.03115016397</v>
      </c>
      <c r="AG5" s="11">
        <f t="shared" si="10"/>
        <v>7.073120494</v>
      </c>
      <c r="AH5" s="12">
        <f t="shared" si="11"/>
        <v>796.7260556</v>
      </c>
      <c r="AI5" s="12">
        <f t="shared" si="12"/>
        <v>19.43527195</v>
      </c>
      <c r="AJ5" s="12">
        <f t="shared" si="13"/>
        <v>40.9938208</v>
      </c>
    </row>
    <row r="6">
      <c r="A6" s="4">
        <v>2007.0</v>
      </c>
      <c r="B6" s="5">
        <v>3080.0</v>
      </c>
      <c r="C6" s="5">
        <v>3834.0</v>
      </c>
      <c r="D6" s="5">
        <v>773621.0</v>
      </c>
      <c r="E6" s="5">
        <v>39279.0</v>
      </c>
      <c r="F6" s="6"/>
      <c r="G6" s="5">
        <v>807.0</v>
      </c>
      <c r="H6" s="5">
        <v>3126.0</v>
      </c>
      <c r="I6" s="5">
        <v>5564.0</v>
      </c>
      <c r="J6" s="5">
        <v>3058.0</v>
      </c>
      <c r="K6" s="5">
        <v>3932.0</v>
      </c>
      <c r="L6" s="5">
        <v>4240.0</v>
      </c>
      <c r="M6" s="5">
        <v>43212.0</v>
      </c>
      <c r="N6" s="5">
        <v>16794.0</v>
      </c>
      <c r="O6" s="13">
        <v>-1545.0</v>
      </c>
      <c r="P6" s="5">
        <v>24873.0</v>
      </c>
      <c r="Q6" s="5">
        <v>798494.0</v>
      </c>
      <c r="R6" s="7">
        <v>0.0322</v>
      </c>
      <c r="S6" s="7">
        <v>0.0518</v>
      </c>
      <c r="T6" s="7">
        <v>0.004</v>
      </c>
      <c r="U6" s="5">
        <v>627.0</v>
      </c>
      <c r="V6" s="5">
        <v>342.0</v>
      </c>
      <c r="W6" s="8">
        <f t="shared" si="1"/>
        <v>6914</v>
      </c>
      <c r="X6" s="8">
        <f t="shared" si="2"/>
        <v>39279</v>
      </c>
      <c r="Y6" s="8">
        <f t="shared" si="3"/>
        <v>43212</v>
      </c>
      <c r="Z6" s="8">
        <f t="shared" si="4"/>
        <v>16794</v>
      </c>
      <c r="AA6" s="8">
        <f t="shared" si="5"/>
        <v>969</v>
      </c>
      <c r="AB6" s="10">
        <f t="shared" si="14"/>
        <v>0.006697728596</v>
      </c>
      <c r="AC6" s="10">
        <f t="shared" si="6"/>
        <v>0.01056331201</v>
      </c>
      <c r="AD6" s="10">
        <f t="shared" si="7"/>
        <v>0.05585680844</v>
      </c>
      <c r="AE6" s="10">
        <f t="shared" si="8"/>
        <v>0.0217083042</v>
      </c>
      <c r="AF6" s="10">
        <f t="shared" si="9"/>
        <v>0.03414850424</v>
      </c>
      <c r="AG6" s="11">
        <f t="shared" si="10"/>
        <v>7.135190918</v>
      </c>
      <c r="AH6" s="12">
        <f t="shared" si="11"/>
        <v>824.0392157</v>
      </c>
      <c r="AI6" s="12">
        <f t="shared" si="12"/>
        <v>20.32877619</v>
      </c>
      <c r="AJ6" s="12">
        <f t="shared" si="13"/>
        <v>40.53560372</v>
      </c>
    </row>
    <row r="7">
      <c r="A7" s="4">
        <v>2008.0</v>
      </c>
      <c r="B7" s="5">
        <v>3162.0</v>
      </c>
      <c r="C7" s="5">
        <v>3889.0</v>
      </c>
      <c r="D7" s="5">
        <v>798494.0</v>
      </c>
      <c r="E7" s="5">
        <v>37944.0</v>
      </c>
      <c r="F7" s="6"/>
      <c r="G7" s="5">
        <v>1464.0</v>
      </c>
      <c r="H7" s="5">
        <v>2154.0</v>
      </c>
      <c r="I7" s="5">
        <v>5857.0</v>
      </c>
      <c r="J7" s="5">
        <v>2759.0</v>
      </c>
      <c r="K7" s="5">
        <v>2286.0</v>
      </c>
      <c r="L7" s="5">
        <v>3596.0</v>
      </c>
      <c r="M7" s="5">
        <v>41562.0</v>
      </c>
      <c r="N7" s="5">
        <v>14498.0</v>
      </c>
      <c r="O7" s="13">
        <v>-389.0</v>
      </c>
      <c r="P7" s="5">
        <v>26675.0</v>
      </c>
      <c r="Q7" s="5">
        <v>825169.0</v>
      </c>
      <c r="R7" s="7">
        <v>0.0334</v>
      </c>
      <c r="S7" s="7">
        <v>0.0494</v>
      </c>
      <c r="T7" s="7">
        <v>0.0035</v>
      </c>
      <c r="U7" s="5">
        <v>661.0</v>
      </c>
      <c r="V7" s="5">
        <v>363.0</v>
      </c>
      <c r="W7" s="8">
        <f t="shared" si="1"/>
        <v>7051</v>
      </c>
      <c r="X7" s="8">
        <f t="shared" si="2"/>
        <v>37944</v>
      </c>
      <c r="Y7" s="8">
        <f t="shared" si="3"/>
        <v>41562</v>
      </c>
      <c r="Z7" s="8">
        <f t="shared" si="4"/>
        <v>14498</v>
      </c>
      <c r="AA7" s="8">
        <f t="shared" si="5"/>
        <v>1024</v>
      </c>
      <c r="AB7" s="10">
        <f t="shared" si="14"/>
        <v>0.01981486838</v>
      </c>
      <c r="AC7" s="10">
        <f t="shared" si="6"/>
        <v>0.007366367186</v>
      </c>
      <c r="AD7" s="10">
        <f t="shared" si="7"/>
        <v>0.05205048504</v>
      </c>
      <c r="AE7" s="10">
        <f t="shared" si="8"/>
        <v>0.01815667995</v>
      </c>
      <c r="AF7" s="10">
        <f t="shared" si="9"/>
        <v>0.03389380509</v>
      </c>
      <c r="AG7" s="11">
        <f t="shared" si="10"/>
        <v>6.885742188</v>
      </c>
      <c r="AH7" s="12">
        <f t="shared" si="11"/>
        <v>805.8291016</v>
      </c>
      <c r="AI7" s="12">
        <f t="shared" si="12"/>
        <v>21.74702193</v>
      </c>
      <c r="AJ7" s="12">
        <f t="shared" si="13"/>
        <v>37.0546875</v>
      </c>
    </row>
    <row r="8">
      <c r="A8" s="4">
        <v>2009.0</v>
      </c>
      <c r="B8" s="5">
        <v>3232.0</v>
      </c>
      <c r="C8" s="5">
        <v>3997.0</v>
      </c>
      <c r="D8" s="5">
        <v>825169.0</v>
      </c>
      <c r="E8" s="5">
        <v>44211.0</v>
      </c>
      <c r="F8" s="6"/>
      <c r="G8" s="5">
        <v>684.0</v>
      </c>
      <c r="H8" s="5">
        <v>2584.0</v>
      </c>
      <c r="I8" s="5">
        <v>5101.0</v>
      </c>
      <c r="J8" s="5">
        <v>3544.0</v>
      </c>
      <c r="K8" s="5">
        <v>3415.0</v>
      </c>
      <c r="L8" s="5">
        <v>8853.0</v>
      </c>
      <c r="M8" s="5">
        <v>47479.0</v>
      </c>
      <c r="N8" s="5">
        <v>20913.0</v>
      </c>
      <c r="O8" s="13">
        <v>-1516.0</v>
      </c>
      <c r="P8" s="5">
        <v>25050.0</v>
      </c>
      <c r="Q8" s="5">
        <v>850219.0</v>
      </c>
      <c r="R8" s="7">
        <v>0.0304</v>
      </c>
      <c r="S8" s="7">
        <v>0.0544</v>
      </c>
      <c r="T8" s="7">
        <v>0.0043</v>
      </c>
      <c r="U8" s="5">
        <v>696.0</v>
      </c>
      <c r="V8" s="5">
        <v>365.0</v>
      </c>
      <c r="W8" s="8">
        <f t="shared" si="1"/>
        <v>7229</v>
      </c>
      <c r="X8" s="8">
        <f t="shared" si="2"/>
        <v>44211</v>
      </c>
      <c r="Y8" s="8">
        <f t="shared" si="3"/>
        <v>47479</v>
      </c>
      <c r="Z8" s="8">
        <f t="shared" si="4"/>
        <v>20913</v>
      </c>
      <c r="AA8" s="8">
        <f t="shared" si="5"/>
        <v>1061</v>
      </c>
      <c r="AB8" s="10">
        <f t="shared" si="14"/>
        <v>0.02524464615</v>
      </c>
      <c r="AC8" s="10">
        <f t="shared" si="6"/>
        <v>0.0148672575</v>
      </c>
      <c r="AD8" s="10">
        <f t="shared" si="7"/>
        <v>0.05753851635</v>
      </c>
      <c r="AE8" s="10">
        <f t="shared" si="8"/>
        <v>0.02534389925</v>
      </c>
      <c r="AF8" s="10">
        <f t="shared" si="9"/>
        <v>0.0321946171</v>
      </c>
      <c r="AG8" s="11">
        <f t="shared" si="10"/>
        <v>6.8133836</v>
      </c>
      <c r="AH8" s="12">
        <f t="shared" si="11"/>
        <v>801.3374175</v>
      </c>
      <c r="AI8" s="12">
        <f t="shared" si="12"/>
        <v>19.230938</v>
      </c>
      <c r="AJ8" s="12">
        <f t="shared" si="13"/>
        <v>41.66918002</v>
      </c>
    </row>
    <row r="9">
      <c r="A9" s="4">
        <v>2010.0</v>
      </c>
      <c r="B9" s="5">
        <v>3304.0</v>
      </c>
      <c r="C9" s="5">
        <v>4009.0</v>
      </c>
      <c r="D9" s="5">
        <v>850219.0</v>
      </c>
      <c r="E9" s="5">
        <v>35581.0</v>
      </c>
      <c r="F9" s="6"/>
      <c r="G9" s="5">
        <v>555.0</v>
      </c>
      <c r="H9" s="5">
        <v>10344.0</v>
      </c>
      <c r="I9" s="5">
        <v>11849.0</v>
      </c>
      <c r="J9" s="5">
        <v>2994.0</v>
      </c>
      <c r="K9" s="5">
        <v>4265.0</v>
      </c>
      <c r="L9" s="5">
        <v>7836.0</v>
      </c>
      <c r="M9" s="5">
        <v>46480.0</v>
      </c>
      <c r="N9" s="5">
        <v>26944.0</v>
      </c>
      <c r="O9" s="13">
        <v>-162.0</v>
      </c>
      <c r="P9" s="5">
        <v>19374.0</v>
      </c>
      <c r="Q9" s="5">
        <v>869593.0</v>
      </c>
      <c r="R9" s="7">
        <v>0.0228</v>
      </c>
      <c r="S9" s="7">
        <v>0.0425</v>
      </c>
      <c r="T9" s="7">
        <v>0.0035</v>
      </c>
      <c r="U9" s="5">
        <v>724.0</v>
      </c>
      <c r="V9" s="5">
        <v>378.0</v>
      </c>
      <c r="W9" s="8">
        <f t="shared" si="1"/>
        <v>7313</v>
      </c>
      <c r="X9" s="8">
        <f t="shared" si="2"/>
        <v>35581</v>
      </c>
      <c r="Y9" s="8">
        <f t="shared" si="3"/>
        <v>46480</v>
      </c>
      <c r="Z9" s="8">
        <f t="shared" si="4"/>
        <v>26944</v>
      </c>
      <c r="AA9" s="8">
        <f t="shared" si="5"/>
        <v>1102</v>
      </c>
      <c r="AB9" s="10">
        <f t="shared" si="14"/>
        <v>0.01161986443</v>
      </c>
      <c r="AC9" s="10">
        <f t="shared" si="6"/>
        <v>0.01423280355</v>
      </c>
      <c r="AD9" s="10">
        <f t="shared" si="7"/>
        <v>0.05466826782</v>
      </c>
      <c r="AE9" s="10">
        <f t="shared" si="8"/>
        <v>0.03169065852</v>
      </c>
      <c r="AF9" s="10">
        <f t="shared" si="9"/>
        <v>0.0229776093</v>
      </c>
      <c r="AG9" s="11">
        <f t="shared" si="10"/>
        <v>6.636116152</v>
      </c>
      <c r="AH9" s="12">
        <f t="shared" si="11"/>
        <v>789.1043557</v>
      </c>
      <c r="AI9" s="12">
        <f t="shared" si="12"/>
        <v>24.43981338</v>
      </c>
      <c r="AJ9" s="12">
        <f t="shared" si="13"/>
        <v>32.2876588</v>
      </c>
    </row>
    <row r="10">
      <c r="A10" s="4">
        <v>2011.0</v>
      </c>
      <c r="B10" s="5">
        <v>3367.0</v>
      </c>
      <c r="C10" s="5">
        <v>4092.0</v>
      </c>
      <c r="D10" s="5">
        <v>869593.0</v>
      </c>
      <c r="E10" s="5">
        <v>38588.0</v>
      </c>
      <c r="F10" s="6"/>
      <c r="G10" s="5">
        <v>917.0</v>
      </c>
      <c r="H10" s="5">
        <v>3470.0</v>
      </c>
      <c r="I10" s="5">
        <v>3987.0</v>
      </c>
      <c r="J10" s="5">
        <v>4048.0</v>
      </c>
      <c r="K10" s="5">
        <v>6117.0</v>
      </c>
      <c r="L10" s="5">
        <v>17819.0</v>
      </c>
      <c r="M10" s="5">
        <v>42975.0</v>
      </c>
      <c r="N10" s="5">
        <v>31971.0</v>
      </c>
      <c r="O10" s="13">
        <v>-2301.0</v>
      </c>
      <c r="P10" s="5">
        <v>8703.0</v>
      </c>
      <c r="Q10" s="5">
        <v>878296.0</v>
      </c>
      <c r="R10" s="7">
        <v>0.01</v>
      </c>
      <c r="S10" s="7">
        <v>0.0454</v>
      </c>
      <c r="T10" s="7">
        <v>0.0047</v>
      </c>
      <c r="U10" s="5">
        <v>721.0</v>
      </c>
      <c r="V10" s="5">
        <v>465.0</v>
      </c>
      <c r="W10" s="8">
        <f t="shared" si="1"/>
        <v>7459</v>
      </c>
      <c r="X10" s="8">
        <f t="shared" si="2"/>
        <v>38588</v>
      </c>
      <c r="Y10" s="8">
        <f t="shared" si="3"/>
        <v>42975</v>
      </c>
      <c r="Z10" s="8">
        <f t="shared" si="4"/>
        <v>31971</v>
      </c>
      <c r="AA10" s="8">
        <f t="shared" si="5"/>
        <v>1186</v>
      </c>
      <c r="AB10" s="10">
        <f t="shared" si="14"/>
        <v>0.01996444688</v>
      </c>
      <c r="AC10" s="10">
        <f t="shared" si="6"/>
        <v>0.02752552056</v>
      </c>
      <c r="AD10" s="10">
        <f t="shared" si="7"/>
        <v>0.04941967104</v>
      </c>
      <c r="AE10" s="10">
        <f t="shared" si="8"/>
        <v>0.03676547534</v>
      </c>
      <c r="AF10" s="10">
        <f t="shared" si="9"/>
        <v>0.0126541957</v>
      </c>
      <c r="AG10" s="11">
        <f t="shared" si="10"/>
        <v>6.28920742</v>
      </c>
      <c r="AH10" s="12">
        <f t="shared" si="11"/>
        <v>740.5531197</v>
      </c>
      <c r="AI10" s="12">
        <f t="shared" si="12"/>
        <v>22.7608583</v>
      </c>
      <c r="AJ10" s="12">
        <f t="shared" si="13"/>
        <v>32.53625632</v>
      </c>
    </row>
    <row r="11">
      <c r="A11" s="4">
        <v>2012.0</v>
      </c>
      <c r="B11" s="5">
        <v>3497.0</v>
      </c>
      <c r="C11" s="5">
        <v>3974.0</v>
      </c>
      <c r="D11" s="5">
        <v>878296.0</v>
      </c>
      <c r="E11" s="5">
        <v>47747.0</v>
      </c>
      <c r="F11" s="6"/>
      <c r="G11" s="5">
        <v>1017.0</v>
      </c>
      <c r="H11" s="5">
        <v>9904.0</v>
      </c>
      <c r="I11" s="5">
        <v>4641.0</v>
      </c>
      <c r="J11" s="5">
        <v>2757.0</v>
      </c>
      <c r="K11" s="5">
        <v>21390.0</v>
      </c>
      <c r="L11" s="5">
        <v>16720.0</v>
      </c>
      <c r="M11" s="5">
        <v>58668.0</v>
      </c>
      <c r="N11" s="5">
        <v>45508.0</v>
      </c>
      <c r="O11" s="13">
        <v>-25202.0</v>
      </c>
      <c r="P11" s="13">
        <v>-12042.0</v>
      </c>
      <c r="Q11" s="5">
        <v>866254.0</v>
      </c>
      <c r="R11" s="7">
        <v>-0.0137</v>
      </c>
      <c r="S11" s="7">
        <v>0.0555</v>
      </c>
      <c r="T11" s="7">
        <v>0.0031</v>
      </c>
      <c r="U11" s="5">
        <v>811.0</v>
      </c>
      <c r="V11" s="5">
        <v>448.0</v>
      </c>
      <c r="W11" s="8">
        <f t="shared" si="1"/>
        <v>7471</v>
      </c>
      <c r="X11" s="8">
        <f t="shared" si="2"/>
        <v>47747</v>
      </c>
      <c r="Y11" s="8">
        <f t="shared" si="3"/>
        <v>58668</v>
      </c>
      <c r="Z11" s="8">
        <f t="shared" si="4"/>
        <v>45508</v>
      </c>
      <c r="AA11" s="8">
        <f t="shared" si="5"/>
        <v>1259</v>
      </c>
      <c r="AB11" s="10">
        <f t="shared" si="14"/>
        <v>0.001608794745</v>
      </c>
      <c r="AC11" s="10">
        <f t="shared" si="6"/>
        <v>0.04339083862</v>
      </c>
      <c r="AD11" s="10">
        <f t="shared" si="7"/>
        <v>0.06679752612</v>
      </c>
      <c r="AE11" s="10">
        <f t="shared" si="8"/>
        <v>0.05181396705</v>
      </c>
      <c r="AF11" s="10">
        <f t="shared" si="9"/>
        <v>0.01498355907</v>
      </c>
      <c r="AG11" s="11">
        <f t="shared" si="10"/>
        <v>5.934074662</v>
      </c>
      <c r="AH11" s="12">
        <f t="shared" si="11"/>
        <v>688.0492454</v>
      </c>
      <c r="AI11" s="12">
        <f t="shared" si="12"/>
        <v>18.14258487</v>
      </c>
      <c r="AJ11" s="12">
        <f t="shared" si="13"/>
        <v>37.92454329</v>
      </c>
    </row>
    <row r="12">
      <c r="A12" s="4">
        <v>2013.0</v>
      </c>
      <c r="B12" s="5">
        <v>3593.0</v>
      </c>
      <c r="C12" s="5">
        <v>4239.0</v>
      </c>
      <c r="D12" s="5">
        <v>866254.0</v>
      </c>
      <c r="E12" s="5">
        <v>44657.0</v>
      </c>
      <c r="F12" s="6"/>
      <c r="G12" s="5">
        <v>954.0</v>
      </c>
      <c r="H12" s="5">
        <v>3523.0</v>
      </c>
      <c r="I12" s="5">
        <v>8390.0</v>
      </c>
      <c r="J12" s="5">
        <v>4200.0</v>
      </c>
      <c r="K12" s="5">
        <v>6767.0</v>
      </c>
      <c r="L12" s="5">
        <v>47613.0</v>
      </c>
      <c r="M12" s="5">
        <v>49134.0</v>
      </c>
      <c r="N12" s="5">
        <v>66970.0</v>
      </c>
      <c r="O12" s="13">
        <v>-78811.0</v>
      </c>
      <c r="P12" s="13">
        <v>-96647.0</v>
      </c>
      <c r="Q12" s="5">
        <v>769607.0</v>
      </c>
      <c r="R12" s="7">
        <v>-0.1116</v>
      </c>
      <c r="S12" s="7">
        <v>0.0527</v>
      </c>
      <c r="T12" s="7">
        <v>0.0048</v>
      </c>
      <c r="U12" s="5">
        <v>121.0</v>
      </c>
      <c r="V12" s="5">
        <v>0.0</v>
      </c>
      <c r="W12" s="8">
        <f t="shared" si="1"/>
        <v>7832</v>
      </c>
      <c r="X12" s="8">
        <f t="shared" si="2"/>
        <v>44657</v>
      </c>
      <c r="Y12" s="8">
        <f t="shared" si="3"/>
        <v>49134</v>
      </c>
      <c r="Z12" s="8">
        <f t="shared" si="4"/>
        <v>66970</v>
      </c>
      <c r="AA12" s="8">
        <f t="shared" si="5"/>
        <v>121</v>
      </c>
      <c r="AB12" s="10">
        <f t="shared" si="14"/>
        <v>0.04832017133</v>
      </c>
      <c r="AC12" s="10">
        <f t="shared" si="6"/>
        <v>0.0627760449</v>
      </c>
      <c r="AD12" s="10">
        <f t="shared" si="7"/>
        <v>0.05672008441</v>
      </c>
      <c r="AE12" s="10">
        <f t="shared" si="8"/>
        <v>0.07730988832</v>
      </c>
      <c r="AF12" s="10">
        <f t="shared" si="9"/>
        <v>-0.02058980391</v>
      </c>
      <c r="AG12" s="11">
        <f t="shared" si="10"/>
        <v>64.72727273</v>
      </c>
      <c r="AH12" s="12">
        <f t="shared" si="11"/>
        <v>6360.38843</v>
      </c>
      <c r="AI12" s="12">
        <f t="shared" si="12"/>
        <v>17.23373715</v>
      </c>
      <c r="AJ12" s="12">
        <f t="shared" si="13"/>
        <v>369.0661157</v>
      </c>
    </row>
    <row r="13">
      <c r="A13" s="4">
        <v>2014.0</v>
      </c>
      <c r="B13" s="5">
        <v>3835.0</v>
      </c>
      <c r="C13" s="5">
        <v>4366.0</v>
      </c>
      <c r="D13" s="5">
        <v>769607.0</v>
      </c>
      <c r="E13" s="5">
        <v>51578.0</v>
      </c>
      <c r="F13" s="6"/>
      <c r="G13" s="5">
        <v>1419.0</v>
      </c>
      <c r="H13" s="5">
        <v>15252.0</v>
      </c>
      <c r="I13" s="5">
        <v>17074.0</v>
      </c>
      <c r="J13" s="5">
        <v>2428.0</v>
      </c>
      <c r="K13" s="5">
        <v>1863.0</v>
      </c>
      <c r="L13" s="5">
        <v>6793.0</v>
      </c>
      <c r="M13" s="5">
        <v>68249.0</v>
      </c>
      <c r="N13" s="5">
        <v>28158.0</v>
      </c>
      <c r="O13" s="13">
        <v>-174635.0</v>
      </c>
      <c r="P13" s="13">
        <v>-134543.0</v>
      </c>
      <c r="Q13" s="5">
        <v>635064.0</v>
      </c>
      <c r="R13" s="7">
        <v>-0.1748</v>
      </c>
      <c r="S13" s="7">
        <v>0.0689</v>
      </c>
      <c r="T13" s="7">
        <v>0.0032</v>
      </c>
      <c r="U13" s="5">
        <v>804.0</v>
      </c>
      <c r="V13" s="5">
        <v>510.0</v>
      </c>
      <c r="W13" s="8">
        <f t="shared" si="1"/>
        <v>8201</v>
      </c>
      <c r="X13" s="8">
        <f t="shared" si="2"/>
        <v>51578</v>
      </c>
      <c r="Y13" s="8">
        <f t="shared" si="3"/>
        <v>68249</v>
      </c>
      <c r="Z13" s="8">
        <f t="shared" si="4"/>
        <v>28158</v>
      </c>
      <c r="AA13" s="8">
        <f t="shared" si="5"/>
        <v>1314</v>
      </c>
      <c r="AB13" s="10">
        <f t="shared" si="14"/>
        <v>0.04711440245</v>
      </c>
      <c r="AC13" s="10">
        <f t="shared" si="6"/>
        <v>0.01124729895</v>
      </c>
      <c r="AD13" s="10">
        <f t="shared" si="7"/>
        <v>0.08868032645</v>
      </c>
      <c r="AE13" s="10">
        <f t="shared" si="8"/>
        <v>0.03658750505</v>
      </c>
      <c r="AF13" s="10">
        <f t="shared" si="9"/>
        <v>0.0520928214</v>
      </c>
      <c r="AG13" s="11">
        <f t="shared" si="10"/>
        <v>6.241248097</v>
      </c>
      <c r="AH13" s="12">
        <f t="shared" si="11"/>
        <v>483.3059361</v>
      </c>
      <c r="AI13" s="12">
        <f t="shared" si="12"/>
        <v>12.31269146</v>
      </c>
      <c r="AJ13" s="12">
        <f t="shared" si="13"/>
        <v>39.25266362</v>
      </c>
    </row>
    <row r="14">
      <c r="A14" s="4">
        <v>2015.0</v>
      </c>
      <c r="B14" s="5">
        <v>3958.0</v>
      </c>
      <c r="C14" s="5">
        <v>4444.0</v>
      </c>
      <c r="D14" s="5">
        <v>635064.0</v>
      </c>
      <c r="E14" s="5">
        <v>52979.0</v>
      </c>
      <c r="F14" s="6"/>
      <c r="G14" s="5">
        <v>1702.0</v>
      </c>
      <c r="H14" s="5">
        <v>159029.0</v>
      </c>
      <c r="I14" s="5">
        <v>155011.0</v>
      </c>
      <c r="J14" s="5">
        <v>2836.0</v>
      </c>
      <c r="K14" s="5">
        <v>1648.0</v>
      </c>
      <c r="L14" s="5">
        <v>2932.0</v>
      </c>
      <c r="M14" s="5">
        <v>213710.0</v>
      </c>
      <c r="N14" s="5">
        <v>162427.0</v>
      </c>
      <c r="O14" s="13">
        <v>-3029.0</v>
      </c>
      <c r="P14" s="5">
        <v>48254.0</v>
      </c>
      <c r="Q14" s="5">
        <v>683318.0</v>
      </c>
      <c r="R14" s="7">
        <v>0.076</v>
      </c>
      <c r="S14" s="7">
        <v>0.0861</v>
      </c>
      <c r="T14" s="7">
        <v>0.0045</v>
      </c>
      <c r="U14" s="6"/>
      <c r="V14" s="6"/>
      <c r="W14" s="8">
        <f t="shared" si="1"/>
        <v>8402</v>
      </c>
      <c r="X14" s="8">
        <f t="shared" si="2"/>
        <v>52979</v>
      </c>
      <c r="Y14" s="8">
        <f t="shared" si="3"/>
        <v>213710</v>
      </c>
      <c r="Z14" s="8">
        <f t="shared" si="4"/>
        <v>162427</v>
      </c>
      <c r="AA14" s="8">
        <f t="shared" si="5"/>
        <v>0</v>
      </c>
      <c r="AB14" s="10">
        <f t="shared" si="14"/>
        <v>0.02450920619</v>
      </c>
      <c r="AC14" s="10">
        <f t="shared" si="6"/>
        <v>0.007211871559</v>
      </c>
      <c r="AD14" s="10">
        <f t="shared" si="7"/>
        <v>0.3365172644</v>
      </c>
      <c r="AE14" s="10">
        <f t="shared" si="8"/>
        <v>0.2557647733</v>
      </c>
      <c r="AF14" s="10">
        <f t="shared" si="9"/>
        <v>0.08075249109</v>
      </c>
      <c r="AG14" s="14" t="str">
        <f t="shared" si="10"/>
        <v>#DIV/0!</v>
      </c>
      <c r="AH14" s="15" t="str">
        <f t="shared" si="11"/>
        <v>#DIV/0!</v>
      </c>
      <c r="AI14" s="12">
        <f t="shared" si="12"/>
        <v>12.89790294</v>
      </c>
      <c r="AJ14" s="15" t="str">
        <f t="shared" si="13"/>
        <v>#DIV/0!</v>
      </c>
    </row>
    <row r="15">
      <c r="A15" s="4">
        <v>2016.0</v>
      </c>
      <c r="B15" s="5">
        <v>4135.0</v>
      </c>
      <c r="C15" s="5">
        <v>4589.0</v>
      </c>
      <c r="D15" s="5">
        <v>683318.0</v>
      </c>
      <c r="E15" s="5">
        <v>52680.0</v>
      </c>
      <c r="F15" s="6"/>
      <c r="G15" s="5">
        <v>1321.0</v>
      </c>
      <c r="H15" s="5">
        <v>12354.0</v>
      </c>
      <c r="I15" s="5">
        <v>13952.0</v>
      </c>
      <c r="J15" s="5">
        <v>2975.0</v>
      </c>
      <c r="K15" s="5">
        <v>5354.0</v>
      </c>
      <c r="L15" s="5">
        <v>3480.0</v>
      </c>
      <c r="M15" s="5">
        <v>66355.0</v>
      </c>
      <c r="N15" s="5">
        <v>25761.0</v>
      </c>
      <c r="O15" s="5">
        <v>1133.0</v>
      </c>
      <c r="P15" s="5">
        <v>41727.0</v>
      </c>
      <c r="Q15" s="5">
        <v>725045.0</v>
      </c>
      <c r="R15" s="7">
        <v>0.0611</v>
      </c>
      <c r="S15" s="7">
        <v>0.079</v>
      </c>
      <c r="T15" s="7">
        <v>0.0044</v>
      </c>
      <c r="U15" s="6"/>
      <c r="V15" s="6"/>
      <c r="W15" s="8">
        <f t="shared" si="1"/>
        <v>8724</v>
      </c>
      <c r="X15" s="8">
        <f t="shared" si="2"/>
        <v>52680</v>
      </c>
      <c r="Y15" s="8">
        <f t="shared" si="3"/>
        <v>66355</v>
      </c>
      <c r="Z15" s="8">
        <f t="shared" si="4"/>
        <v>25761</v>
      </c>
      <c r="AA15" s="8">
        <f t="shared" si="5"/>
        <v>0</v>
      </c>
      <c r="AB15" s="10">
        <f t="shared" si="14"/>
        <v>0.03832420852</v>
      </c>
      <c r="AC15" s="10">
        <f t="shared" si="6"/>
        <v>0.01292809497</v>
      </c>
      <c r="AD15" s="10">
        <f t="shared" si="7"/>
        <v>0.09710705704</v>
      </c>
      <c r="AE15" s="10">
        <f t="shared" si="8"/>
        <v>0.03769987034</v>
      </c>
      <c r="AF15" s="10">
        <f t="shared" si="9"/>
        <v>0.0594071867</v>
      </c>
      <c r="AG15" s="14" t="str">
        <f t="shared" si="10"/>
        <v>#DIV/0!</v>
      </c>
      <c r="AH15" s="15" t="str">
        <f t="shared" si="11"/>
        <v>#DIV/0!</v>
      </c>
      <c r="AI15" s="12">
        <f t="shared" si="12"/>
        <v>13.76319286</v>
      </c>
      <c r="AJ15" s="15" t="str">
        <f t="shared" si="13"/>
        <v>#DIV/0!</v>
      </c>
    </row>
    <row r="16">
      <c r="A16" s="4">
        <v>2017.0</v>
      </c>
      <c r="B16" s="5">
        <v>4347.0</v>
      </c>
      <c r="C16" s="5">
        <v>4912.0</v>
      </c>
      <c r="D16" s="5">
        <v>725045.0</v>
      </c>
      <c r="E16" s="5">
        <v>60371.0</v>
      </c>
      <c r="F16" s="5">
        <v>88.0</v>
      </c>
      <c r="G16" s="5">
        <v>1250.0</v>
      </c>
      <c r="H16" s="5">
        <v>87606.0</v>
      </c>
      <c r="I16" s="5">
        <v>88921.0</v>
      </c>
      <c r="J16" s="5">
        <v>2842.0</v>
      </c>
      <c r="K16" s="5">
        <v>2696.0</v>
      </c>
      <c r="L16" s="5">
        <v>3300.0</v>
      </c>
      <c r="M16" s="5">
        <v>149315.0</v>
      </c>
      <c r="N16" s="5">
        <v>97759.0</v>
      </c>
      <c r="O16" s="5">
        <v>236.0</v>
      </c>
      <c r="P16" s="5">
        <v>51792.0</v>
      </c>
      <c r="Q16" s="5">
        <v>776837.0</v>
      </c>
      <c r="R16" s="7">
        <v>0.0714</v>
      </c>
      <c r="S16" s="7">
        <v>0.085</v>
      </c>
      <c r="T16" s="7">
        <v>0.0039</v>
      </c>
      <c r="U16" s="6"/>
      <c r="V16" s="6"/>
      <c r="W16" s="8">
        <f t="shared" si="1"/>
        <v>9259</v>
      </c>
      <c r="X16" s="8">
        <f t="shared" si="2"/>
        <v>60459</v>
      </c>
      <c r="Y16" s="8">
        <f t="shared" si="3"/>
        <v>149315</v>
      </c>
      <c r="Z16" s="8">
        <f t="shared" si="4"/>
        <v>97759</v>
      </c>
      <c r="AA16" s="8">
        <f t="shared" si="5"/>
        <v>0</v>
      </c>
      <c r="AB16" s="10">
        <f t="shared" si="14"/>
        <v>0.06132508024</v>
      </c>
      <c r="AC16" s="10">
        <f t="shared" si="6"/>
        <v>0.008269831528</v>
      </c>
      <c r="AD16" s="10">
        <f t="shared" si="7"/>
        <v>0.2059389417</v>
      </c>
      <c r="AE16" s="10">
        <f t="shared" si="8"/>
        <v>0.1348316311</v>
      </c>
      <c r="AF16" s="10">
        <f t="shared" si="9"/>
        <v>0.07110731058</v>
      </c>
      <c r="AG16" s="14" t="str">
        <f t="shared" si="10"/>
        <v>#DIV/0!</v>
      </c>
      <c r="AH16" s="15" t="str">
        <f t="shared" si="11"/>
        <v>#DIV/0!</v>
      </c>
      <c r="AI16" s="12">
        <f t="shared" si="12"/>
        <v>12.84898857</v>
      </c>
      <c r="AJ16" s="15" t="str">
        <f t="shared" si="13"/>
        <v>#DIV/0!</v>
      </c>
    </row>
    <row r="17">
      <c r="A17" s="4">
        <v>2018.0</v>
      </c>
      <c r="B17" s="5">
        <v>4523.0</v>
      </c>
      <c r="C17" s="5">
        <v>5147.0</v>
      </c>
      <c r="D17" s="5">
        <v>776837.0</v>
      </c>
      <c r="E17" s="5">
        <v>67423.0</v>
      </c>
      <c r="F17" s="5">
        <v>221.0</v>
      </c>
      <c r="G17" s="5">
        <v>907.0</v>
      </c>
      <c r="H17" s="5">
        <v>9540.0</v>
      </c>
      <c r="I17" s="5">
        <v>10997.0</v>
      </c>
      <c r="J17" s="5">
        <v>2787.0</v>
      </c>
      <c r="K17" s="5">
        <v>2328.0</v>
      </c>
      <c r="L17" s="5">
        <v>4328.0</v>
      </c>
      <c r="M17" s="5">
        <v>78091.0</v>
      </c>
      <c r="N17" s="5">
        <v>20440.0</v>
      </c>
      <c r="O17" s="13">
        <v>-305.0</v>
      </c>
      <c r="P17" s="5">
        <v>57346.0</v>
      </c>
      <c r="Q17" s="5">
        <v>834183.0</v>
      </c>
      <c r="R17" s="7">
        <v>0.0738</v>
      </c>
      <c r="S17" s="7">
        <v>0.088</v>
      </c>
      <c r="T17" s="7">
        <v>0.0036</v>
      </c>
      <c r="U17" s="6"/>
      <c r="V17" s="6"/>
      <c r="W17" s="8">
        <f t="shared" si="1"/>
        <v>9670</v>
      </c>
      <c r="X17" s="8">
        <f t="shared" si="2"/>
        <v>67644</v>
      </c>
      <c r="Y17" s="8">
        <f t="shared" si="3"/>
        <v>78091</v>
      </c>
      <c r="Z17" s="8">
        <f t="shared" si="4"/>
        <v>20440</v>
      </c>
      <c r="AA17" s="8">
        <f t="shared" si="5"/>
        <v>0</v>
      </c>
      <c r="AB17" s="10">
        <f t="shared" si="14"/>
        <v>0.0443892429</v>
      </c>
      <c r="AC17" s="10">
        <f t="shared" si="6"/>
        <v>0.008568077988</v>
      </c>
      <c r="AD17" s="10">
        <f t="shared" si="7"/>
        <v>0.1005243056</v>
      </c>
      <c r="AE17" s="10">
        <f t="shared" si="8"/>
        <v>0.02631182603</v>
      </c>
      <c r="AF17" s="10">
        <f t="shared" si="9"/>
        <v>0.07421247958</v>
      </c>
      <c r="AG17" s="14" t="str">
        <f t="shared" si="10"/>
        <v>#DIV/0!</v>
      </c>
      <c r="AH17" s="15" t="str">
        <f t="shared" si="11"/>
        <v>#DIV/0!</v>
      </c>
      <c r="AI17" s="12">
        <f t="shared" si="12"/>
        <v>12.33195849</v>
      </c>
      <c r="AJ17" s="15" t="str">
        <f t="shared" si="13"/>
        <v>#DIV/0!</v>
      </c>
    </row>
    <row r="18">
      <c r="A18" s="4">
        <v>2019.0</v>
      </c>
      <c r="B18" s="5">
        <v>4701.0</v>
      </c>
      <c r="C18" s="5">
        <v>5145.0</v>
      </c>
      <c r="D18" s="5">
        <v>834183.0</v>
      </c>
      <c r="E18" s="5">
        <v>41419.0</v>
      </c>
      <c r="F18" s="5">
        <v>87.0</v>
      </c>
      <c r="G18" s="5">
        <v>677.0</v>
      </c>
      <c r="H18" s="5">
        <v>28519.0</v>
      </c>
      <c r="I18" s="5">
        <v>28180.0</v>
      </c>
      <c r="J18" s="5">
        <v>2786.0</v>
      </c>
      <c r="K18" s="5">
        <v>3086.0</v>
      </c>
      <c r="L18" s="5">
        <v>4550.0</v>
      </c>
      <c r="M18" s="5">
        <v>70702.0</v>
      </c>
      <c r="N18" s="5">
        <v>38602.0</v>
      </c>
      <c r="O18" s="13">
        <v>-4256.0</v>
      </c>
      <c r="P18" s="5">
        <v>27844.0</v>
      </c>
      <c r="Q18" s="5">
        <v>862027.0</v>
      </c>
      <c r="R18" s="7">
        <v>0.0334</v>
      </c>
      <c r="S18" s="7">
        <v>0.0505</v>
      </c>
      <c r="T18" s="7">
        <v>0.0033</v>
      </c>
      <c r="U18" s="6"/>
      <c r="V18" s="6"/>
      <c r="W18" s="8">
        <f t="shared" si="1"/>
        <v>9846</v>
      </c>
      <c r="X18" s="8">
        <f t="shared" si="2"/>
        <v>41506</v>
      </c>
      <c r="Y18" s="8">
        <f t="shared" si="3"/>
        <v>70702</v>
      </c>
      <c r="Z18" s="8">
        <f t="shared" si="4"/>
        <v>38602</v>
      </c>
      <c r="AA18" s="8">
        <f t="shared" si="5"/>
        <v>0</v>
      </c>
      <c r="AB18" s="10">
        <f t="shared" si="14"/>
        <v>0.01820062048</v>
      </c>
      <c r="AC18" s="10">
        <f t="shared" si="6"/>
        <v>0.009153866717</v>
      </c>
      <c r="AD18" s="10">
        <f t="shared" si="7"/>
        <v>0.0847559828</v>
      </c>
      <c r="AE18" s="10">
        <f t="shared" si="8"/>
        <v>0.04627521779</v>
      </c>
      <c r="AF18" s="10">
        <f t="shared" si="9"/>
        <v>0.03848076501</v>
      </c>
      <c r="AG18" s="14" t="str">
        <f t="shared" si="10"/>
        <v>#DIV/0!</v>
      </c>
      <c r="AH18" s="15" t="str">
        <f t="shared" si="11"/>
        <v>#DIV/0!</v>
      </c>
      <c r="AI18" s="12">
        <f t="shared" si="12"/>
        <v>20.76873223</v>
      </c>
      <c r="AJ18" s="15" t="str">
        <f t="shared" si="13"/>
        <v>#DIV/0!</v>
      </c>
    </row>
    <row r="19">
      <c r="A19" s="4">
        <v>2020.0</v>
      </c>
      <c r="B19" s="5">
        <v>4873.0</v>
      </c>
      <c r="C19" s="5">
        <v>5258.0</v>
      </c>
      <c r="D19" s="5">
        <v>862027.0</v>
      </c>
      <c r="E19" s="5">
        <v>29975.0</v>
      </c>
      <c r="F19" s="5">
        <v>225.0</v>
      </c>
      <c r="G19" s="5">
        <v>812.0</v>
      </c>
      <c r="H19" s="5">
        <v>6401.0</v>
      </c>
      <c r="I19" s="5">
        <v>5872.0</v>
      </c>
      <c r="J19" s="5">
        <v>2682.0</v>
      </c>
      <c r="K19" s="5">
        <v>1782.0</v>
      </c>
      <c r="L19" s="5">
        <v>8655.0</v>
      </c>
      <c r="M19" s="5">
        <v>37413.0</v>
      </c>
      <c r="N19" s="5">
        <v>18991.0</v>
      </c>
      <c r="O19" s="13">
        <v>-6870.0</v>
      </c>
      <c r="P19" s="5">
        <v>11552.0</v>
      </c>
      <c r="Q19" s="5">
        <v>873579.0</v>
      </c>
      <c r="R19" s="7">
        <v>0.0134</v>
      </c>
      <c r="S19" s="7">
        <v>0.0357</v>
      </c>
      <c r="T19" s="7">
        <v>0.0031</v>
      </c>
      <c r="U19" s="6"/>
      <c r="V19" s="6"/>
      <c r="W19" s="8">
        <f t="shared" si="1"/>
        <v>10131</v>
      </c>
      <c r="X19" s="8">
        <f t="shared" si="2"/>
        <v>30200</v>
      </c>
      <c r="Y19" s="8">
        <f t="shared" si="3"/>
        <v>37413</v>
      </c>
      <c r="Z19" s="8">
        <f t="shared" si="4"/>
        <v>18991</v>
      </c>
      <c r="AA19" s="8">
        <f t="shared" si="5"/>
        <v>0</v>
      </c>
      <c r="AB19" s="10">
        <f t="shared" si="14"/>
        <v>0.02894576478</v>
      </c>
      <c r="AC19" s="10">
        <f t="shared" si="6"/>
        <v>0.01210750939</v>
      </c>
      <c r="AD19" s="10">
        <f t="shared" si="7"/>
        <v>0.04340119277</v>
      </c>
      <c r="AE19" s="10">
        <f t="shared" si="8"/>
        <v>0.02203063245</v>
      </c>
      <c r="AF19" s="10">
        <f t="shared" si="9"/>
        <v>0.02137056032</v>
      </c>
      <c r="AG19" s="14" t="str">
        <f t="shared" si="10"/>
        <v>#DIV/0!</v>
      </c>
      <c r="AH19" s="15" t="str">
        <f t="shared" si="11"/>
        <v>#DIV/0!</v>
      </c>
      <c r="AI19" s="12">
        <f t="shared" si="12"/>
        <v>28.92645695</v>
      </c>
      <c r="AJ19" s="15" t="str">
        <f t="shared" si="13"/>
        <v>#DIV/0!</v>
      </c>
    </row>
    <row r="20">
      <c r="A20" s="4">
        <v>2021.0</v>
      </c>
      <c r="B20" s="5">
        <v>4995.0</v>
      </c>
      <c r="C20" s="5">
        <v>5401.0</v>
      </c>
      <c r="D20" s="5">
        <v>873579.0</v>
      </c>
      <c r="E20" s="5">
        <v>40013.0</v>
      </c>
      <c r="F20" s="5">
        <v>287.0</v>
      </c>
      <c r="G20" s="5">
        <v>1824.0</v>
      </c>
      <c r="H20" s="5">
        <v>34306.0</v>
      </c>
      <c r="I20" s="5">
        <v>33570.0</v>
      </c>
      <c r="J20" s="5">
        <v>2757.0</v>
      </c>
      <c r="K20" s="5">
        <v>2165.0</v>
      </c>
      <c r="L20" s="5">
        <v>3563.0</v>
      </c>
      <c r="M20" s="5">
        <v>76430.0</v>
      </c>
      <c r="N20" s="5">
        <v>42055.0</v>
      </c>
      <c r="O20" s="13">
        <v>-2287.0</v>
      </c>
      <c r="P20" s="5">
        <v>32088.0</v>
      </c>
      <c r="Q20" s="5">
        <v>905667.0</v>
      </c>
      <c r="R20" s="7">
        <v>0.0367</v>
      </c>
      <c r="S20" s="7">
        <v>0.0479</v>
      </c>
      <c r="T20" s="7">
        <v>0.0032</v>
      </c>
      <c r="U20" s="6"/>
      <c r="V20" s="6"/>
      <c r="W20" s="8">
        <f t="shared" si="1"/>
        <v>10396</v>
      </c>
      <c r="X20" s="8">
        <f t="shared" si="2"/>
        <v>40300</v>
      </c>
      <c r="Y20" s="8">
        <f t="shared" si="3"/>
        <v>76430</v>
      </c>
      <c r="Z20" s="8">
        <f t="shared" si="4"/>
        <v>42055</v>
      </c>
      <c r="AA20" s="8">
        <f t="shared" si="5"/>
        <v>0</v>
      </c>
      <c r="AB20" s="10">
        <f t="shared" si="14"/>
        <v>0.02615733886</v>
      </c>
      <c r="AC20" s="10">
        <f t="shared" si="6"/>
        <v>0.006556934175</v>
      </c>
      <c r="AD20" s="10">
        <f t="shared" si="7"/>
        <v>0.08749065625</v>
      </c>
      <c r="AE20" s="10">
        <f t="shared" si="8"/>
        <v>0.04814103819</v>
      </c>
      <c r="AF20" s="10">
        <f t="shared" si="9"/>
        <v>0.03934961807</v>
      </c>
      <c r="AG20" s="14" t="str">
        <f t="shared" si="10"/>
        <v>#DIV/0!</v>
      </c>
      <c r="AH20" s="15" t="str">
        <f t="shared" si="11"/>
        <v>#DIV/0!</v>
      </c>
      <c r="AI20" s="12">
        <f t="shared" si="12"/>
        <v>22.47312655</v>
      </c>
      <c r="AJ20" s="15" t="str">
        <f t="shared" si="13"/>
        <v>#DIV/0!</v>
      </c>
    </row>
    <row r="21">
      <c r="A21" s="16">
        <v>2022.0</v>
      </c>
      <c r="B21" s="11">
        <v>5156.0</v>
      </c>
      <c r="C21" s="11">
        <v>5449.0</v>
      </c>
      <c r="D21" s="11">
        <v>905667.0</v>
      </c>
      <c r="E21" s="11">
        <v>48647.0</v>
      </c>
      <c r="F21" s="16">
        <v>233.0</v>
      </c>
      <c r="G21" s="11">
        <v>1048.0</v>
      </c>
      <c r="H21" s="11">
        <v>11260.0</v>
      </c>
      <c r="I21" s="11">
        <v>10704.0</v>
      </c>
      <c r="J21" s="11">
        <v>3858.0</v>
      </c>
      <c r="K21" s="11">
        <v>2540.0</v>
      </c>
      <c r="L21" s="11">
        <v>3700.0</v>
      </c>
      <c r="M21" s="9"/>
      <c r="N21" s="9"/>
      <c r="O21" s="11">
        <v>8099.0</v>
      </c>
      <c r="P21" s="11">
        <f>Q21-D21</f>
        <v>34536</v>
      </c>
      <c r="Q21" s="11">
        <v>940203.0</v>
      </c>
      <c r="R21" s="10">
        <f>P21/D21</f>
        <v>0.03813322115</v>
      </c>
      <c r="S21" s="10">
        <f>X21/D21</f>
        <v>0.053971272</v>
      </c>
      <c r="T21" s="10">
        <f>J21/D21</f>
        <v>0.00425984385</v>
      </c>
      <c r="U21" s="9"/>
      <c r="V21" s="9"/>
      <c r="W21" s="11">
        <f t="shared" si="1"/>
        <v>10605</v>
      </c>
      <c r="X21" s="11">
        <f t="shared" si="2"/>
        <v>48880</v>
      </c>
      <c r="Y21" s="11">
        <f t="shared" si="3"/>
        <v>61188</v>
      </c>
      <c r="Z21" s="11">
        <f t="shared" si="4"/>
        <v>20802</v>
      </c>
      <c r="AA21" s="16">
        <f t="shared" si="5"/>
        <v>0</v>
      </c>
      <c r="AB21" s="10">
        <f t="shared" si="14"/>
        <v>0.02010388611</v>
      </c>
      <c r="AC21" s="10">
        <f t="shared" si="6"/>
        <v>0.006889949617</v>
      </c>
      <c r="AD21" s="10">
        <f t="shared" si="7"/>
        <v>0.06756125596</v>
      </c>
      <c r="AE21" s="10">
        <f t="shared" si="8"/>
        <v>0.02296870704</v>
      </c>
      <c r="AF21" s="10">
        <f t="shared" si="9"/>
        <v>0.04459254892</v>
      </c>
      <c r="AG21" s="14" t="str">
        <f t="shared" si="10"/>
        <v>#DIV/0!</v>
      </c>
      <c r="AH21" s="15" t="str">
        <f t="shared" si="11"/>
        <v>#DIV/0!</v>
      </c>
      <c r="AI21" s="12">
        <f t="shared" si="12"/>
        <v>19.23492226</v>
      </c>
      <c r="AJ21" s="15" t="str">
        <f t="shared" si="13"/>
        <v>#DIV/0!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34</v>
      </c>
      <c r="C1" s="1" t="s">
        <v>35</v>
      </c>
      <c r="D1" s="1" t="s">
        <v>1</v>
      </c>
      <c r="E1" s="1" t="s">
        <v>2</v>
      </c>
      <c r="F1" s="1" t="s">
        <v>3</v>
      </c>
      <c r="G1" s="1" t="s">
        <v>4</v>
      </c>
      <c r="H1" s="1" t="s">
        <v>6</v>
      </c>
      <c r="I1" s="1" t="s">
        <v>7</v>
      </c>
      <c r="J1" s="1" t="s">
        <v>8</v>
      </c>
      <c r="K1" s="1" t="s">
        <v>9</v>
      </c>
      <c r="L1" s="1" t="s">
        <v>10</v>
      </c>
      <c r="M1" s="1" t="s">
        <v>11</v>
      </c>
      <c r="N1" s="2" t="s">
        <v>12</v>
      </c>
      <c r="O1" s="2" t="s">
        <v>13</v>
      </c>
      <c r="P1" s="1" t="s">
        <v>14</v>
      </c>
      <c r="Q1" s="1" t="s">
        <v>15</v>
      </c>
      <c r="R1" s="1" t="s">
        <v>16</v>
      </c>
      <c r="S1" s="2" t="s">
        <v>17</v>
      </c>
      <c r="T1" s="2" t="s">
        <v>18</v>
      </c>
      <c r="U1" s="2" t="s">
        <v>19</v>
      </c>
      <c r="V1" s="17" t="s">
        <v>22</v>
      </c>
      <c r="W1" s="17" t="s">
        <v>23</v>
      </c>
      <c r="X1" s="18" t="s">
        <v>25</v>
      </c>
      <c r="Y1" s="18" t="s">
        <v>26</v>
      </c>
      <c r="Z1" s="18" t="s">
        <v>27</v>
      </c>
      <c r="AA1" s="18" t="s">
        <v>28</v>
      </c>
      <c r="AB1" s="18" t="s">
        <v>29</v>
      </c>
    </row>
    <row r="2">
      <c r="A2" s="19">
        <v>41639.0</v>
      </c>
      <c r="B2" s="9" t="s">
        <v>36</v>
      </c>
      <c r="C2" s="4" t="s">
        <v>37</v>
      </c>
      <c r="D2" s="16">
        <v>835.0</v>
      </c>
      <c r="E2" s="16">
        <v>493.0</v>
      </c>
      <c r="F2" s="16">
        <v>92503.0</v>
      </c>
      <c r="G2" s="16">
        <v>7214.0</v>
      </c>
      <c r="H2" s="16">
        <v>238.0</v>
      </c>
      <c r="I2" s="16">
        <v>314.0</v>
      </c>
      <c r="J2" s="16">
        <v>928.0</v>
      </c>
      <c r="K2" s="16">
        <v>941.0</v>
      </c>
      <c r="L2" s="16">
        <v>1897.0</v>
      </c>
      <c r="M2" s="16">
        <v>3200.0</v>
      </c>
      <c r="N2" s="16">
        <v>7766.0</v>
      </c>
      <c r="O2" s="16">
        <v>6966.0</v>
      </c>
      <c r="P2" s="16">
        <v>-8993.0</v>
      </c>
      <c r="Q2" s="16">
        <v>-8193.0</v>
      </c>
      <c r="R2" s="16">
        <v>84310.0</v>
      </c>
      <c r="S2" s="10">
        <v>-0.0886</v>
      </c>
      <c r="T2" s="10">
        <v>0.0806</v>
      </c>
      <c r="U2" s="10">
        <v>0.0102</v>
      </c>
      <c r="V2" s="16">
        <v>97.0</v>
      </c>
      <c r="W2" s="16">
        <v>79.0</v>
      </c>
      <c r="X2" s="20" t="str">
        <f>(V2-#REF!)/#REF!</f>
        <v>#REF!</v>
      </c>
      <c r="Y2" s="10">
        <f t="shared" ref="Y2:Y101" si="1">(L2+M2)/F2</f>
        <v>0.05510091565</v>
      </c>
      <c r="Z2" s="10">
        <f t="shared" ref="Z2:Z101" si="2">N2/F2</f>
        <v>0.08395403392</v>
      </c>
      <c r="AA2" s="10">
        <f t="shared" ref="AA2:AA101" si="3">O2/F2</f>
        <v>0.07530566576</v>
      </c>
      <c r="AB2" s="10">
        <f t="shared" ref="AB2:AB101" si="4">(N2-O2)/O2</f>
        <v>0.1148435257</v>
      </c>
    </row>
    <row r="3">
      <c r="A3" s="19">
        <v>41639.0</v>
      </c>
      <c r="B3" s="9" t="s">
        <v>38</v>
      </c>
      <c r="C3" s="4" t="s">
        <v>39</v>
      </c>
      <c r="D3" s="16">
        <v>141.0</v>
      </c>
      <c r="E3" s="16">
        <v>85.0</v>
      </c>
      <c r="F3" s="16">
        <v>18407.0</v>
      </c>
      <c r="G3" s="16">
        <v>936.0</v>
      </c>
      <c r="H3" s="16">
        <v>11.0</v>
      </c>
      <c r="I3" s="16">
        <v>15.0</v>
      </c>
      <c r="J3" s="16">
        <v>13.0</v>
      </c>
      <c r="K3" s="16">
        <v>42.0</v>
      </c>
      <c r="L3" s="16">
        <v>1003.0</v>
      </c>
      <c r="M3" s="16">
        <v>4472.0</v>
      </c>
      <c r="N3" s="16">
        <v>962.0</v>
      </c>
      <c r="O3" s="16">
        <v>5530.0</v>
      </c>
      <c r="P3" s="16">
        <v>-513.0</v>
      </c>
      <c r="Q3" s="16">
        <v>-5081.0</v>
      </c>
      <c r="R3" s="16">
        <v>13326.0</v>
      </c>
      <c r="S3" s="10">
        <v>-0.276</v>
      </c>
      <c r="T3" s="10">
        <v>0.0514</v>
      </c>
      <c r="U3" s="10">
        <v>0.0023</v>
      </c>
      <c r="V3" s="16">
        <v>21.0</v>
      </c>
      <c r="W3" s="16">
        <v>5.0</v>
      </c>
      <c r="X3" s="10">
        <f t="shared" ref="X3:X11" si="5">V3/F3</f>
        <v>0.001140870321</v>
      </c>
      <c r="Y3" s="10">
        <f t="shared" si="1"/>
        <v>0.2974411909</v>
      </c>
      <c r="Z3" s="10">
        <f t="shared" si="2"/>
        <v>0.05226272614</v>
      </c>
      <c r="AA3" s="10">
        <f t="shared" si="3"/>
        <v>0.3004291845</v>
      </c>
      <c r="AB3" s="10">
        <f t="shared" si="4"/>
        <v>-0.826039783</v>
      </c>
    </row>
    <row r="4">
      <c r="A4" s="19">
        <v>41639.0</v>
      </c>
      <c r="B4" s="9" t="s">
        <v>40</v>
      </c>
      <c r="C4" s="4" t="s">
        <v>41</v>
      </c>
      <c r="D4" s="16">
        <v>584.0</v>
      </c>
      <c r="E4" s="16">
        <v>563.0</v>
      </c>
      <c r="F4" s="16">
        <v>159829.0</v>
      </c>
      <c r="G4" s="16">
        <v>6766.0</v>
      </c>
      <c r="H4" s="16">
        <v>291.0</v>
      </c>
      <c r="I4" s="16">
        <v>1499.0</v>
      </c>
      <c r="J4" s="16">
        <v>5640.0</v>
      </c>
      <c r="K4" s="16">
        <v>1882.0</v>
      </c>
      <c r="L4" s="16">
        <v>3409.0</v>
      </c>
      <c r="M4" s="16">
        <v>30323.0</v>
      </c>
      <c r="N4" s="16">
        <v>8556.0</v>
      </c>
      <c r="O4" s="16">
        <v>41254.0</v>
      </c>
      <c r="P4" s="16">
        <v>-4184.0</v>
      </c>
      <c r="Q4" s="16">
        <v>-36882.0</v>
      </c>
      <c r="R4" s="16">
        <v>122947.0</v>
      </c>
      <c r="S4" s="10">
        <v>-0.2308</v>
      </c>
      <c r="T4" s="10">
        <v>0.0442</v>
      </c>
      <c r="U4" s="10">
        <v>0.0118</v>
      </c>
      <c r="V4" s="16">
        <v>138.0</v>
      </c>
      <c r="W4" s="16">
        <v>93.0</v>
      </c>
      <c r="X4" s="10">
        <f t="shared" si="5"/>
        <v>0.0008634227831</v>
      </c>
      <c r="Y4" s="10">
        <f t="shared" si="1"/>
        <v>0.2110505603</v>
      </c>
      <c r="Z4" s="10">
        <f t="shared" si="2"/>
        <v>0.05353221255</v>
      </c>
      <c r="AA4" s="10">
        <f t="shared" si="3"/>
        <v>0.2581133587</v>
      </c>
      <c r="AB4" s="10">
        <f t="shared" si="4"/>
        <v>-0.7926019295</v>
      </c>
    </row>
    <row r="5">
      <c r="A5" s="19">
        <v>41639.0</v>
      </c>
      <c r="B5" s="9" t="s">
        <v>42</v>
      </c>
      <c r="C5" s="4" t="s">
        <v>43</v>
      </c>
      <c r="D5" s="16">
        <v>131.0</v>
      </c>
      <c r="E5" s="16">
        <v>296.0</v>
      </c>
      <c r="F5" s="16">
        <v>29081.0</v>
      </c>
      <c r="G5" s="16">
        <v>1530.0</v>
      </c>
      <c r="H5" s="16">
        <v>4.0</v>
      </c>
      <c r="I5" s="16">
        <v>11.0</v>
      </c>
      <c r="J5" s="16">
        <v>12.0</v>
      </c>
      <c r="K5" s="16">
        <v>40.0</v>
      </c>
      <c r="L5" s="16">
        <v>9.0</v>
      </c>
      <c r="M5" s="16">
        <v>40.0</v>
      </c>
      <c r="N5" s="16">
        <v>1545.0</v>
      </c>
      <c r="O5" s="16">
        <v>101.0</v>
      </c>
      <c r="P5" s="16">
        <v>-8524.0</v>
      </c>
      <c r="Q5" s="16">
        <v>-7080.0</v>
      </c>
      <c r="R5" s="16">
        <v>22001.0</v>
      </c>
      <c r="S5" s="10">
        <v>-0.2435</v>
      </c>
      <c r="T5" s="10">
        <v>0.0527</v>
      </c>
      <c r="U5" s="10">
        <v>0.0014</v>
      </c>
      <c r="V5" s="16">
        <v>32.0</v>
      </c>
      <c r="W5" s="16">
        <v>7.0</v>
      </c>
      <c r="X5" s="10">
        <f t="shared" si="5"/>
        <v>0.001100374815</v>
      </c>
      <c r="Y5" s="10">
        <f t="shared" si="1"/>
        <v>0.001684948936</v>
      </c>
      <c r="Z5" s="10">
        <f t="shared" si="2"/>
        <v>0.05312747154</v>
      </c>
      <c r="AA5" s="10">
        <f t="shared" si="3"/>
        <v>0.00347305801</v>
      </c>
      <c r="AB5" s="10">
        <f t="shared" si="4"/>
        <v>14.2970297</v>
      </c>
    </row>
    <row r="6">
      <c r="A6" s="19">
        <v>41639.0</v>
      </c>
      <c r="B6" s="9" t="s">
        <v>44</v>
      </c>
      <c r="C6" s="9" t="s">
        <v>45</v>
      </c>
      <c r="D6" s="16">
        <v>733.0</v>
      </c>
      <c r="E6" s="16">
        <v>1021.0</v>
      </c>
      <c r="F6" s="16">
        <v>256864.0</v>
      </c>
      <c r="G6" s="16">
        <v>11354.0</v>
      </c>
      <c r="H6" s="16">
        <v>110.0</v>
      </c>
      <c r="I6" s="16">
        <v>581.0</v>
      </c>
      <c r="J6" s="16">
        <v>679.0</v>
      </c>
      <c r="K6" s="16">
        <v>620.0</v>
      </c>
      <c r="L6" s="16">
        <v>111.0</v>
      </c>
      <c r="M6" s="16">
        <v>95.0</v>
      </c>
      <c r="N6" s="16">
        <v>12045.0</v>
      </c>
      <c r="O6" s="16">
        <v>1505.0</v>
      </c>
      <c r="P6" s="16">
        <v>2.0</v>
      </c>
      <c r="Q6" s="16">
        <v>10542.0</v>
      </c>
      <c r="R6" s="16">
        <v>267406.0</v>
      </c>
      <c r="S6" s="10">
        <v>0.041</v>
      </c>
      <c r="T6" s="10">
        <v>0.0446</v>
      </c>
      <c r="U6" s="10">
        <v>0.0024</v>
      </c>
      <c r="V6" s="16">
        <v>139.0</v>
      </c>
      <c r="W6" s="16">
        <v>67.0</v>
      </c>
      <c r="X6" s="10">
        <f t="shared" si="5"/>
        <v>0.0005411423944</v>
      </c>
      <c r="Y6" s="10">
        <f t="shared" si="1"/>
        <v>0.0008019808148</v>
      </c>
      <c r="Z6" s="10">
        <f t="shared" si="2"/>
        <v>0.046892519</v>
      </c>
      <c r="AA6" s="10">
        <f t="shared" si="3"/>
        <v>0.005859131681</v>
      </c>
      <c r="AB6" s="10">
        <f t="shared" si="4"/>
        <v>7.003322259</v>
      </c>
    </row>
    <row r="7">
      <c r="A7" s="19">
        <v>41639.0</v>
      </c>
      <c r="B7" s="9" t="s">
        <v>46</v>
      </c>
      <c r="C7" s="4" t="s">
        <v>41</v>
      </c>
      <c r="D7" s="16">
        <v>206.0</v>
      </c>
      <c r="E7" s="16">
        <v>298.0</v>
      </c>
      <c r="F7" s="16">
        <v>42540.0</v>
      </c>
      <c r="G7" s="16">
        <v>2317.0</v>
      </c>
      <c r="H7" s="16">
        <v>124.0</v>
      </c>
      <c r="I7" s="16">
        <v>370.0</v>
      </c>
      <c r="J7" s="16">
        <v>338.0</v>
      </c>
      <c r="K7" s="16">
        <v>122.0</v>
      </c>
      <c r="L7" s="16">
        <v>96.0</v>
      </c>
      <c r="M7" s="16">
        <v>33.0</v>
      </c>
      <c r="N7" s="16">
        <v>2811.0</v>
      </c>
      <c r="O7" s="16">
        <v>589.0</v>
      </c>
      <c r="P7" s="16">
        <v>-9958.0</v>
      </c>
      <c r="Q7" s="16">
        <v>-7736.0</v>
      </c>
      <c r="R7" s="16">
        <v>34804.0</v>
      </c>
      <c r="S7" s="10">
        <v>-0.1819</v>
      </c>
      <c r="T7" s="10">
        <v>0.0574</v>
      </c>
      <c r="U7" s="10">
        <v>0.0029</v>
      </c>
      <c r="V7" s="16">
        <v>95.0</v>
      </c>
      <c r="W7" s="16">
        <v>42.0</v>
      </c>
      <c r="X7" s="10">
        <f t="shared" si="5"/>
        <v>0.00223319229</v>
      </c>
      <c r="Y7" s="10">
        <f t="shared" si="1"/>
        <v>0.003032440056</v>
      </c>
      <c r="Z7" s="10">
        <f t="shared" si="2"/>
        <v>0.06607898449</v>
      </c>
      <c r="AA7" s="10">
        <f t="shared" si="3"/>
        <v>0.0138457922</v>
      </c>
      <c r="AB7" s="10">
        <f t="shared" si="4"/>
        <v>3.772495756</v>
      </c>
    </row>
    <row r="8">
      <c r="A8" s="19">
        <v>41639.0</v>
      </c>
      <c r="B8" s="9" t="s">
        <v>47</v>
      </c>
      <c r="C8" s="4" t="s">
        <v>45</v>
      </c>
      <c r="D8" s="16">
        <v>548.0</v>
      </c>
      <c r="E8" s="16">
        <v>799.0</v>
      </c>
      <c r="F8" s="16">
        <v>139951.0</v>
      </c>
      <c r="G8" s="16">
        <v>9521.0</v>
      </c>
      <c r="H8" s="16">
        <v>118.0</v>
      </c>
      <c r="I8" s="16">
        <v>689.0</v>
      </c>
      <c r="J8" s="16">
        <v>751.0</v>
      </c>
      <c r="K8" s="16">
        <v>454.0</v>
      </c>
      <c r="L8" s="16">
        <v>132.0</v>
      </c>
      <c r="M8" s="16">
        <v>685.0</v>
      </c>
      <c r="N8" s="16">
        <v>10328.0</v>
      </c>
      <c r="O8" s="16">
        <v>2022.0</v>
      </c>
      <c r="P8" s="16">
        <v>-6819.0</v>
      </c>
      <c r="Q8" s="16">
        <v>1487.0</v>
      </c>
      <c r="R8" s="16">
        <v>141438.0</v>
      </c>
      <c r="S8" s="10">
        <v>0.0106</v>
      </c>
      <c r="T8" s="10">
        <v>0.0689</v>
      </c>
      <c r="U8" s="10">
        <v>0.0032</v>
      </c>
      <c r="V8" s="16">
        <v>105.0</v>
      </c>
      <c r="W8" s="16">
        <v>76.0</v>
      </c>
      <c r="X8" s="10">
        <f t="shared" si="5"/>
        <v>0.0007502625919</v>
      </c>
      <c r="Y8" s="10">
        <f t="shared" si="1"/>
        <v>0.005837757501</v>
      </c>
      <c r="Z8" s="10">
        <f t="shared" si="2"/>
        <v>0.07379725761</v>
      </c>
      <c r="AA8" s="10">
        <f t="shared" si="3"/>
        <v>0.01444791391</v>
      </c>
      <c r="AB8" s="10">
        <f t="shared" si="4"/>
        <v>4.107814045</v>
      </c>
    </row>
    <row r="9">
      <c r="A9" s="19">
        <v>41639.0</v>
      </c>
      <c r="B9" s="9" t="s">
        <v>48</v>
      </c>
      <c r="C9" s="4" t="s">
        <v>49</v>
      </c>
      <c r="D9" s="16">
        <v>121.0</v>
      </c>
      <c r="E9" s="16">
        <v>189.0</v>
      </c>
      <c r="F9" s="16">
        <v>39297.0</v>
      </c>
      <c r="G9" s="16">
        <v>1300.0</v>
      </c>
      <c r="H9" s="16">
        <v>35.0</v>
      </c>
      <c r="I9" s="16">
        <v>5.0</v>
      </c>
      <c r="J9" s="16">
        <v>14.0</v>
      </c>
      <c r="K9" s="16">
        <v>67.0</v>
      </c>
      <c r="L9" s="16">
        <v>18.0</v>
      </c>
      <c r="M9" s="16">
        <v>8765.0</v>
      </c>
      <c r="N9" s="16">
        <v>1340.0</v>
      </c>
      <c r="O9" s="16">
        <v>8864.0</v>
      </c>
      <c r="P9" s="16">
        <v>-3730.0</v>
      </c>
      <c r="Q9" s="16">
        <v>-11254.0</v>
      </c>
      <c r="R9" s="16">
        <v>28043.0</v>
      </c>
      <c r="S9" s="10">
        <v>-0.2864</v>
      </c>
      <c r="T9" s="10">
        <v>0.034</v>
      </c>
      <c r="U9" s="10">
        <v>0.0017</v>
      </c>
      <c r="V9" s="16">
        <v>28.0</v>
      </c>
      <c r="W9" s="16">
        <v>11.0</v>
      </c>
      <c r="X9" s="10">
        <f t="shared" si="5"/>
        <v>0.0007125225844</v>
      </c>
      <c r="Y9" s="10">
        <f t="shared" si="1"/>
        <v>0.2235030664</v>
      </c>
      <c r="Z9" s="10">
        <f t="shared" si="2"/>
        <v>0.03409929511</v>
      </c>
      <c r="AA9" s="10">
        <f t="shared" si="3"/>
        <v>0.2255642924</v>
      </c>
      <c r="AB9" s="10">
        <f t="shared" si="4"/>
        <v>-0.8488267148</v>
      </c>
    </row>
    <row r="10">
      <c r="A10" s="19">
        <v>41639.0</v>
      </c>
      <c r="B10" s="9" t="s">
        <v>50</v>
      </c>
      <c r="C10" s="4" t="s">
        <v>41</v>
      </c>
      <c r="D10" s="16">
        <v>243.0</v>
      </c>
      <c r="E10" s="16">
        <v>420.0</v>
      </c>
      <c r="F10" s="16">
        <v>75552.0</v>
      </c>
      <c r="G10" s="16">
        <v>3099.0</v>
      </c>
      <c r="H10" s="16">
        <v>16.0</v>
      </c>
      <c r="I10" s="16">
        <v>37.0</v>
      </c>
      <c r="J10" s="16">
        <v>9.0</v>
      </c>
      <c r="K10" s="16">
        <v>27.0</v>
      </c>
      <c r="L10" s="16">
        <v>7.0</v>
      </c>
      <c r="M10" s="16">
        <v>0.0</v>
      </c>
      <c r="N10" s="16">
        <v>3152.0</v>
      </c>
      <c r="O10" s="16">
        <v>43.0</v>
      </c>
      <c r="P10" s="16">
        <v>-36101.0</v>
      </c>
      <c r="Q10" s="16">
        <v>-32992.0</v>
      </c>
      <c r="R10" s="16">
        <v>42560.0</v>
      </c>
      <c r="S10" s="10">
        <v>-0.4367</v>
      </c>
      <c r="T10" s="10">
        <v>0.0412</v>
      </c>
      <c r="U10" s="10">
        <v>4.0E-4</v>
      </c>
      <c r="V10" s="16">
        <v>102.0</v>
      </c>
      <c r="W10" s="16">
        <v>60.0</v>
      </c>
      <c r="X10" s="10">
        <f t="shared" si="5"/>
        <v>0.001350063532</v>
      </c>
      <c r="Y10" s="10">
        <f t="shared" si="1"/>
        <v>0.00009265141889</v>
      </c>
      <c r="Z10" s="10">
        <f t="shared" si="2"/>
        <v>0.04171961033</v>
      </c>
      <c r="AA10" s="10">
        <f t="shared" si="3"/>
        <v>0.0005691444303</v>
      </c>
      <c r="AB10" s="10">
        <f t="shared" si="4"/>
        <v>72.30232558</v>
      </c>
    </row>
    <row r="11">
      <c r="A11" s="19">
        <v>41639.0</v>
      </c>
      <c r="B11" s="9" t="s">
        <v>51</v>
      </c>
      <c r="C11" s="4" t="s">
        <v>43</v>
      </c>
      <c r="D11" s="16">
        <v>51.0</v>
      </c>
      <c r="E11" s="16">
        <v>75.0</v>
      </c>
      <c r="F11" s="16">
        <v>12230.0</v>
      </c>
      <c r="G11" s="16">
        <v>620.0</v>
      </c>
      <c r="H11" s="16">
        <v>7.0</v>
      </c>
      <c r="I11" s="16">
        <v>2.0</v>
      </c>
      <c r="J11" s="16">
        <v>6.0</v>
      </c>
      <c r="K11" s="16">
        <v>5.0</v>
      </c>
      <c r="L11" s="16">
        <v>85.0</v>
      </c>
      <c r="M11" s="16">
        <v>0.0</v>
      </c>
      <c r="N11" s="16">
        <v>629.0</v>
      </c>
      <c r="O11" s="16">
        <v>96.0</v>
      </c>
      <c r="P11" s="16">
        <v>9.0</v>
      </c>
      <c r="Q11" s="16">
        <v>542.0</v>
      </c>
      <c r="R11" s="16">
        <v>12772.0</v>
      </c>
      <c r="S11" s="10">
        <v>0.0443</v>
      </c>
      <c r="T11" s="10">
        <v>0.0513</v>
      </c>
      <c r="U11" s="10">
        <v>4.0E-4</v>
      </c>
      <c r="V11" s="16">
        <v>21.0</v>
      </c>
      <c r="W11" s="16">
        <v>11.0</v>
      </c>
      <c r="X11" s="10">
        <f t="shared" si="5"/>
        <v>0.001717089125</v>
      </c>
      <c r="Y11" s="10">
        <f t="shared" si="1"/>
        <v>0.006950122649</v>
      </c>
      <c r="Z11" s="10">
        <f t="shared" si="2"/>
        <v>0.0514309076</v>
      </c>
      <c r="AA11" s="10">
        <f t="shared" si="3"/>
        <v>0.007849550286</v>
      </c>
      <c r="AB11" s="10">
        <f t="shared" si="4"/>
        <v>5.552083333</v>
      </c>
    </row>
    <row r="12">
      <c r="A12" s="19">
        <v>42004.0</v>
      </c>
      <c r="B12" s="9" t="s">
        <v>36</v>
      </c>
      <c r="C12" s="4" t="s">
        <v>37</v>
      </c>
      <c r="D12" s="16">
        <v>909.0</v>
      </c>
      <c r="E12" s="16">
        <v>503.0</v>
      </c>
      <c r="F12" s="16">
        <v>84310.0</v>
      </c>
      <c r="G12" s="16">
        <v>7512.0</v>
      </c>
      <c r="H12" s="16">
        <v>69.0</v>
      </c>
      <c r="I12" s="16">
        <v>266.0</v>
      </c>
      <c r="J12" s="16">
        <v>436.0</v>
      </c>
      <c r="K12" s="16">
        <v>343.0</v>
      </c>
      <c r="L12" s="16">
        <v>1123.0</v>
      </c>
      <c r="M12" s="16">
        <v>1304.0</v>
      </c>
      <c r="N12" s="16">
        <v>7847.0</v>
      </c>
      <c r="O12" s="16">
        <v>3206.0</v>
      </c>
      <c r="P12" s="16">
        <v>-181.0</v>
      </c>
      <c r="Q12" s="16">
        <v>4460.0</v>
      </c>
      <c r="R12" s="16">
        <v>88770.0</v>
      </c>
      <c r="S12" s="10">
        <v>0.0529</v>
      </c>
      <c r="T12" s="10">
        <v>0.0899</v>
      </c>
      <c r="U12" s="10">
        <v>0.0041</v>
      </c>
      <c r="V12" s="16">
        <v>93.0</v>
      </c>
      <c r="W12" s="16">
        <v>86.0</v>
      </c>
      <c r="X12" s="10">
        <f>(V12-V2)/V2</f>
        <v>-0.0412371134</v>
      </c>
      <c r="Y12" s="10">
        <f t="shared" si="1"/>
        <v>0.0287866208</v>
      </c>
      <c r="Z12" s="10">
        <f t="shared" si="2"/>
        <v>0.0930731823</v>
      </c>
      <c r="AA12" s="10">
        <f t="shared" si="3"/>
        <v>0.0380263314</v>
      </c>
      <c r="AB12" s="10">
        <f t="shared" si="4"/>
        <v>1.447598253</v>
      </c>
    </row>
    <row r="13">
      <c r="A13" s="19">
        <v>42004.0</v>
      </c>
      <c r="B13" s="9" t="s">
        <v>38</v>
      </c>
      <c r="C13" s="4" t="s">
        <v>39</v>
      </c>
      <c r="D13" s="16">
        <v>129.0</v>
      </c>
      <c r="E13" s="16">
        <v>96.0</v>
      </c>
      <c r="F13" s="16">
        <v>13326.0</v>
      </c>
      <c r="G13" s="16">
        <v>1137.0</v>
      </c>
      <c r="H13" s="16">
        <v>28.0</v>
      </c>
      <c r="I13" s="16">
        <v>18.0</v>
      </c>
      <c r="J13" s="16">
        <v>19.0</v>
      </c>
      <c r="K13" s="16">
        <v>56.0</v>
      </c>
      <c r="L13" s="16">
        <v>40.0</v>
      </c>
      <c r="M13" s="16">
        <v>207.0</v>
      </c>
      <c r="N13" s="16">
        <v>1183.0</v>
      </c>
      <c r="O13" s="16">
        <v>322.0</v>
      </c>
      <c r="P13" s="16">
        <v>-780.0</v>
      </c>
      <c r="Q13" s="16">
        <v>82.0</v>
      </c>
      <c r="R13" s="16">
        <v>13408.0</v>
      </c>
      <c r="S13" s="10">
        <v>0.0062</v>
      </c>
      <c r="T13" s="10">
        <v>0.0874</v>
      </c>
      <c r="U13" s="10">
        <v>0.0042</v>
      </c>
      <c r="V13" s="16">
        <v>21.0</v>
      </c>
      <c r="W13" s="16">
        <v>10.0</v>
      </c>
      <c r="X13" s="10">
        <f t="shared" ref="X13:X21" si="6">V13/F13</f>
        <v>0.001575866727</v>
      </c>
      <c r="Y13" s="10">
        <f t="shared" si="1"/>
        <v>0.01853519436</v>
      </c>
      <c r="Z13" s="10">
        <f t="shared" si="2"/>
        <v>0.0887738256</v>
      </c>
      <c r="AA13" s="10">
        <f t="shared" si="3"/>
        <v>0.02416328981</v>
      </c>
      <c r="AB13" s="10">
        <f t="shared" si="4"/>
        <v>2.673913043</v>
      </c>
    </row>
    <row r="14">
      <c r="A14" s="19">
        <v>42004.0</v>
      </c>
      <c r="B14" s="9" t="s">
        <v>40</v>
      </c>
      <c r="C14" s="4" t="s">
        <v>41</v>
      </c>
      <c r="D14" s="16">
        <v>628.0</v>
      </c>
      <c r="E14" s="16">
        <v>517.0</v>
      </c>
      <c r="F14" s="16">
        <v>122947.0</v>
      </c>
      <c r="G14" s="16">
        <v>5587.0</v>
      </c>
      <c r="H14" s="16">
        <v>66.0</v>
      </c>
      <c r="I14" s="16">
        <v>764.0</v>
      </c>
      <c r="J14" s="16">
        <v>882.0</v>
      </c>
      <c r="K14" s="16">
        <v>648.0</v>
      </c>
      <c r="L14" s="16">
        <v>269.0</v>
      </c>
      <c r="M14" s="16">
        <v>1137.0</v>
      </c>
      <c r="N14" s="16">
        <v>6417.0</v>
      </c>
      <c r="O14" s="16">
        <v>2936.0</v>
      </c>
      <c r="P14" s="16">
        <v>758.0</v>
      </c>
      <c r="Q14" s="16">
        <v>4239.0</v>
      </c>
      <c r="R14" s="16">
        <v>127186.0</v>
      </c>
      <c r="S14" s="10">
        <v>0.0345</v>
      </c>
      <c r="T14" s="10">
        <v>0.046</v>
      </c>
      <c r="U14" s="10">
        <v>0.0053</v>
      </c>
      <c r="V14" s="16">
        <v>138.0</v>
      </c>
      <c r="W14" s="16">
        <v>93.0</v>
      </c>
      <c r="X14" s="10">
        <f t="shared" si="6"/>
        <v>0.00112243487</v>
      </c>
      <c r="Y14" s="10">
        <f t="shared" si="1"/>
        <v>0.01143582194</v>
      </c>
      <c r="Z14" s="10">
        <f t="shared" si="2"/>
        <v>0.05219322147</v>
      </c>
      <c r="AA14" s="10">
        <f t="shared" si="3"/>
        <v>0.02388020855</v>
      </c>
      <c r="AB14" s="10">
        <f t="shared" si="4"/>
        <v>1.185626703</v>
      </c>
    </row>
    <row r="15">
      <c r="A15" s="19">
        <v>42004.0</v>
      </c>
      <c r="B15" s="9" t="s">
        <v>42</v>
      </c>
      <c r="C15" s="4" t="s">
        <v>43</v>
      </c>
      <c r="D15" s="16">
        <v>139.0</v>
      </c>
      <c r="E15" s="16">
        <v>294.0</v>
      </c>
      <c r="F15" s="16">
        <v>22001.0</v>
      </c>
      <c r="G15" s="16">
        <v>2001.0</v>
      </c>
      <c r="H15" s="16">
        <v>13.0</v>
      </c>
      <c r="I15" s="16">
        <v>30.0</v>
      </c>
      <c r="J15" s="16">
        <v>67.0</v>
      </c>
      <c r="K15" s="16">
        <v>43.0</v>
      </c>
      <c r="L15" s="16">
        <v>22.0</v>
      </c>
      <c r="M15" s="16">
        <v>3823.0</v>
      </c>
      <c r="N15" s="16">
        <v>2044.0</v>
      </c>
      <c r="O15" s="16">
        <v>3955.0</v>
      </c>
      <c r="P15" s="16">
        <v>-12.0</v>
      </c>
      <c r="Q15" s="16">
        <v>-1923.0</v>
      </c>
      <c r="R15" s="16">
        <v>20078.0</v>
      </c>
      <c r="S15" s="10">
        <v>-0.0874</v>
      </c>
      <c r="T15" s="10">
        <v>0.0915</v>
      </c>
      <c r="U15" s="10">
        <v>0.002</v>
      </c>
      <c r="V15" s="16">
        <v>32.0</v>
      </c>
      <c r="W15" s="16">
        <v>13.0</v>
      </c>
      <c r="X15" s="10">
        <f t="shared" si="6"/>
        <v>0.001454479342</v>
      </c>
      <c r="Y15" s="10">
        <f t="shared" si="1"/>
        <v>0.1747647834</v>
      </c>
      <c r="Z15" s="10">
        <f t="shared" si="2"/>
        <v>0.09290486796</v>
      </c>
      <c r="AA15" s="10">
        <f t="shared" si="3"/>
        <v>0.1797645562</v>
      </c>
      <c r="AB15" s="10">
        <f t="shared" si="4"/>
        <v>-0.4831858407</v>
      </c>
    </row>
    <row r="16">
      <c r="A16" s="19">
        <v>42004.0</v>
      </c>
      <c r="B16" s="9" t="s">
        <v>44</v>
      </c>
      <c r="C16" s="9" t="s">
        <v>45</v>
      </c>
      <c r="D16" s="16">
        <v>689.0</v>
      </c>
      <c r="E16" s="16">
        <v>939.0</v>
      </c>
      <c r="F16" s="16">
        <v>267406.0</v>
      </c>
      <c r="G16" s="16">
        <v>15015.0</v>
      </c>
      <c r="H16" s="16">
        <v>120.0</v>
      </c>
      <c r="I16" s="16">
        <v>12861.0</v>
      </c>
      <c r="J16" s="16">
        <v>14740.0</v>
      </c>
      <c r="K16" s="16">
        <v>653.0</v>
      </c>
      <c r="L16" s="16">
        <v>201.0</v>
      </c>
      <c r="M16" s="16">
        <v>41.0</v>
      </c>
      <c r="N16" s="16">
        <v>27996.0</v>
      </c>
      <c r="O16" s="16">
        <v>15635.0</v>
      </c>
      <c r="P16" s="16">
        <v>-125335.0</v>
      </c>
      <c r="Q16" s="16">
        <v>-112974.0</v>
      </c>
      <c r="R16" s="16">
        <v>154432.0</v>
      </c>
      <c r="S16" s="10">
        <v>-0.4225</v>
      </c>
      <c r="T16" s="10">
        <v>0.0566</v>
      </c>
      <c r="U16" s="10">
        <v>0.0024</v>
      </c>
      <c r="V16" s="16">
        <v>161.0</v>
      </c>
      <c r="W16" s="16">
        <v>71.0</v>
      </c>
      <c r="X16" s="10">
        <f t="shared" si="6"/>
        <v>0.0006020807312</v>
      </c>
      <c r="Y16" s="10">
        <f t="shared" si="1"/>
        <v>0.0009049909127</v>
      </c>
      <c r="Z16" s="10">
        <f t="shared" si="2"/>
        <v>0.1046947339</v>
      </c>
      <c r="AA16" s="10">
        <f t="shared" si="3"/>
        <v>0.0584691443</v>
      </c>
      <c r="AB16" s="10">
        <f t="shared" si="4"/>
        <v>0.7905980173</v>
      </c>
    </row>
    <row r="17">
      <c r="A17" s="19">
        <v>42004.0</v>
      </c>
      <c r="B17" s="9" t="s">
        <v>46</v>
      </c>
      <c r="C17" s="4" t="s">
        <v>41</v>
      </c>
      <c r="D17" s="16">
        <v>217.0</v>
      </c>
      <c r="E17" s="16">
        <v>301.0</v>
      </c>
      <c r="F17" s="16">
        <v>34804.0</v>
      </c>
      <c r="G17" s="16">
        <v>2484.0</v>
      </c>
      <c r="H17" s="16">
        <v>80.0</v>
      </c>
      <c r="I17" s="16">
        <v>459.0</v>
      </c>
      <c r="J17" s="16">
        <v>412.0</v>
      </c>
      <c r="K17" s="16">
        <v>140.0</v>
      </c>
      <c r="L17" s="16">
        <v>53.0</v>
      </c>
      <c r="M17" s="16">
        <v>17.0</v>
      </c>
      <c r="N17" s="16">
        <v>3023.0</v>
      </c>
      <c r="O17" s="16">
        <v>622.0</v>
      </c>
      <c r="P17" s="16">
        <v>-181.0</v>
      </c>
      <c r="Q17" s="16">
        <v>2220.0</v>
      </c>
      <c r="R17" s="16">
        <v>37024.0</v>
      </c>
      <c r="S17" s="10">
        <v>0.0638</v>
      </c>
      <c r="T17" s="10">
        <v>0.0737</v>
      </c>
      <c r="U17" s="10">
        <v>0.004</v>
      </c>
      <c r="V17" s="16">
        <v>48.0</v>
      </c>
      <c r="W17" s="16">
        <v>46.0</v>
      </c>
      <c r="X17" s="10">
        <f t="shared" si="6"/>
        <v>0.001379151822</v>
      </c>
      <c r="Y17" s="10">
        <f t="shared" si="1"/>
        <v>0.002011263073</v>
      </c>
      <c r="Z17" s="10">
        <f t="shared" si="2"/>
        <v>0.08685783243</v>
      </c>
      <c r="AA17" s="10">
        <f t="shared" si="3"/>
        <v>0.01787150902</v>
      </c>
      <c r="AB17" s="10">
        <f t="shared" si="4"/>
        <v>3.860128617</v>
      </c>
    </row>
    <row r="18">
      <c r="A18" s="19">
        <v>42004.0</v>
      </c>
      <c r="B18" s="9" t="s">
        <v>47</v>
      </c>
      <c r="C18" s="4" t="s">
        <v>45</v>
      </c>
      <c r="D18" s="16">
        <v>687.0</v>
      </c>
      <c r="E18" s="16">
        <v>993.0</v>
      </c>
      <c r="F18" s="16">
        <v>141438.0</v>
      </c>
      <c r="G18" s="16">
        <v>13703.0</v>
      </c>
      <c r="H18" s="16">
        <v>1003.0</v>
      </c>
      <c r="I18" s="16">
        <v>785.0</v>
      </c>
      <c r="J18" s="16">
        <v>484.0</v>
      </c>
      <c r="K18" s="16">
        <v>420.0</v>
      </c>
      <c r="L18" s="16">
        <v>95.0</v>
      </c>
      <c r="M18" s="16">
        <v>142.0</v>
      </c>
      <c r="N18" s="16">
        <v>15491.0</v>
      </c>
      <c r="O18" s="16">
        <v>1141.0</v>
      </c>
      <c r="P18" s="16">
        <v>-48437.0</v>
      </c>
      <c r="Q18" s="16">
        <v>-34087.0</v>
      </c>
      <c r="R18" s="16">
        <v>107351.0</v>
      </c>
      <c r="S18" s="10">
        <v>-0.241</v>
      </c>
      <c r="T18" s="10">
        <v>0.104</v>
      </c>
      <c r="U18" s="10">
        <v>0.003</v>
      </c>
      <c r="V18" s="16">
        <v>107.0</v>
      </c>
      <c r="W18" s="16">
        <v>90.0</v>
      </c>
      <c r="X18" s="10">
        <f t="shared" si="6"/>
        <v>0.0007565152222</v>
      </c>
      <c r="Y18" s="10">
        <f t="shared" si="1"/>
        <v>0.001675645866</v>
      </c>
      <c r="Z18" s="10">
        <f t="shared" si="2"/>
        <v>0.1095250216</v>
      </c>
      <c r="AA18" s="10">
        <f t="shared" si="3"/>
        <v>0.008067138958</v>
      </c>
      <c r="AB18" s="10">
        <f t="shared" si="4"/>
        <v>12.57668712</v>
      </c>
    </row>
    <row r="19">
      <c r="A19" s="19">
        <v>42004.0</v>
      </c>
      <c r="B19" s="9" t="s">
        <v>48</v>
      </c>
      <c r="C19" s="4" t="s">
        <v>49</v>
      </c>
      <c r="D19" s="16">
        <v>121.0</v>
      </c>
      <c r="E19" s="16">
        <v>194.0</v>
      </c>
      <c r="F19" s="16">
        <v>28043.0</v>
      </c>
      <c r="G19" s="16">
        <v>800.0</v>
      </c>
      <c r="H19" s="16">
        <v>26.0</v>
      </c>
      <c r="I19" s="16">
        <v>54.0</v>
      </c>
      <c r="J19" s="16">
        <v>1.0</v>
      </c>
      <c r="K19" s="16">
        <v>93.0</v>
      </c>
      <c r="L19" s="16">
        <v>13.0</v>
      </c>
      <c r="M19" s="16">
        <v>50.0</v>
      </c>
      <c r="N19" s="16">
        <v>880.0</v>
      </c>
      <c r="O19" s="16">
        <v>157.0</v>
      </c>
      <c r="P19" s="16">
        <v>253.0</v>
      </c>
      <c r="Q19" s="16">
        <v>976.0</v>
      </c>
      <c r="R19" s="16">
        <v>29019.0</v>
      </c>
      <c r="S19" s="10">
        <v>0.0348</v>
      </c>
      <c r="T19" s="10">
        <v>0.0295</v>
      </c>
      <c r="U19" s="10">
        <v>0.0033</v>
      </c>
      <c r="V19" s="16">
        <v>28.0</v>
      </c>
      <c r="W19" s="16">
        <v>25.0</v>
      </c>
      <c r="X19" s="10">
        <f t="shared" si="6"/>
        <v>0.0009984666405</v>
      </c>
      <c r="Y19" s="10">
        <f t="shared" si="1"/>
        <v>0.002246549941</v>
      </c>
      <c r="Z19" s="10">
        <f t="shared" si="2"/>
        <v>0.03138038013</v>
      </c>
      <c r="AA19" s="10">
        <f t="shared" si="3"/>
        <v>0.005598545091</v>
      </c>
      <c r="AB19" s="10">
        <f t="shared" si="4"/>
        <v>4.605095541</v>
      </c>
    </row>
    <row r="20">
      <c r="A20" s="19">
        <v>42004.0</v>
      </c>
      <c r="B20" s="9" t="s">
        <v>50</v>
      </c>
      <c r="C20" s="4" t="s">
        <v>41</v>
      </c>
      <c r="D20" s="16">
        <v>264.0</v>
      </c>
      <c r="E20" s="16">
        <v>453.0</v>
      </c>
      <c r="F20" s="16">
        <v>42560.0</v>
      </c>
      <c r="G20" s="16">
        <v>2635.0</v>
      </c>
      <c r="H20" s="16">
        <v>9.0</v>
      </c>
      <c r="I20" s="16">
        <v>14.0</v>
      </c>
      <c r="J20" s="16">
        <v>31.0</v>
      </c>
      <c r="K20" s="16">
        <v>23.0</v>
      </c>
      <c r="L20" s="16">
        <v>2.0</v>
      </c>
      <c r="M20" s="16">
        <v>72.0</v>
      </c>
      <c r="N20" s="16">
        <v>2658.0</v>
      </c>
      <c r="O20" s="16">
        <v>128.0</v>
      </c>
      <c r="P20" s="16">
        <v>-701.0</v>
      </c>
      <c r="Q20" s="16">
        <v>1829.0</v>
      </c>
      <c r="R20" s="16">
        <v>44389.0</v>
      </c>
      <c r="S20" s="10">
        <v>0.043</v>
      </c>
      <c r="T20" s="10">
        <v>0.0621</v>
      </c>
      <c r="U20" s="10">
        <v>5.0E-4</v>
      </c>
      <c r="V20" s="16">
        <v>116.0</v>
      </c>
      <c r="W20" s="16">
        <v>65.0</v>
      </c>
      <c r="X20" s="10">
        <f t="shared" si="6"/>
        <v>0.00272556391</v>
      </c>
      <c r="Y20" s="10">
        <f t="shared" si="1"/>
        <v>0.001738721805</v>
      </c>
      <c r="Z20" s="10">
        <f t="shared" si="2"/>
        <v>0.06245300752</v>
      </c>
      <c r="AA20" s="10">
        <f t="shared" si="3"/>
        <v>0.003007518797</v>
      </c>
      <c r="AB20" s="10">
        <f t="shared" si="4"/>
        <v>19.765625</v>
      </c>
    </row>
    <row r="21">
      <c r="A21" s="19">
        <v>42004.0</v>
      </c>
      <c r="B21" s="9" t="s">
        <v>51</v>
      </c>
      <c r="C21" s="4" t="s">
        <v>43</v>
      </c>
      <c r="D21" s="16">
        <v>52.0</v>
      </c>
      <c r="E21" s="16">
        <v>76.0</v>
      </c>
      <c r="F21" s="16">
        <v>12772.0</v>
      </c>
      <c r="G21" s="16">
        <v>704.0</v>
      </c>
      <c r="H21" s="16">
        <v>5.0</v>
      </c>
      <c r="I21" s="16">
        <v>1.0</v>
      </c>
      <c r="J21" s="16">
        <v>2.0</v>
      </c>
      <c r="K21" s="16">
        <v>9.0</v>
      </c>
      <c r="L21" s="16">
        <v>45.0</v>
      </c>
      <c r="M21" s="16">
        <v>0.0</v>
      </c>
      <c r="N21" s="16">
        <v>710.0</v>
      </c>
      <c r="O21" s="16">
        <v>56.0</v>
      </c>
      <c r="P21" s="16">
        <v>-19.0</v>
      </c>
      <c r="Q21" s="16">
        <v>635.0</v>
      </c>
      <c r="R21" s="16">
        <v>13407.0</v>
      </c>
      <c r="S21" s="10">
        <v>0.0497</v>
      </c>
      <c r="T21" s="10">
        <v>0.0555</v>
      </c>
      <c r="U21" s="10">
        <v>7.0E-4</v>
      </c>
      <c r="V21" s="16">
        <v>11.0</v>
      </c>
      <c r="W21" s="16">
        <v>11.0</v>
      </c>
      <c r="X21" s="10">
        <f t="shared" si="6"/>
        <v>0.0008612590041</v>
      </c>
      <c r="Y21" s="10">
        <f t="shared" si="1"/>
        <v>0.003523332289</v>
      </c>
      <c r="Z21" s="10">
        <f t="shared" si="2"/>
        <v>0.0555903539</v>
      </c>
      <c r="AA21" s="10">
        <f t="shared" si="3"/>
        <v>0.004384591293</v>
      </c>
      <c r="AB21" s="10">
        <f t="shared" si="4"/>
        <v>11.67857143</v>
      </c>
    </row>
    <row r="22">
      <c r="A22" s="19">
        <v>42369.0</v>
      </c>
      <c r="B22" s="9" t="s">
        <v>36</v>
      </c>
      <c r="C22" s="4" t="s">
        <v>37</v>
      </c>
      <c r="D22" s="16">
        <v>909.0</v>
      </c>
      <c r="E22" s="16">
        <v>510.0</v>
      </c>
      <c r="F22" s="16">
        <v>88770.0</v>
      </c>
      <c r="G22" s="16">
        <v>7250.0</v>
      </c>
      <c r="H22" s="16">
        <v>64.0</v>
      </c>
      <c r="I22" s="16">
        <v>680.0</v>
      </c>
      <c r="J22" s="16">
        <v>279.0</v>
      </c>
      <c r="K22" s="16">
        <v>340.0</v>
      </c>
      <c r="L22" s="16">
        <v>787.0</v>
      </c>
      <c r="M22" s="16">
        <v>1420.0</v>
      </c>
      <c r="N22" s="16">
        <v>7994.0</v>
      </c>
      <c r="O22" s="16">
        <v>2826.0</v>
      </c>
      <c r="P22" s="16">
        <v>-435.0</v>
      </c>
      <c r="Q22" s="16">
        <v>4733.0</v>
      </c>
      <c r="R22" s="16">
        <v>93503.0</v>
      </c>
      <c r="S22" s="10">
        <v>0.0533</v>
      </c>
      <c r="T22" s="10">
        <v>0.0824</v>
      </c>
      <c r="U22" s="10">
        <v>0.0038</v>
      </c>
      <c r="V22" s="4">
        <f t="shared" ref="V22:V101" si="7">D22+E22</f>
        <v>1419</v>
      </c>
      <c r="W22" s="4">
        <f t="shared" ref="W22:W101" si="8">G22+H22</f>
        <v>7314</v>
      </c>
      <c r="X22" s="10">
        <f>(V22-V12)/V12</f>
        <v>14.25806452</v>
      </c>
      <c r="Y22" s="10">
        <f t="shared" si="1"/>
        <v>0.02486200293</v>
      </c>
      <c r="Z22" s="10">
        <f t="shared" si="2"/>
        <v>0.09005294582</v>
      </c>
      <c r="AA22" s="10">
        <f t="shared" si="3"/>
        <v>0.03183507942</v>
      </c>
      <c r="AB22" s="10">
        <f t="shared" si="4"/>
        <v>1.828733192</v>
      </c>
    </row>
    <row r="23">
      <c r="A23" s="19">
        <v>42369.0</v>
      </c>
      <c r="B23" s="9" t="s">
        <v>38</v>
      </c>
      <c r="C23" s="4" t="s">
        <v>39</v>
      </c>
      <c r="D23" s="16">
        <v>133.0</v>
      </c>
      <c r="E23" s="16">
        <v>89.0</v>
      </c>
      <c r="F23" s="16">
        <v>13408.0</v>
      </c>
      <c r="G23" s="16">
        <v>624.0</v>
      </c>
      <c r="H23" s="16">
        <v>34.0</v>
      </c>
      <c r="I23" s="16">
        <v>40.0</v>
      </c>
      <c r="J23" s="16">
        <v>15.0</v>
      </c>
      <c r="K23" s="16">
        <v>36.0</v>
      </c>
      <c r="L23" s="16">
        <v>33.0</v>
      </c>
      <c r="M23" s="16">
        <v>81.0</v>
      </c>
      <c r="N23" s="16">
        <v>698.0</v>
      </c>
      <c r="O23" s="16">
        <v>165.0</v>
      </c>
      <c r="P23" s="16">
        <v>6.0</v>
      </c>
      <c r="Q23" s="16">
        <v>539.0</v>
      </c>
      <c r="R23" s="16">
        <v>13947.0</v>
      </c>
      <c r="S23" s="10">
        <v>0.0402</v>
      </c>
      <c r="T23" s="10">
        <v>0.0491</v>
      </c>
      <c r="U23" s="10">
        <v>0.0027</v>
      </c>
      <c r="V23" s="4">
        <f t="shared" si="7"/>
        <v>222</v>
      </c>
      <c r="W23" s="4">
        <f t="shared" si="8"/>
        <v>658</v>
      </c>
      <c r="X23" s="10">
        <f t="shared" ref="X23:X31" si="9">V23/F23</f>
        <v>0.01655727924</v>
      </c>
      <c r="Y23" s="10">
        <f t="shared" si="1"/>
        <v>0.008502386635</v>
      </c>
      <c r="Z23" s="10">
        <f t="shared" si="2"/>
        <v>0.05205847255</v>
      </c>
      <c r="AA23" s="10">
        <f t="shared" si="3"/>
        <v>0.01230608592</v>
      </c>
      <c r="AB23" s="10">
        <f t="shared" si="4"/>
        <v>3.23030303</v>
      </c>
    </row>
    <row r="24">
      <c r="A24" s="19">
        <v>42369.0</v>
      </c>
      <c r="B24" s="9" t="s">
        <v>40</v>
      </c>
      <c r="C24" s="4" t="s">
        <v>41</v>
      </c>
      <c r="D24" s="16">
        <v>657.0</v>
      </c>
      <c r="E24" s="16">
        <v>524.0</v>
      </c>
      <c r="F24" s="16">
        <v>127186.0</v>
      </c>
      <c r="G24" s="16">
        <v>6657.0</v>
      </c>
      <c r="H24" s="16">
        <v>68.0</v>
      </c>
      <c r="I24" s="16">
        <v>18464.0</v>
      </c>
      <c r="J24" s="16">
        <v>17977.0</v>
      </c>
      <c r="K24" s="16">
        <v>678.0</v>
      </c>
      <c r="L24" s="16">
        <v>259.0</v>
      </c>
      <c r="M24" s="16">
        <v>239.0</v>
      </c>
      <c r="N24" s="16">
        <v>25189.0</v>
      </c>
      <c r="O24" s="16">
        <v>19153.0</v>
      </c>
      <c r="P24" s="16">
        <v>1450.0</v>
      </c>
      <c r="Q24" s="16">
        <v>7486.0</v>
      </c>
      <c r="R24" s="16">
        <v>134672.0</v>
      </c>
      <c r="S24" s="10">
        <v>0.0589</v>
      </c>
      <c r="T24" s="10">
        <v>0.0529</v>
      </c>
      <c r="U24" s="10">
        <v>0.0053</v>
      </c>
      <c r="V24" s="4">
        <f t="shared" si="7"/>
        <v>1181</v>
      </c>
      <c r="W24" s="4">
        <f t="shared" si="8"/>
        <v>6725</v>
      </c>
      <c r="X24" s="10">
        <f t="shared" si="9"/>
        <v>0.009285613196</v>
      </c>
      <c r="Y24" s="10">
        <f t="shared" si="1"/>
        <v>0.003915525294</v>
      </c>
      <c r="Z24" s="10">
        <f t="shared" si="2"/>
        <v>0.1980485274</v>
      </c>
      <c r="AA24" s="10">
        <f t="shared" si="3"/>
        <v>0.1505904738</v>
      </c>
      <c r="AB24" s="10">
        <f t="shared" si="4"/>
        <v>0.3151464523</v>
      </c>
    </row>
    <row r="25">
      <c r="A25" s="19">
        <v>42369.0</v>
      </c>
      <c r="B25" s="9" t="s">
        <v>42</v>
      </c>
      <c r="C25" s="4" t="s">
        <v>43</v>
      </c>
      <c r="D25" s="16">
        <v>155.0</v>
      </c>
      <c r="E25" s="16">
        <v>300.0</v>
      </c>
      <c r="F25" s="16">
        <v>20078.0</v>
      </c>
      <c r="G25" s="16">
        <v>1967.0</v>
      </c>
      <c r="H25" s="16">
        <v>12.0</v>
      </c>
      <c r="I25" s="16">
        <v>17.0</v>
      </c>
      <c r="J25" s="16">
        <v>33.0</v>
      </c>
      <c r="K25" s="16">
        <v>40.0</v>
      </c>
      <c r="L25" s="16">
        <v>167.0</v>
      </c>
      <c r="M25" s="16">
        <v>142.0</v>
      </c>
      <c r="N25" s="16">
        <v>1996.0</v>
      </c>
      <c r="O25" s="16">
        <v>382.0</v>
      </c>
      <c r="P25" s="16">
        <v>-2327.0</v>
      </c>
      <c r="Q25" s="16">
        <v>-713.0</v>
      </c>
      <c r="R25" s="16">
        <v>19365.0</v>
      </c>
      <c r="S25" s="10">
        <v>-0.0355</v>
      </c>
      <c r="T25" s="10">
        <v>0.0986</v>
      </c>
      <c r="U25" s="10">
        <v>0.002</v>
      </c>
      <c r="V25" s="4">
        <f t="shared" si="7"/>
        <v>455</v>
      </c>
      <c r="W25" s="4">
        <f t="shared" si="8"/>
        <v>1979</v>
      </c>
      <c r="X25" s="10">
        <f t="shared" si="9"/>
        <v>0.02266161968</v>
      </c>
      <c r="Y25" s="10">
        <f t="shared" si="1"/>
        <v>0.01538997908</v>
      </c>
      <c r="Z25" s="10">
        <f t="shared" si="2"/>
        <v>0.09941229206</v>
      </c>
      <c r="AA25" s="10">
        <f t="shared" si="3"/>
        <v>0.01902579938</v>
      </c>
      <c r="AB25" s="10">
        <f t="shared" si="4"/>
        <v>4.22513089</v>
      </c>
    </row>
    <row r="26">
      <c r="A26" s="19">
        <v>42369.0</v>
      </c>
      <c r="B26" s="9" t="s">
        <v>44</v>
      </c>
      <c r="C26" s="9" t="s">
        <v>45</v>
      </c>
      <c r="D26" s="16">
        <v>705.0</v>
      </c>
      <c r="E26" s="16">
        <v>955.0</v>
      </c>
      <c r="F26" s="16">
        <v>154432.0</v>
      </c>
      <c r="G26" s="16">
        <v>15148.0</v>
      </c>
      <c r="H26" s="16">
        <v>158.0</v>
      </c>
      <c r="I26" s="16">
        <v>114886.0</v>
      </c>
      <c r="J26" s="16">
        <v>114668.0</v>
      </c>
      <c r="K26" s="16">
        <v>901.0</v>
      </c>
      <c r="L26" s="16">
        <v>184.0</v>
      </c>
      <c r="M26" s="16">
        <v>287.0</v>
      </c>
      <c r="N26" s="16">
        <v>130192.0</v>
      </c>
      <c r="O26" s="16">
        <v>116040.0</v>
      </c>
      <c r="P26" s="16">
        <v>72.0</v>
      </c>
      <c r="Q26" s="16">
        <v>14224.0</v>
      </c>
      <c r="R26" s="16">
        <v>168656.0</v>
      </c>
      <c r="S26" s="10">
        <v>0.0921</v>
      </c>
      <c r="T26" s="10">
        <v>0.0991</v>
      </c>
      <c r="U26" s="10">
        <v>0.0058</v>
      </c>
      <c r="V26" s="4">
        <f t="shared" si="7"/>
        <v>1660</v>
      </c>
      <c r="W26" s="4">
        <f t="shared" si="8"/>
        <v>15306</v>
      </c>
      <c r="X26" s="10">
        <f t="shared" si="9"/>
        <v>0.01074906755</v>
      </c>
      <c r="Y26" s="10">
        <f t="shared" si="1"/>
        <v>0.003049886034</v>
      </c>
      <c r="Z26" s="10">
        <f t="shared" si="2"/>
        <v>0.8430377124</v>
      </c>
      <c r="AA26" s="10">
        <f t="shared" si="3"/>
        <v>0.7513986738</v>
      </c>
      <c r="AB26" s="10">
        <f t="shared" si="4"/>
        <v>0.1219579455</v>
      </c>
    </row>
    <row r="27">
      <c r="A27" s="19">
        <v>42369.0</v>
      </c>
      <c r="B27" s="9" t="s">
        <v>46</v>
      </c>
      <c r="C27" s="4" t="s">
        <v>41</v>
      </c>
      <c r="D27" s="16">
        <v>224.0</v>
      </c>
      <c r="E27" s="16">
        <v>298.0</v>
      </c>
      <c r="F27" s="16">
        <v>37024.0</v>
      </c>
      <c r="G27" s="16">
        <v>2397.0</v>
      </c>
      <c r="H27" s="16">
        <v>118.0</v>
      </c>
      <c r="I27" s="16">
        <v>524.0</v>
      </c>
      <c r="J27" s="16">
        <v>431.0</v>
      </c>
      <c r="K27" s="16">
        <v>180.0</v>
      </c>
      <c r="L27" s="16">
        <v>62.0</v>
      </c>
      <c r="M27" s="16">
        <v>103.0</v>
      </c>
      <c r="N27" s="16">
        <v>3039.0</v>
      </c>
      <c r="O27" s="16">
        <v>776.0</v>
      </c>
      <c r="P27" s="16">
        <v>12.0</v>
      </c>
      <c r="Q27" s="16">
        <v>2275.0</v>
      </c>
      <c r="R27" s="16">
        <v>39299.0</v>
      </c>
      <c r="S27" s="10">
        <v>0.0614</v>
      </c>
      <c r="T27" s="10">
        <v>0.0679</v>
      </c>
      <c r="U27" s="10">
        <v>0.0049</v>
      </c>
      <c r="V27" s="4">
        <f t="shared" si="7"/>
        <v>522</v>
      </c>
      <c r="W27" s="4">
        <f t="shared" si="8"/>
        <v>2515</v>
      </c>
      <c r="X27" s="10">
        <f t="shared" si="9"/>
        <v>0.01409896283</v>
      </c>
      <c r="Y27" s="10">
        <f t="shared" si="1"/>
        <v>0.004456568712</v>
      </c>
      <c r="Z27" s="10">
        <f t="shared" si="2"/>
        <v>0.08208189283</v>
      </c>
      <c r="AA27" s="10">
        <f t="shared" si="3"/>
        <v>0.0209593777</v>
      </c>
      <c r="AB27" s="10">
        <f t="shared" si="4"/>
        <v>2.916237113</v>
      </c>
    </row>
    <row r="28">
      <c r="A28" s="19">
        <v>42369.0</v>
      </c>
      <c r="B28" s="9" t="s">
        <v>47</v>
      </c>
      <c r="C28" s="4" t="s">
        <v>45</v>
      </c>
      <c r="D28" s="16">
        <v>731.0</v>
      </c>
      <c r="E28" s="16">
        <v>1037.0</v>
      </c>
      <c r="F28" s="16">
        <v>107351.0</v>
      </c>
      <c r="G28" s="16">
        <v>13668.0</v>
      </c>
      <c r="H28" s="16">
        <v>1228.0</v>
      </c>
      <c r="I28" s="16">
        <v>21848.0</v>
      </c>
      <c r="J28" s="16">
        <v>21589.0</v>
      </c>
      <c r="K28" s="16">
        <v>492.0</v>
      </c>
      <c r="L28" s="16">
        <v>95.0</v>
      </c>
      <c r="M28" s="16">
        <v>611.0</v>
      </c>
      <c r="N28" s="16">
        <v>36744.0</v>
      </c>
      <c r="O28" s="16">
        <v>22787.0</v>
      </c>
      <c r="P28" s="16">
        <v>-67.0</v>
      </c>
      <c r="Q28" s="16">
        <v>13890.0</v>
      </c>
      <c r="R28" s="16">
        <v>121241.0</v>
      </c>
      <c r="S28" s="10">
        <v>0.1294</v>
      </c>
      <c r="T28" s="10">
        <v>0.1388</v>
      </c>
      <c r="U28" s="10">
        <v>0.0046</v>
      </c>
      <c r="V28" s="4">
        <f t="shared" si="7"/>
        <v>1768</v>
      </c>
      <c r="W28" s="4">
        <f t="shared" si="8"/>
        <v>14896</v>
      </c>
      <c r="X28" s="10">
        <f t="shared" si="9"/>
        <v>0.0164693389</v>
      </c>
      <c r="Y28" s="10">
        <f t="shared" si="1"/>
        <v>0.006576557275</v>
      </c>
      <c r="Z28" s="10">
        <f t="shared" si="2"/>
        <v>0.3422790659</v>
      </c>
      <c r="AA28" s="10">
        <f t="shared" si="3"/>
        <v>0.212266304</v>
      </c>
      <c r="AB28" s="10">
        <f t="shared" si="4"/>
        <v>0.6124983543</v>
      </c>
    </row>
    <row r="29">
      <c r="A29" s="19">
        <v>42369.0</v>
      </c>
      <c r="B29" s="9" t="s">
        <v>48</v>
      </c>
      <c r="C29" s="4" t="s">
        <v>49</v>
      </c>
      <c r="D29" s="16">
        <v>123.0</v>
      </c>
      <c r="E29" s="16">
        <v>194.0</v>
      </c>
      <c r="F29" s="16">
        <v>29019.0</v>
      </c>
      <c r="G29" s="16">
        <v>1772.0</v>
      </c>
      <c r="H29" s="16">
        <v>8.0</v>
      </c>
      <c r="I29" s="16">
        <v>0.0</v>
      </c>
      <c r="J29" s="16">
        <v>0.0</v>
      </c>
      <c r="K29" s="16">
        <v>67.0</v>
      </c>
      <c r="L29" s="16">
        <v>3.0</v>
      </c>
      <c r="M29" s="16">
        <v>46.0</v>
      </c>
      <c r="N29" s="16">
        <v>1780.0</v>
      </c>
      <c r="O29" s="16">
        <v>116.0</v>
      </c>
      <c r="P29" s="16">
        <v>-1375.0</v>
      </c>
      <c r="Q29" s="16">
        <v>289.0</v>
      </c>
      <c r="R29" s="16">
        <v>29308.0</v>
      </c>
      <c r="S29" s="10">
        <v>0.01</v>
      </c>
      <c r="T29" s="10">
        <v>0.0613</v>
      </c>
      <c r="U29" s="10">
        <v>0.0023</v>
      </c>
      <c r="V29" s="4">
        <f t="shared" si="7"/>
        <v>317</v>
      </c>
      <c r="W29" s="4">
        <f t="shared" si="8"/>
        <v>1780</v>
      </c>
      <c r="X29" s="10">
        <f t="shared" si="9"/>
        <v>0.01092387746</v>
      </c>
      <c r="Y29" s="10">
        <f t="shared" si="1"/>
        <v>0.001688548882</v>
      </c>
      <c r="Z29" s="10">
        <f t="shared" si="2"/>
        <v>0.06133912264</v>
      </c>
      <c r="AA29" s="10">
        <f t="shared" si="3"/>
        <v>0.003997381026</v>
      </c>
      <c r="AB29" s="10">
        <f t="shared" si="4"/>
        <v>14.34482759</v>
      </c>
    </row>
    <row r="30">
      <c r="A30" s="19">
        <v>42369.0</v>
      </c>
      <c r="B30" s="9" t="s">
        <v>50</v>
      </c>
      <c r="C30" s="4" t="s">
        <v>41</v>
      </c>
      <c r="D30" s="16">
        <v>267.0</v>
      </c>
      <c r="E30" s="16">
        <v>458.0</v>
      </c>
      <c r="F30" s="16">
        <v>44389.0</v>
      </c>
      <c r="G30" s="16">
        <v>2914.0</v>
      </c>
      <c r="H30" s="16">
        <v>7.0</v>
      </c>
      <c r="I30" s="16">
        <v>2569.0</v>
      </c>
      <c r="J30" s="16">
        <v>12.0</v>
      </c>
      <c r="K30" s="16">
        <v>92.0</v>
      </c>
      <c r="L30" s="16">
        <v>0.0</v>
      </c>
      <c r="M30" s="16">
        <v>3.0</v>
      </c>
      <c r="N30" s="16">
        <v>5490.0</v>
      </c>
      <c r="O30" s="16">
        <v>107.0</v>
      </c>
      <c r="P30" s="16">
        <v>-365.0</v>
      </c>
      <c r="Q30" s="16">
        <v>5018.0</v>
      </c>
      <c r="R30" s="16">
        <v>49407.0</v>
      </c>
      <c r="S30" s="10">
        <v>0.113</v>
      </c>
      <c r="T30" s="10">
        <v>0.0658</v>
      </c>
      <c r="U30" s="10">
        <v>0.0021</v>
      </c>
      <c r="V30" s="4">
        <f t="shared" si="7"/>
        <v>725</v>
      </c>
      <c r="W30" s="4">
        <f t="shared" si="8"/>
        <v>2921</v>
      </c>
      <c r="X30" s="10">
        <f t="shared" si="9"/>
        <v>0.01633287526</v>
      </c>
      <c r="Y30" s="10">
        <f t="shared" si="1"/>
        <v>0.00006758431143</v>
      </c>
      <c r="Z30" s="10">
        <f t="shared" si="2"/>
        <v>0.1236792899</v>
      </c>
      <c r="AA30" s="10">
        <f t="shared" si="3"/>
        <v>0.002410507108</v>
      </c>
      <c r="AB30" s="10">
        <f t="shared" si="4"/>
        <v>50.30841121</v>
      </c>
    </row>
    <row r="31">
      <c r="A31" s="19">
        <v>42369.0</v>
      </c>
      <c r="B31" s="9" t="s">
        <v>51</v>
      </c>
      <c r="C31" s="4" t="s">
        <v>43</v>
      </c>
      <c r="D31" s="16">
        <v>54.0</v>
      </c>
      <c r="E31" s="16">
        <v>79.0</v>
      </c>
      <c r="F31" s="16">
        <v>13407.0</v>
      </c>
      <c r="G31" s="16">
        <v>582.0</v>
      </c>
      <c r="H31" s="16">
        <v>5.0</v>
      </c>
      <c r="I31" s="16">
        <v>1.0</v>
      </c>
      <c r="J31" s="16">
        <v>7.0</v>
      </c>
      <c r="K31" s="16">
        <v>10.0</v>
      </c>
      <c r="L31" s="16">
        <v>58.0</v>
      </c>
      <c r="M31" s="16">
        <v>0.0</v>
      </c>
      <c r="N31" s="16">
        <v>588.0</v>
      </c>
      <c r="O31" s="16">
        <v>75.0</v>
      </c>
      <c r="P31" s="16">
        <v>0.0</v>
      </c>
      <c r="Q31" s="16">
        <v>513.0</v>
      </c>
      <c r="R31" s="16">
        <v>13920.0</v>
      </c>
      <c r="S31" s="10">
        <v>0.0383</v>
      </c>
      <c r="T31" s="10">
        <v>0.0438</v>
      </c>
      <c r="U31" s="10">
        <v>7.0E-4</v>
      </c>
      <c r="V31" s="4">
        <f t="shared" si="7"/>
        <v>133</v>
      </c>
      <c r="W31" s="4">
        <f t="shared" si="8"/>
        <v>587</v>
      </c>
      <c r="X31" s="10">
        <f t="shared" si="9"/>
        <v>0.009920190945</v>
      </c>
      <c r="Y31" s="10">
        <f t="shared" si="1"/>
        <v>0.004326098307</v>
      </c>
      <c r="Z31" s="10">
        <f t="shared" si="2"/>
        <v>0.04385768628</v>
      </c>
      <c r="AA31" s="10">
        <f t="shared" si="3"/>
        <v>0.005594092638</v>
      </c>
      <c r="AB31" s="10">
        <f t="shared" si="4"/>
        <v>6.84</v>
      </c>
    </row>
    <row r="32">
      <c r="A32" s="19">
        <v>42735.0</v>
      </c>
      <c r="B32" s="9" t="s">
        <v>36</v>
      </c>
      <c r="C32" s="4" t="s">
        <v>37</v>
      </c>
      <c r="D32" s="16">
        <v>914.0</v>
      </c>
      <c r="E32" s="16">
        <v>544.0</v>
      </c>
      <c r="F32" s="16">
        <v>93503.0</v>
      </c>
      <c r="G32" s="16">
        <v>8052.0</v>
      </c>
      <c r="H32" s="16">
        <v>143.0</v>
      </c>
      <c r="I32" s="16">
        <v>323.0</v>
      </c>
      <c r="J32" s="16">
        <v>312.0</v>
      </c>
      <c r="K32" s="16">
        <v>360.0</v>
      </c>
      <c r="L32" s="16">
        <v>3552.0</v>
      </c>
      <c r="M32" s="16">
        <v>1581.0</v>
      </c>
      <c r="N32" s="16">
        <v>8518.0</v>
      </c>
      <c r="O32" s="16">
        <v>5805.0</v>
      </c>
      <c r="P32" s="16">
        <v>30.0</v>
      </c>
      <c r="Q32" s="16">
        <v>2743.0</v>
      </c>
      <c r="R32" s="16">
        <v>96246.0</v>
      </c>
      <c r="S32" s="10">
        <v>0.0293</v>
      </c>
      <c r="T32" s="10">
        <v>0.0876</v>
      </c>
      <c r="U32" s="10">
        <v>0.0039</v>
      </c>
      <c r="V32" s="4">
        <f t="shared" si="7"/>
        <v>1458</v>
      </c>
      <c r="W32" s="4">
        <f t="shared" si="8"/>
        <v>8195</v>
      </c>
      <c r="X32" s="10">
        <f>(V32-V22)/V22</f>
        <v>0.02748414376</v>
      </c>
      <c r="Y32" s="10">
        <f t="shared" si="1"/>
        <v>0.05489663433</v>
      </c>
      <c r="Z32" s="10">
        <f t="shared" si="2"/>
        <v>0.09109868133</v>
      </c>
      <c r="AA32" s="10">
        <f t="shared" si="3"/>
        <v>0.06208356951</v>
      </c>
      <c r="AB32" s="10">
        <f t="shared" si="4"/>
        <v>0.4673557278</v>
      </c>
    </row>
    <row r="33">
      <c r="A33" s="19">
        <v>42735.0</v>
      </c>
      <c r="B33" s="9" t="s">
        <v>38</v>
      </c>
      <c r="C33" s="4" t="s">
        <v>39</v>
      </c>
      <c r="D33" s="16">
        <v>127.0</v>
      </c>
      <c r="E33" s="16">
        <v>102.0</v>
      </c>
      <c r="F33" s="16">
        <v>13947.0</v>
      </c>
      <c r="G33" s="16">
        <v>810.0</v>
      </c>
      <c r="H33" s="16">
        <v>20.0</v>
      </c>
      <c r="I33" s="16">
        <v>78.0</v>
      </c>
      <c r="J33" s="16">
        <v>51.0</v>
      </c>
      <c r="K33" s="16">
        <v>48.0</v>
      </c>
      <c r="L33" s="16">
        <v>621.0</v>
      </c>
      <c r="M33" s="16">
        <v>450.0</v>
      </c>
      <c r="N33" s="16">
        <v>908.0</v>
      </c>
      <c r="O33" s="16">
        <v>1170.0</v>
      </c>
      <c r="P33" s="16">
        <v>4.0</v>
      </c>
      <c r="Q33" s="16">
        <v>-258.0</v>
      </c>
      <c r="R33" s="16">
        <v>13689.0</v>
      </c>
      <c r="S33" s="10">
        <v>-0.0185</v>
      </c>
      <c r="T33" s="10">
        <v>0.0595</v>
      </c>
      <c r="U33" s="10">
        <v>0.0034</v>
      </c>
      <c r="V33" s="4">
        <f t="shared" si="7"/>
        <v>229</v>
      </c>
      <c r="W33" s="4">
        <f t="shared" si="8"/>
        <v>830</v>
      </c>
      <c r="X33" s="10">
        <f t="shared" ref="X33:X41" si="10">V33/F33</f>
        <v>0.01641930164</v>
      </c>
      <c r="Y33" s="10">
        <f t="shared" si="1"/>
        <v>0.07679070768</v>
      </c>
      <c r="Z33" s="10">
        <f t="shared" si="2"/>
        <v>0.06510360651</v>
      </c>
      <c r="AA33" s="10">
        <f t="shared" si="3"/>
        <v>0.08388900839</v>
      </c>
      <c r="AB33" s="10">
        <f t="shared" si="4"/>
        <v>-0.2239316239</v>
      </c>
    </row>
    <row r="34">
      <c r="A34" s="19">
        <v>42735.0</v>
      </c>
      <c r="B34" s="9" t="s">
        <v>40</v>
      </c>
      <c r="C34" s="4" t="s">
        <v>41</v>
      </c>
      <c r="D34" s="16">
        <v>669.0</v>
      </c>
      <c r="E34" s="16">
        <v>551.0</v>
      </c>
      <c r="F34" s="16">
        <v>134672.0</v>
      </c>
      <c r="G34" s="16">
        <v>7012.0</v>
      </c>
      <c r="H34" s="16">
        <v>175.0</v>
      </c>
      <c r="I34" s="16">
        <v>927.0</v>
      </c>
      <c r="J34" s="16">
        <v>932.0</v>
      </c>
      <c r="K34" s="16">
        <v>653.0</v>
      </c>
      <c r="L34" s="16">
        <v>231.0</v>
      </c>
      <c r="M34" s="16">
        <v>460.0</v>
      </c>
      <c r="N34" s="16">
        <v>8114.0</v>
      </c>
      <c r="O34" s="16">
        <v>2276.0</v>
      </c>
      <c r="P34" s="16">
        <v>0.0</v>
      </c>
      <c r="Q34" s="16">
        <v>5838.0</v>
      </c>
      <c r="R34" s="16">
        <v>140510.0</v>
      </c>
      <c r="S34" s="10">
        <v>0.0433</v>
      </c>
      <c r="T34" s="10">
        <v>0.0534</v>
      </c>
      <c r="U34" s="10">
        <v>0.0048</v>
      </c>
      <c r="V34" s="4">
        <f t="shared" si="7"/>
        <v>1220</v>
      </c>
      <c r="W34" s="4">
        <f t="shared" si="8"/>
        <v>7187</v>
      </c>
      <c r="X34" s="10">
        <f t="shared" si="10"/>
        <v>0.009059047166</v>
      </c>
      <c r="Y34" s="10">
        <f t="shared" si="1"/>
        <v>0.005130984911</v>
      </c>
      <c r="Z34" s="10">
        <f t="shared" si="2"/>
        <v>0.06025008911</v>
      </c>
      <c r="AA34" s="10">
        <f t="shared" si="3"/>
        <v>0.01690032078</v>
      </c>
      <c r="AB34" s="10">
        <f t="shared" si="4"/>
        <v>2.565026362</v>
      </c>
    </row>
    <row r="35">
      <c r="A35" s="19">
        <v>42735.0</v>
      </c>
      <c r="B35" s="9" t="s">
        <v>42</v>
      </c>
      <c r="C35" s="4" t="s">
        <v>43</v>
      </c>
      <c r="D35" s="16">
        <v>156.0</v>
      </c>
      <c r="E35" s="16">
        <v>312.0</v>
      </c>
      <c r="F35" s="16">
        <v>19365.0</v>
      </c>
      <c r="G35" s="16">
        <v>2907.0</v>
      </c>
      <c r="H35" s="16">
        <v>11.0</v>
      </c>
      <c r="I35" s="16">
        <v>75.0</v>
      </c>
      <c r="J35" s="16">
        <v>72.0</v>
      </c>
      <c r="K35" s="16">
        <v>66.0</v>
      </c>
      <c r="L35" s="16">
        <v>124.0</v>
      </c>
      <c r="M35" s="16">
        <v>159.0</v>
      </c>
      <c r="N35" s="16">
        <v>2993.0</v>
      </c>
      <c r="O35" s="16">
        <v>421.0</v>
      </c>
      <c r="P35" s="16">
        <v>3.0</v>
      </c>
      <c r="Q35" s="16">
        <v>2575.0</v>
      </c>
      <c r="R35" s="16">
        <v>21940.0</v>
      </c>
      <c r="S35" s="10">
        <v>0.133</v>
      </c>
      <c r="T35" s="10">
        <v>0.1507</v>
      </c>
      <c r="U35" s="10">
        <v>0.0034</v>
      </c>
      <c r="V35" s="4">
        <f t="shared" si="7"/>
        <v>468</v>
      </c>
      <c r="W35" s="4">
        <f t="shared" si="8"/>
        <v>2918</v>
      </c>
      <c r="X35" s="10">
        <f t="shared" si="10"/>
        <v>0.02416731216</v>
      </c>
      <c r="Y35" s="10">
        <f t="shared" si="1"/>
        <v>0.01461399432</v>
      </c>
      <c r="Z35" s="10">
        <f t="shared" si="2"/>
        <v>0.1545571908</v>
      </c>
      <c r="AA35" s="10">
        <f t="shared" si="3"/>
        <v>0.02174025303</v>
      </c>
      <c r="AB35" s="10">
        <f t="shared" si="4"/>
        <v>6.109263658</v>
      </c>
    </row>
    <row r="36">
      <c r="A36" s="19">
        <v>42735.0</v>
      </c>
      <c r="B36" s="9" t="s">
        <v>44</v>
      </c>
      <c r="C36" s="9" t="s">
        <v>45</v>
      </c>
      <c r="D36" s="16">
        <v>783.0</v>
      </c>
      <c r="E36" s="16">
        <v>986.0</v>
      </c>
      <c r="F36" s="16">
        <v>168656.0</v>
      </c>
      <c r="G36" s="16">
        <v>13144.0</v>
      </c>
      <c r="H36" s="16">
        <v>116.0</v>
      </c>
      <c r="I36" s="16">
        <v>8763.0</v>
      </c>
      <c r="J36" s="16">
        <v>10016.0</v>
      </c>
      <c r="K36" s="16">
        <v>889.0</v>
      </c>
      <c r="L36" s="16">
        <v>330.0</v>
      </c>
      <c r="M36" s="16">
        <v>349.0</v>
      </c>
      <c r="N36" s="16">
        <v>22023.0</v>
      </c>
      <c r="O36" s="16">
        <v>11584.0</v>
      </c>
      <c r="P36" s="16">
        <v>64.0</v>
      </c>
      <c r="Q36" s="16">
        <v>10503.0</v>
      </c>
      <c r="R36" s="16">
        <v>179159.0</v>
      </c>
      <c r="S36" s="10">
        <v>0.0623</v>
      </c>
      <c r="T36" s="10">
        <v>0.0786</v>
      </c>
      <c r="U36" s="10">
        <v>0.0053</v>
      </c>
      <c r="V36" s="4">
        <f t="shared" si="7"/>
        <v>1769</v>
      </c>
      <c r="W36" s="4">
        <f t="shared" si="8"/>
        <v>13260</v>
      </c>
      <c r="X36" s="10">
        <f t="shared" si="10"/>
        <v>0.01048880562</v>
      </c>
      <c r="Y36" s="10">
        <f t="shared" si="1"/>
        <v>0.004025946305</v>
      </c>
      <c r="Z36" s="10">
        <f t="shared" si="2"/>
        <v>0.1305794042</v>
      </c>
      <c r="AA36" s="10">
        <f t="shared" si="3"/>
        <v>0.06868418556</v>
      </c>
      <c r="AB36" s="10">
        <f t="shared" si="4"/>
        <v>0.901156768</v>
      </c>
    </row>
    <row r="37">
      <c r="A37" s="19">
        <v>42735.0</v>
      </c>
      <c r="B37" s="9" t="s">
        <v>46</v>
      </c>
      <c r="C37" s="4" t="s">
        <v>41</v>
      </c>
      <c r="D37" s="16">
        <v>216.0</v>
      </c>
      <c r="E37" s="16">
        <v>291.0</v>
      </c>
      <c r="F37" s="16">
        <v>39299.0</v>
      </c>
      <c r="G37" s="16">
        <v>2635.0</v>
      </c>
      <c r="H37" s="16">
        <v>175.0</v>
      </c>
      <c r="I37" s="16">
        <v>592.0</v>
      </c>
      <c r="J37" s="16">
        <v>701.0</v>
      </c>
      <c r="K37" s="16">
        <v>207.0</v>
      </c>
      <c r="L37" s="16">
        <v>137.0</v>
      </c>
      <c r="M37" s="16">
        <v>135.0</v>
      </c>
      <c r="N37" s="16">
        <v>3402.0</v>
      </c>
      <c r="O37" s="16">
        <v>1180.0</v>
      </c>
      <c r="P37" s="16">
        <v>0.0</v>
      </c>
      <c r="Q37" s="16">
        <v>2222.0</v>
      </c>
      <c r="R37" s="16">
        <v>41521.0</v>
      </c>
      <c r="S37" s="10">
        <v>0.0565</v>
      </c>
      <c r="T37" s="10">
        <v>0.0715</v>
      </c>
      <c r="U37" s="10">
        <v>0.0053</v>
      </c>
      <c r="V37" s="4">
        <f t="shared" si="7"/>
        <v>507</v>
      </c>
      <c r="W37" s="4">
        <f t="shared" si="8"/>
        <v>2810</v>
      </c>
      <c r="X37" s="10">
        <f t="shared" si="10"/>
        <v>0.01290109163</v>
      </c>
      <c r="Y37" s="10">
        <f t="shared" si="1"/>
        <v>0.006921295707</v>
      </c>
      <c r="Z37" s="10">
        <f t="shared" si="2"/>
        <v>0.08656708822</v>
      </c>
      <c r="AA37" s="10">
        <f t="shared" si="3"/>
        <v>0.03002620932</v>
      </c>
      <c r="AB37" s="10">
        <f t="shared" si="4"/>
        <v>1.883050847</v>
      </c>
    </row>
    <row r="38">
      <c r="A38" s="19">
        <v>42735.0</v>
      </c>
      <c r="B38" s="9" t="s">
        <v>47</v>
      </c>
      <c r="C38" s="4" t="s">
        <v>45</v>
      </c>
      <c r="D38" s="16">
        <v>806.0</v>
      </c>
      <c r="E38" s="16">
        <v>1066.0</v>
      </c>
      <c r="F38" s="16">
        <v>121241.0</v>
      </c>
      <c r="G38" s="16">
        <v>12664.0</v>
      </c>
      <c r="H38" s="16">
        <v>612.0</v>
      </c>
      <c r="I38" s="16">
        <v>1559.0</v>
      </c>
      <c r="J38" s="16">
        <v>1822.0</v>
      </c>
      <c r="K38" s="16">
        <v>591.0</v>
      </c>
      <c r="L38" s="16">
        <v>264.0</v>
      </c>
      <c r="M38" s="16">
        <v>323.0</v>
      </c>
      <c r="N38" s="16">
        <v>14835.0</v>
      </c>
      <c r="O38" s="16">
        <v>3000.0</v>
      </c>
      <c r="P38" s="16">
        <v>631.0</v>
      </c>
      <c r="Q38" s="16">
        <v>12466.0</v>
      </c>
      <c r="R38" s="16">
        <v>133707.0</v>
      </c>
      <c r="S38" s="10">
        <v>0.1028</v>
      </c>
      <c r="T38" s="10">
        <v>0.1095</v>
      </c>
      <c r="U38" s="10">
        <v>0.0049</v>
      </c>
      <c r="V38" s="4">
        <f t="shared" si="7"/>
        <v>1872</v>
      </c>
      <c r="W38" s="4">
        <f t="shared" si="8"/>
        <v>13276</v>
      </c>
      <c r="X38" s="10">
        <f t="shared" si="10"/>
        <v>0.01544032134</v>
      </c>
      <c r="Y38" s="10">
        <f t="shared" si="1"/>
        <v>0.00484159649</v>
      </c>
      <c r="Z38" s="10">
        <f t="shared" si="2"/>
        <v>0.1223595978</v>
      </c>
      <c r="AA38" s="10">
        <f t="shared" si="3"/>
        <v>0.02474410472</v>
      </c>
      <c r="AB38" s="10">
        <f t="shared" si="4"/>
        <v>3.945</v>
      </c>
    </row>
    <row r="39">
      <c r="A39" s="19">
        <v>42735.0</v>
      </c>
      <c r="B39" s="9" t="s">
        <v>48</v>
      </c>
      <c r="C39" s="4" t="s">
        <v>49</v>
      </c>
      <c r="D39" s="16">
        <v>124.0</v>
      </c>
      <c r="E39" s="16">
        <v>208.0</v>
      </c>
      <c r="F39" s="16">
        <v>29308.0</v>
      </c>
      <c r="G39" s="16">
        <v>1860.0</v>
      </c>
      <c r="H39" s="16">
        <v>24.0</v>
      </c>
      <c r="I39" s="16">
        <v>11.0</v>
      </c>
      <c r="J39" s="16">
        <v>4.0</v>
      </c>
      <c r="K39" s="16">
        <v>105.0</v>
      </c>
      <c r="L39" s="16">
        <v>17.0</v>
      </c>
      <c r="M39" s="16">
        <v>14.0</v>
      </c>
      <c r="N39" s="16">
        <v>1895.0</v>
      </c>
      <c r="O39" s="16">
        <v>140.0</v>
      </c>
      <c r="P39" s="16">
        <v>317.0</v>
      </c>
      <c r="Q39" s="16">
        <v>2072.0</v>
      </c>
      <c r="R39" s="16">
        <v>31380.0</v>
      </c>
      <c r="S39" s="10">
        <v>0.0707</v>
      </c>
      <c r="T39" s="10">
        <v>0.0643</v>
      </c>
      <c r="U39" s="10">
        <v>0.0036</v>
      </c>
      <c r="V39" s="4">
        <f t="shared" si="7"/>
        <v>332</v>
      </c>
      <c r="W39" s="4">
        <f t="shared" si="8"/>
        <v>1884</v>
      </c>
      <c r="X39" s="10">
        <f t="shared" si="10"/>
        <v>0.01132796506</v>
      </c>
      <c r="Y39" s="10">
        <f t="shared" si="1"/>
        <v>0.001057731677</v>
      </c>
      <c r="Z39" s="10">
        <f t="shared" si="2"/>
        <v>0.06465811383</v>
      </c>
      <c r="AA39" s="10">
        <f t="shared" si="3"/>
        <v>0.004776852736</v>
      </c>
      <c r="AB39" s="10">
        <f t="shared" si="4"/>
        <v>12.53571429</v>
      </c>
    </row>
    <row r="40">
      <c r="A40" s="19">
        <v>42735.0</v>
      </c>
      <c r="B40" s="9" t="s">
        <v>50</v>
      </c>
      <c r="C40" s="4" t="s">
        <v>41</v>
      </c>
      <c r="D40" s="16">
        <v>285.0</v>
      </c>
      <c r="E40" s="16">
        <v>447.0</v>
      </c>
      <c r="F40" s="16">
        <v>49407.0</v>
      </c>
      <c r="G40" s="16">
        <v>2718.0</v>
      </c>
      <c r="H40" s="16">
        <v>40.0</v>
      </c>
      <c r="I40" s="16">
        <v>24.0</v>
      </c>
      <c r="J40" s="16">
        <v>38.0</v>
      </c>
      <c r="K40" s="16">
        <v>46.0</v>
      </c>
      <c r="L40" s="16">
        <v>9.0</v>
      </c>
      <c r="M40" s="16">
        <v>8.0</v>
      </c>
      <c r="N40" s="16">
        <v>2782.0</v>
      </c>
      <c r="O40" s="16">
        <v>101.0</v>
      </c>
      <c r="P40" s="16">
        <v>81.0</v>
      </c>
      <c r="Q40" s="16">
        <v>2762.0</v>
      </c>
      <c r="R40" s="16">
        <v>52169.0</v>
      </c>
      <c r="S40" s="10">
        <v>0.0559</v>
      </c>
      <c r="T40" s="10">
        <v>0.0558</v>
      </c>
      <c r="U40" s="10">
        <v>9.0E-4</v>
      </c>
      <c r="V40" s="4">
        <f t="shared" si="7"/>
        <v>732</v>
      </c>
      <c r="W40" s="4">
        <f t="shared" si="8"/>
        <v>2758</v>
      </c>
      <c r="X40" s="10">
        <f t="shared" si="10"/>
        <v>0.01481571437</v>
      </c>
      <c r="Y40" s="10">
        <f t="shared" si="1"/>
        <v>0.0003440807983</v>
      </c>
      <c r="Z40" s="10">
        <f t="shared" si="2"/>
        <v>0.05630781063</v>
      </c>
      <c r="AA40" s="10">
        <f t="shared" si="3"/>
        <v>0.002044244743</v>
      </c>
      <c r="AB40" s="10">
        <f t="shared" si="4"/>
        <v>26.54455446</v>
      </c>
    </row>
    <row r="41">
      <c r="A41" s="19">
        <v>42735.0</v>
      </c>
      <c r="B41" s="9" t="s">
        <v>51</v>
      </c>
      <c r="C41" s="4" t="s">
        <v>43</v>
      </c>
      <c r="D41" s="16">
        <v>55.0</v>
      </c>
      <c r="E41" s="16">
        <v>82.0</v>
      </c>
      <c r="F41" s="16">
        <v>13920.0</v>
      </c>
      <c r="G41" s="16">
        <v>878.0</v>
      </c>
      <c r="H41" s="16">
        <v>5.0</v>
      </c>
      <c r="I41" s="16">
        <v>2.0</v>
      </c>
      <c r="J41" s="16">
        <v>4.0</v>
      </c>
      <c r="K41" s="16">
        <v>10.0</v>
      </c>
      <c r="L41" s="16">
        <v>69.0</v>
      </c>
      <c r="M41" s="16">
        <v>1.0</v>
      </c>
      <c r="N41" s="16">
        <v>885.0</v>
      </c>
      <c r="O41" s="16">
        <v>84.0</v>
      </c>
      <c r="P41" s="16">
        <v>3.0</v>
      </c>
      <c r="Q41" s="16">
        <v>804.0</v>
      </c>
      <c r="R41" s="16">
        <v>14724.0</v>
      </c>
      <c r="S41" s="10">
        <v>0.0578</v>
      </c>
      <c r="T41" s="10">
        <v>0.0634</v>
      </c>
      <c r="U41" s="10">
        <v>7.0E-4</v>
      </c>
      <c r="V41" s="4">
        <f t="shared" si="7"/>
        <v>137</v>
      </c>
      <c r="W41" s="4">
        <f t="shared" si="8"/>
        <v>883</v>
      </c>
      <c r="X41" s="10">
        <f t="shared" si="10"/>
        <v>0.009841954023</v>
      </c>
      <c r="Y41" s="10">
        <f t="shared" si="1"/>
        <v>0.005028735632</v>
      </c>
      <c r="Z41" s="10">
        <f t="shared" si="2"/>
        <v>0.06357758621</v>
      </c>
      <c r="AA41" s="10">
        <f t="shared" si="3"/>
        <v>0.006034482759</v>
      </c>
      <c r="AB41" s="10">
        <f t="shared" si="4"/>
        <v>9.535714286</v>
      </c>
    </row>
    <row r="42">
      <c r="A42" s="19">
        <v>43100.0</v>
      </c>
      <c r="B42" s="9" t="s">
        <v>36</v>
      </c>
      <c r="C42" s="4" t="s">
        <v>37</v>
      </c>
      <c r="D42" s="16">
        <v>952.0</v>
      </c>
      <c r="E42" s="16">
        <v>572.0</v>
      </c>
      <c r="F42" s="16">
        <v>96246.0</v>
      </c>
      <c r="G42" s="16">
        <v>10795.0</v>
      </c>
      <c r="H42" s="16">
        <v>265.0</v>
      </c>
      <c r="I42" s="16">
        <v>273.0</v>
      </c>
      <c r="J42" s="16">
        <v>205.0</v>
      </c>
      <c r="K42" s="16">
        <v>312.0</v>
      </c>
      <c r="L42" s="16">
        <v>880.0</v>
      </c>
      <c r="M42" s="16">
        <v>1144.0</v>
      </c>
      <c r="N42" s="16">
        <v>11334.0</v>
      </c>
      <c r="O42" s="16">
        <v>2541.0</v>
      </c>
      <c r="P42" s="16">
        <v>-89.0</v>
      </c>
      <c r="Q42" s="16">
        <v>8704.0</v>
      </c>
      <c r="R42" s="16">
        <v>104950.0</v>
      </c>
      <c r="S42" s="10">
        <v>0.0904</v>
      </c>
      <c r="T42" s="10">
        <v>0.1149</v>
      </c>
      <c r="U42" s="10">
        <v>0.0032</v>
      </c>
      <c r="V42" s="4">
        <f t="shared" si="7"/>
        <v>1524</v>
      </c>
      <c r="W42" s="4">
        <f t="shared" si="8"/>
        <v>11060</v>
      </c>
      <c r="X42" s="10">
        <f>(V42-V32)/V32</f>
        <v>0.04526748971</v>
      </c>
      <c r="Y42" s="10">
        <f t="shared" si="1"/>
        <v>0.02102944538</v>
      </c>
      <c r="Z42" s="10">
        <f t="shared" si="2"/>
        <v>0.1177607381</v>
      </c>
      <c r="AA42" s="10">
        <f t="shared" si="3"/>
        <v>0.02640109719</v>
      </c>
      <c r="AB42" s="10">
        <f t="shared" si="4"/>
        <v>3.460448642</v>
      </c>
    </row>
    <row r="43">
      <c r="A43" s="19">
        <v>43100.0</v>
      </c>
      <c r="B43" s="9" t="s">
        <v>38</v>
      </c>
      <c r="C43" s="4" t="s">
        <v>39</v>
      </c>
      <c r="D43" s="16">
        <v>134.0</v>
      </c>
      <c r="E43" s="16">
        <v>96.0</v>
      </c>
      <c r="F43" s="16">
        <v>13689.0</v>
      </c>
      <c r="G43" s="16">
        <v>779.0</v>
      </c>
      <c r="H43" s="16">
        <v>43.0</v>
      </c>
      <c r="I43" s="16">
        <v>88.0</v>
      </c>
      <c r="J43" s="16">
        <v>95.0</v>
      </c>
      <c r="K43" s="16">
        <v>26.0</v>
      </c>
      <c r="L43" s="16">
        <v>297.0</v>
      </c>
      <c r="M43" s="16">
        <v>1194.0</v>
      </c>
      <c r="N43" s="16">
        <v>923.0</v>
      </c>
      <c r="O43" s="16">
        <v>1612.0</v>
      </c>
      <c r="P43" s="16">
        <v>182.0</v>
      </c>
      <c r="Q43" s="16">
        <v>-507.0</v>
      </c>
      <c r="R43" s="16">
        <v>13182.0</v>
      </c>
      <c r="S43" s="10">
        <v>-0.037</v>
      </c>
      <c r="T43" s="10">
        <v>0.06</v>
      </c>
      <c r="U43" s="10">
        <v>0.0019</v>
      </c>
      <c r="V43" s="4">
        <f t="shared" si="7"/>
        <v>230</v>
      </c>
      <c r="W43" s="4">
        <f t="shared" si="8"/>
        <v>822</v>
      </c>
      <c r="X43" s="10">
        <f t="shared" ref="X43:X51" si="11">V43/F43</f>
        <v>0.01680181167</v>
      </c>
      <c r="Y43" s="10">
        <f t="shared" si="1"/>
        <v>0.1089195705</v>
      </c>
      <c r="Z43" s="10">
        <f t="shared" si="2"/>
        <v>0.06742640076</v>
      </c>
      <c r="AA43" s="10">
        <f t="shared" si="3"/>
        <v>0.1177587844</v>
      </c>
      <c r="AB43" s="10">
        <f t="shared" si="4"/>
        <v>-0.4274193548</v>
      </c>
    </row>
    <row r="44">
      <c r="A44" s="19">
        <v>43100.0</v>
      </c>
      <c r="B44" s="9" t="s">
        <v>40</v>
      </c>
      <c r="C44" s="4" t="s">
        <v>41</v>
      </c>
      <c r="D44" s="16">
        <v>671.0</v>
      </c>
      <c r="E44" s="16">
        <v>559.0</v>
      </c>
      <c r="F44" s="16">
        <v>140510.0</v>
      </c>
      <c r="G44" s="16">
        <v>6954.0</v>
      </c>
      <c r="H44" s="16">
        <v>64.0</v>
      </c>
      <c r="I44" s="16">
        <v>664.0</v>
      </c>
      <c r="J44" s="16">
        <v>1124.0</v>
      </c>
      <c r="K44" s="16">
        <v>745.0</v>
      </c>
      <c r="L44" s="16">
        <v>718.0</v>
      </c>
      <c r="M44" s="16">
        <v>451.0</v>
      </c>
      <c r="N44" s="16">
        <v>7720.0</v>
      </c>
      <c r="O44" s="16">
        <v>3038.0</v>
      </c>
      <c r="P44" s="16">
        <v>397.0</v>
      </c>
      <c r="Q44" s="16">
        <v>5079.0</v>
      </c>
      <c r="R44" s="16">
        <v>145589.0</v>
      </c>
      <c r="S44" s="10">
        <v>0.0361</v>
      </c>
      <c r="T44" s="10">
        <v>0.0499</v>
      </c>
      <c r="U44" s="10">
        <v>0.0053</v>
      </c>
      <c r="V44" s="4">
        <f t="shared" si="7"/>
        <v>1230</v>
      </c>
      <c r="W44" s="4">
        <f t="shared" si="8"/>
        <v>7018</v>
      </c>
      <c r="X44" s="10">
        <f t="shared" si="11"/>
        <v>0.008753825351</v>
      </c>
      <c r="Y44" s="10">
        <f t="shared" si="1"/>
        <v>0.008319692549</v>
      </c>
      <c r="Z44" s="10">
        <f t="shared" si="2"/>
        <v>0.0549427087</v>
      </c>
      <c r="AA44" s="10">
        <f t="shared" si="3"/>
        <v>0.02162123692</v>
      </c>
      <c r="AB44" s="10">
        <f t="shared" si="4"/>
        <v>1.54114549</v>
      </c>
    </row>
    <row r="45">
      <c r="A45" s="19">
        <v>43100.0</v>
      </c>
      <c r="B45" s="9" t="s">
        <v>42</v>
      </c>
      <c r="C45" s="4" t="s">
        <v>43</v>
      </c>
      <c r="D45" s="16">
        <v>167.0</v>
      </c>
      <c r="E45" s="16">
        <v>324.0</v>
      </c>
      <c r="F45" s="16">
        <v>21940.0</v>
      </c>
      <c r="G45" s="16">
        <v>2671.0</v>
      </c>
      <c r="H45" s="16">
        <v>7.0</v>
      </c>
      <c r="I45" s="16">
        <v>109.0</v>
      </c>
      <c r="J45" s="16">
        <v>29.0</v>
      </c>
      <c r="K45" s="16">
        <v>75.0</v>
      </c>
      <c r="L45" s="16">
        <v>90.0</v>
      </c>
      <c r="M45" s="16">
        <v>65.0</v>
      </c>
      <c r="N45" s="16">
        <v>2789.0</v>
      </c>
      <c r="O45" s="16">
        <v>259.0</v>
      </c>
      <c r="P45" s="16">
        <v>0.0</v>
      </c>
      <c r="Q45" s="16">
        <v>2530.0</v>
      </c>
      <c r="R45" s="16">
        <v>24470.0</v>
      </c>
      <c r="S45" s="10">
        <v>0.1153</v>
      </c>
      <c r="T45" s="10">
        <v>0.1221</v>
      </c>
      <c r="U45" s="10">
        <v>0.0034</v>
      </c>
      <c r="V45" s="4">
        <f t="shared" si="7"/>
        <v>491</v>
      </c>
      <c r="W45" s="4">
        <f t="shared" si="8"/>
        <v>2678</v>
      </c>
      <c r="X45" s="10">
        <f t="shared" si="11"/>
        <v>0.02237921604</v>
      </c>
      <c r="Y45" s="10">
        <f t="shared" si="1"/>
        <v>0.007064721969</v>
      </c>
      <c r="Z45" s="10">
        <f t="shared" si="2"/>
        <v>0.1271194166</v>
      </c>
      <c r="AA45" s="10">
        <f t="shared" si="3"/>
        <v>0.01180492252</v>
      </c>
      <c r="AB45" s="10">
        <f t="shared" si="4"/>
        <v>9.768339768</v>
      </c>
    </row>
    <row r="46">
      <c r="A46" s="19">
        <v>43100.0</v>
      </c>
      <c r="B46" s="9" t="s">
        <v>44</v>
      </c>
      <c r="C46" s="9" t="s">
        <v>45</v>
      </c>
      <c r="D46" s="16">
        <v>835.0</v>
      </c>
      <c r="E46" s="16">
        <v>1046.0</v>
      </c>
      <c r="F46" s="16">
        <v>179159.0</v>
      </c>
      <c r="G46" s="16">
        <v>13985.0</v>
      </c>
      <c r="H46" s="16">
        <v>106.0</v>
      </c>
      <c r="I46" s="16">
        <v>2673.0</v>
      </c>
      <c r="J46" s="16">
        <v>4062.0</v>
      </c>
      <c r="K46" s="16">
        <v>755.0</v>
      </c>
      <c r="L46" s="16">
        <v>249.0</v>
      </c>
      <c r="M46" s="16">
        <v>182.0</v>
      </c>
      <c r="N46" s="16">
        <v>16772.0</v>
      </c>
      <c r="O46" s="16">
        <v>5248.0</v>
      </c>
      <c r="P46" s="16">
        <v>-35.0</v>
      </c>
      <c r="Q46" s="16">
        <v>11489.0</v>
      </c>
      <c r="R46" s="16">
        <v>190648.0</v>
      </c>
      <c r="S46" s="10">
        <v>0.0641</v>
      </c>
      <c r="T46" s="10">
        <v>0.0787</v>
      </c>
      <c r="U46" s="10">
        <v>0.0042</v>
      </c>
      <c r="V46" s="4">
        <f t="shared" si="7"/>
        <v>1881</v>
      </c>
      <c r="W46" s="4">
        <f t="shared" si="8"/>
        <v>14091</v>
      </c>
      <c r="X46" s="10">
        <f t="shared" si="11"/>
        <v>0.01049905391</v>
      </c>
      <c r="Y46" s="10">
        <f t="shared" si="1"/>
        <v>0.002405684336</v>
      </c>
      <c r="Z46" s="10">
        <f t="shared" si="2"/>
        <v>0.09361516865</v>
      </c>
      <c r="AA46" s="10">
        <f t="shared" si="3"/>
        <v>0.02929241623</v>
      </c>
      <c r="AB46" s="10">
        <f t="shared" si="4"/>
        <v>2.195884146</v>
      </c>
    </row>
    <row r="47">
      <c r="A47" s="19">
        <v>43100.0</v>
      </c>
      <c r="B47" s="9" t="s">
        <v>46</v>
      </c>
      <c r="C47" s="4" t="s">
        <v>41</v>
      </c>
      <c r="D47" s="16">
        <v>224.0</v>
      </c>
      <c r="E47" s="16">
        <v>392.0</v>
      </c>
      <c r="F47" s="16">
        <v>41521.0</v>
      </c>
      <c r="G47" s="16">
        <v>2417.0</v>
      </c>
      <c r="H47" s="16">
        <v>153.0</v>
      </c>
      <c r="I47" s="16">
        <v>588.0</v>
      </c>
      <c r="J47" s="16">
        <v>617.0</v>
      </c>
      <c r="K47" s="16">
        <v>216.0</v>
      </c>
      <c r="L47" s="16">
        <v>249.0</v>
      </c>
      <c r="M47" s="16">
        <v>101.0</v>
      </c>
      <c r="N47" s="16">
        <v>3177.0</v>
      </c>
      <c r="O47" s="16">
        <v>1183.0</v>
      </c>
      <c r="P47" s="16">
        <v>0.0</v>
      </c>
      <c r="Q47" s="16">
        <v>1994.0</v>
      </c>
      <c r="R47" s="16">
        <v>43515.0</v>
      </c>
      <c r="S47" s="10">
        <v>0.048</v>
      </c>
      <c r="T47" s="10">
        <v>0.0619</v>
      </c>
      <c r="U47" s="10">
        <v>0.0052</v>
      </c>
      <c r="V47" s="4">
        <f t="shared" si="7"/>
        <v>616</v>
      </c>
      <c r="W47" s="4">
        <f t="shared" si="8"/>
        <v>2570</v>
      </c>
      <c r="X47" s="10">
        <f t="shared" si="11"/>
        <v>0.01483586619</v>
      </c>
      <c r="Y47" s="10">
        <f t="shared" si="1"/>
        <v>0.008429469425</v>
      </c>
      <c r="Z47" s="10">
        <f t="shared" si="2"/>
        <v>0.07651549818</v>
      </c>
      <c r="AA47" s="10">
        <f t="shared" si="3"/>
        <v>0.02849160666</v>
      </c>
      <c r="AB47" s="10">
        <f t="shared" si="4"/>
        <v>1.685545224</v>
      </c>
    </row>
    <row r="48">
      <c r="A48" s="19">
        <v>43100.0</v>
      </c>
      <c r="B48" s="9" t="s">
        <v>47</v>
      </c>
      <c r="C48" s="4" t="s">
        <v>45</v>
      </c>
      <c r="D48" s="16">
        <v>887.0</v>
      </c>
      <c r="E48" s="16">
        <v>1168.0</v>
      </c>
      <c r="F48" s="16">
        <v>133707.0</v>
      </c>
      <c r="G48" s="16">
        <v>17805.0</v>
      </c>
      <c r="H48" s="16">
        <v>562.0</v>
      </c>
      <c r="I48" s="16">
        <v>83096.0</v>
      </c>
      <c r="J48" s="16">
        <v>82746.0</v>
      </c>
      <c r="K48" s="16">
        <v>602.0</v>
      </c>
      <c r="L48" s="16">
        <v>143.0</v>
      </c>
      <c r="M48" s="16">
        <v>148.0</v>
      </c>
      <c r="N48" s="16">
        <v>101469.0</v>
      </c>
      <c r="O48" s="16">
        <v>83639.0</v>
      </c>
      <c r="P48" s="16">
        <v>6.0</v>
      </c>
      <c r="Q48" s="16">
        <v>17836.0</v>
      </c>
      <c r="R48" s="16">
        <v>151543.0</v>
      </c>
      <c r="S48" s="10">
        <v>0.1334</v>
      </c>
      <c r="T48" s="10">
        <v>0.1374</v>
      </c>
      <c r="U48" s="10">
        <v>0.0045</v>
      </c>
      <c r="V48" s="4">
        <f t="shared" si="7"/>
        <v>2055</v>
      </c>
      <c r="W48" s="4">
        <f t="shared" si="8"/>
        <v>18367</v>
      </c>
      <c r="X48" s="10">
        <f t="shared" si="11"/>
        <v>0.01536942718</v>
      </c>
      <c r="Y48" s="10">
        <f t="shared" si="1"/>
        <v>0.002176400637</v>
      </c>
      <c r="Z48" s="10">
        <f t="shared" si="2"/>
        <v>0.7588907088</v>
      </c>
      <c r="AA48" s="10">
        <f t="shared" si="3"/>
        <v>0.6255394258</v>
      </c>
      <c r="AB48" s="10">
        <f t="shared" si="4"/>
        <v>0.2131780629</v>
      </c>
    </row>
    <row r="49">
      <c r="A49" s="19">
        <v>43100.0</v>
      </c>
      <c r="B49" s="9" t="s">
        <v>48</v>
      </c>
      <c r="C49" s="4" t="s">
        <v>49</v>
      </c>
      <c r="D49" s="16">
        <v>130.0</v>
      </c>
      <c r="E49" s="16">
        <v>203.0</v>
      </c>
      <c r="F49" s="16">
        <v>31380.0</v>
      </c>
      <c r="G49" s="16">
        <v>1400.0</v>
      </c>
      <c r="H49" s="16">
        <v>10.0</v>
      </c>
      <c r="I49" s="16">
        <v>11.0</v>
      </c>
      <c r="J49" s="16">
        <v>3.0</v>
      </c>
      <c r="K49" s="16">
        <v>67.0</v>
      </c>
      <c r="L49" s="16">
        <v>29.0</v>
      </c>
      <c r="M49" s="16">
        <v>15.0</v>
      </c>
      <c r="N49" s="16">
        <v>1422.0</v>
      </c>
      <c r="O49" s="16">
        <v>114.0</v>
      </c>
      <c r="P49" s="16">
        <v>-226.0</v>
      </c>
      <c r="Q49" s="16">
        <v>1082.0</v>
      </c>
      <c r="R49" s="16">
        <v>32462.0</v>
      </c>
      <c r="S49" s="10">
        <v>0.0345</v>
      </c>
      <c r="T49" s="10">
        <v>0.0449</v>
      </c>
      <c r="U49" s="10">
        <v>0.0021</v>
      </c>
      <c r="V49" s="4">
        <f t="shared" si="7"/>
        <v>333</v>
      </c>
      <c r="W49" s="4">
        <f t="shared" si="8"/>
        <v>1410</v>
      </c>
      <c r="X49" s="10">
        <f t="shared" si="11"/>
        <v>0.01061185468</v>
      </c>
      <c r="Y49" s="10">
        <f t="shared" si="1"/>
        <v>0.001402166985</v>
      </c>
      <c r="Z49" s="10">
        <f t="shared" si="2"/>
        <v>0.04531548757</v>
      </c>
      <c r="AA49" s="10">
        <f t="shared" si="3"/>
        <v>0.003632887189</v>
      </c>
      <c r="AB49" s="10">
        <f t="shared" si="4"/>
        <v>11.47368421</v>
      </c>
    </row>
    <row r="50">
      <c r="A50" s="19">
        <v>43100.0</v>
      </c>
      <c r="B50" s="9" t="s">
        <v>50</v>
      </c>
      <c r="C50" s="4" t="s">
        <v>41</v>
      </c>
      <c r="D50" s="16">
        <v>288.0</v>
      </c>
      <c r="E50" s="16">
        <v>459.0</v>
      </c>
      <c r="F50" s="16">
        <v>52169.0</v>
      </c>
      <c r="G50" s="16">
        <v>2776.0</v>
      </c>
      <c r="H50" s="16">
        <v>37.0</v>
      </c>
      <c r="I50" s="16">
        <v>96.0</v>
      </c>
      <c r="J50" s="16">
        <v>39.0</v>
      </c>
      <c r="K50" s="16">
        <v>34.0</v>
      </c>
      <c r="L50" s="16">
        <v>7.0</v>
      </c>
      <c r="M50" s="16">
        <v>0.0</v>
      </c>
      <c r="N50" s="16">
        <v>2909.0</v>
      </c>
      <c r="O50" s="16">
        <v>80.0</v>
      </c>
      <c r="P50" s="16">
        <v>1.0</v>
      </c>
      <c r="Q50" s="16">
        <v>2830.0</v>
      </c>
      <c r="R50" s="16">
        <v>54999.0</v>
      </c>
      <c r="S50" s="10">
        <v>0.0542</v>
      </c>
      <c r="T50" s="10">
        <v>0.0539</v>
      </c>
      <c r="U50" s="10">
        <v>7.0E-4</v>
      </c>
      <c r="V50" s="4">
        <f t="shared" si="7"/>
        <v>747</v>
      </c>
      <c r="W50" s="4">
        <f t="shared" si="8"/>
        <v>2813</v>
      </c>
      <c r="X50" s="10">
        <f t="shared" si="11"/>
        <v>0.01431884836</v>
      </c>
      <c r="Y50" s="10">
        <f t="shared" si="1"/>
        <v>0.0001341793019</v>
      </c>
      <c r="Z50" s="10">
        <f t="shared" si="2"/>
        <v>0.05576108417</v>
      </c>
      <c r="AA50" s="10">
        <f t="shared" si="3"/>
        <v>0.001533477736</v>
      </c>
      <c r="AB50" s="10">
        <f t="shared" si="4"/>
        <v>35.3625</v>
      </c>
    </row>
    <row r="51">
      <c r="A51" s="19">
        <v>43100.0</v>
      </c>
      <c r="B51" s="9" t="s">
        <v>51</v>
      </c>
      <c r="C51" s="4" t="s">
        <v>43</v>
      </c>
      <c r="D51" s="16">
        <v>59.0</v>
      </c>
      <c r="E51" s="16">
        <v>93.0</v>
      </c>
      <c r="F51" s="16">
        <v>14724.0</v>
      </c>
      <c r="G51" s="16">
        <v>789.0</v>
      </c>
      <c r="H51" s="16">
        <v>3.0</v>
      </c>
      <c r="I51" s="16">
        <v>8.0</v>
      </c>
      <c r="J51" s="16">
        <v>1.0</v>
      </c>
      <c r="K51" s="16">
        <v>10.0</v>
      </c>
      <c r="L51" s="16">
        <v>34.0</v>
      </c>
      <c r="M51" s="16">
        <v>0.0</v>
      </c>
      <c r="N51" s="16">
        <v>800.0</v>
      </c>
      <c r="O51" s="16">
        <v>45.0</v>
      </c>
      <c r="P51" s="16">
        <v>0.0</v>
      </c>
      <c r="Q51" s="16">
        <v>755.0</v>
      </c>
      <c r="R51" s="16">
        <v>15479.0</v>
      </c>
      <c r="S51" s="10">
        <v>0.0513</v>
      </c>
      <c r="T51" s="10">
        <v>0.0538</v>
      </c>
      <c r="U51" s="10">
        <v>7.0E-4</v>
      </c>
      <c r="V51" s="4">
        <f t="shared" si="7"/>
        <v>152</v>
      </c>
      <c r="W51" s="4">
        <f t="shared" si="8"/>
        <v>792</v>
      </c>
      <c r="X51" s="10">
        <f t="shared" si="11"/>
        <v>0.01032328172</v>
      </c>
      <c r="Y51" s="10">
        <f t="shared" si="1"/>
        <v>0.002309155121</v>
      </c>
      <c r="Z51" s="10">
        <f t="shared" si="2"/>
        <v>0.05433306167</v>
      </c>
      <c r="AA51" s="10">
        <f t="shared" si="3"/>
        <v>0.003056234719</v>
      </c>
      <c r="AB51" s="10">
        <f t="shared" si="4"/>
        <v>16.77777778</v>
      </c>
    </row>
    <row r="52">
      <c r="A52" s="19">
        <v>43465.0</v>
      </c>
      <c r="B52" s="9" t="s">
        <v>36</v>
      </c>
      <c r="C52" s="4" t="s">
        <v>37</v>
      </c>
      <c r="D52" s="16">
        <v>955.0</v>
      </c>
      <c r="E52" s="16">
        <v>581.0</v>
      </c>
      <c r="F52" s="16">
        <v>104950.0</v>
      </c>
      <c r="G52" s="16">
        <v>10777.0</v>
      </c>
      <c r="H52" s="16">
        <v>192.0</v>
      </c>
      <c r="I52" s="16">
        <v>799.0</v>
      </c>
      <c r="J52" s="16">
        <v>175.0</v>
      </c>
      <c r="K52" s="16">
        <v>339.0</v>
      </c>
      <c r="L52" s="16">
        <v>1143.0</v>
      </c>
      <c r="M52" s="16">
        <v>2568.0</v>
      </c>
      <c r="N52" s="16">
        <v>11768.0</v>
      </c>
      <c r="O52" s="16">
        <v>4225.0</v>
      </c>
      <c r="P52" s="16">
        <v>0.0</v>
      </c>
      <c r="Q52" s="16">
        <v>7543.0</v>
      </c>
      <c r="R52" s="16">
        <v>112493.0</v>
      </c>
      <c r="S52" s="10">
        <v>0.0719</v>
      </c>
      <c r="T52" s="10">
        <v>0.1045</v>
      </c>
      <c r="U52" s="10">
        <v>0.0032</v>
      </c>
      <c r="V52" s="4">
        <f t="shared" si="7"/>
        <v>1536</v>
      </c>
      <c r="W52" s="4">
        <f t="shared" si="8"/>
        <v>10969</v>
      </c>
      <c r="X52" s="10">
        <f>(V52-V42)/V42</f>
        <v>0.007874015748</v>
      </c>
      <c r="Y52" s="10">
        <f t="shared" si="1"/>
        <v>0.03535969509</v>
      </c>
      <c r="Z52" s="10">
        <f t="shared" si="2"/>
        <v>0.1121295855</v>
      </c>
      <c r="AA52" s="10">
        <f t="shared" si="3"/>
        <v>0.04025726536</v>
      </c>
      <c r="AB52" s="10">
        <f t="shared" si="4"/>
        <v>1.785325444</v>
      </c>
    </row>
    <row r="53">
      <c r="A53" s="19">
        <v>43465.0</v>
      </c>
      <c r="B53" s="9" t="s">
        <v>38</v>
      </c>
      <c r="C53" s="4" t="s">
        <v>39</v>
      </c>
      <c r="D53" s="16">
        <v>137.0</v>
      </c>
      <c r="E53" s="16">
        <v>96.0</v>
      </c>
      <c r="F53" s="16">
        <v>13182.0</v>
      </c>
      <c r="G53" s="16">
        <v>996.0</v>
      </c>
      <c r="H53" s="16">
        <v>47.0</v>
      </c>
      <c r="I53" s="16">
        <v>26.0</v>
      </c>
      <c r="J53" s="16">
        <v>39.0</v>
      </c>
      <c r="K53" s="16">
        <v>23.0</v>
      </c>
      <c r="L53" s="16">
        <v>27.0</v>
      </c>
      <c r="M53" s="16">
        <v>44.0</v>
      </c>
      <c r="N53" s="16">
        <v>1074.0</v>
      </c>
      <c r="O53" s="16">
        <v>133.0</v>
      </c>
      <c r="P53" s="16">
        <v>162.0</v>
      </c>
      <c r="Q53" s="16">
        <v>1103.0</v>
      </c>
      <c r="R53" s="16">
        <v>14285.0</v>
      </c>
      <c r="S53" s="10">
        <v>0.0837</v>
      </c>
      <c r="T53" s="10">
        <v>0.0791</v>
      </c>
      <c r="U53" s="10">
        <v>0.0017</v>
      </c>
      <c r="V53" s="4">
        <f t="shared" si="7"/>
        <v>233</v>
      </c>
      <c r="W53" s="4">
        <f t="shared" si="8"/>
        <v>1043</v>
      </c>
      <c r="X53" s="10">
        <f t="shared" ref="X53:X61" si="12">V53/F53</f>
        <v>0.01767561827</v>
      </c>
      <c r="Y53" s="10">
        <f t="shared" si="1"/>
        <v>0.005386132605</v>
      </c>
      <c r="Z53" s="10">
        <f t="shared" si="2"/>
        <v>0.08147473828</v>
      </c>
      <c r="AA53" s="10">
        <f t="shared" si="3"/>
        <v>0.01008951601</v>
      </c>
      <c r="AB53" s="10">
        <f t="shared" si="4"/>
        <v>7.07518797</v>
      </c>
    </row>
    <row r="54">
      <c r="A54" s="19">
        <v>43465.0</v>
      </c>
      <c r="B54" s="9" t="s">
        <v>40</v>
      </c>
      <c r="C54" s="4" t="s">
        <v>41</v>
      </c>
      <c r="D54" s="16">
        <v>683.0</v>
      </c>
      <c r="E54" s="16">
        <v>612.0</v>
      </c>
      <c r="F54" s="16">
        <v>145589.0</v>
      </c>
      <c r="G54" s="16">
        <v>15583.0</v>
      </c>
      <c r="H54" s="16">
        <v>75.0</v>
      </c>
      <c r="I54" s="16">
        <v>828.0</v>
      </c>
      <c r="J54" s="16">
        <v>897.0</v>
      </c>
      <c r="K54" s="16">
        <v>635.0</v>
      </c>
      <c r="L54" s="16">
        <v>153.0</v>
      </c>
      <c r="M54" s="16">
        <v>358.0</v>
      </c>
      <c r="N54" s="16">
        <v>16506.0</v>
      </c>
      <c r="O54" s="16">
        <v>2043.0</v>
      </c>
      <c r="P54" s="16">
        <v>1.0</v>
      </c>
      <c r="Q54" s="16">
        <v>14464.0</v>
      </c>
      <c r="R54" s="16">
        <v>160053.0</v>
      </c>
      <c r="S54" s="10">
        <v>0.0993</v>
      </c>
      <c r="T54" s="10">
        <v>0.1075</v>
      </c>
      <c r="U54" s="10">
        <v>0.0044</v>
      </c>
      <c r="V54" s="4">
        <f t="shared" si="7"/>
        <v>1295</v>
      </c>
      <c r="W54" s="4">
        <f t="shared" si="8"/>
        <v>15658</v>
      </c>
      <c r="X54" s="10">
        <f t="shared" si="12"/>
        <v>0.008894902774</v>
      </c>
      <c r="Y54" s="10">
        <f t="shared" si="1"/>
        <v>0.003509880554</v>
      </c>
      <c r="Z54" s="10">
        <f t="shared" si="2"/>
        <v>0.11337395</v>
      </c>
      <c r="AA54" s="10">
        <f t="shared" si="3"/>
        <v>0.01403265357</v>
      </c>
      <c r="AB54" s="10">
        <f t="shared" si="4"/>
        <v>7.079295154</v>
      </c>
    </row>
    <row r="55">
      <c r="A55" s="19">
        <v>43465.0</v>
      </c>
      <c r="B55" s="9" t="s">
        <v>42</v>
      </c>
      <c r="C55" s="4" t="s">
        <v>43</v>
      </c>
      <c r="D55" s="16">
        <v>199.0</v>
      </c>
      <c r="E55" s="16">
        <v>346.0</v>
      </c>
      <c r="F55" s="16">
        <v>24470.0</v>
      </c>
      <c r="G55" s="16">
        <v>3264.0</v>
      </c>
      <c r="H55" s="16">
        <v>17.0</v>
      </c>
      <c r="I55" s="16">
        <v>33.0</v>
      </c>
      <c r="J55" s="16">
        <v>36.0</v>
      </c>
      <c r="K55" s="16">
        <v>97.0</v>
      </c>
      <c r="L55" s="16">
        <v>186.0</v>
      </c>
      <c r="M55" s="16">
        <v>172.0</v>
      </c>
      <c r="N55" s="16">
        <v>3318.0</v>
      </c>
      <c r="O55" s="16">
        <v>491.0</v>
      </c>
      <c r="P55" s="16">
        <v>0.0</v>
      </c>
      <c r="Q55" s="16">
        <v>2827.0</v>
      </c>
      <c r="R55" s="16">
        <v>27297.0</v>
      </c>
      <c r="S55" s="10">
        <v>0.1155</v>
      </c>
      <c r="T55" s="10">
        <v>0.1341</v>
      </c>
      <c r="U55" s="10">
        <v>0.004</v>
      </c>
      <c r="V55" s="4">
        <f t="shared" si="7"/>
        <v>545</v>
      </c>
      <c r="W55" s="4">
        <f t="shared" si="8"/>
        <v>3281</v>
      </c>
      <c r="X55" s="10">
        <f t="shared" si="12"/>
        <v>0.02227217</v>
      </c>
      <c r="Y55" s="10">
        <f t="shared" si="1"/>
        <v>0.01463015938</v>
      </c>
      <c r="Z55" s="10">
        <f t="shared" si="2"/>
        <v>0.1355946056</v>
      </c>
      <c r="AA55" s="10">
        <f t="shared" si="3"/>
        <v>0.02006538619</v>
      </c>
      <c r="AB55" s="10">
        <f t="shared" si="4"/>
        <v>5.757637475</v>
      </c>
    </row>
    <row r="56">
      <c r="A56" s="19">
        <v>43465.0</v>
      </c>
      <c r="B56" s="9" t="s">
        <v>44</v>
      </c>
      <c r="C56" s="9" t="s">
        <v>45</v>
      </c>
      <c r="D56" s="16">
        <v>902.0</v>
      </c>
      <c r="E56" s="16">
        <v>1092.0</v>
      </c>
      <c r="F56" s="16">
        <v>190648.0</v>
      </c>
      <c r="G56" s="16">
        <v>12076.0</v>
      </c>
      <c r="H56" s="16">
        <v>87.0</v>
      </c>
      <c r="I56" s="16">
        <v>4809.0</v>
      </c>
      <c r="J56" s="16">
        <v>7190.0</v>
      </c>
      <c r="K56" s="16">
        <v>734.0</v>
      </c>
      <c r="L56" s="16">
        <v>245.0</v>
      </c>
      <c r="M56" s="16">
        <v>359.0</v>
      </c>
      <c r="N56" s="16">
        <v>17086.0</v>
      </c>
      <c r="O56" s="16">
        <v>8528.0</v>
      </c>
      <c r="P56" s="16">
        <v>-319.0</v>
      </c>
      <c r="Q56" s="16">
        <v>8239.0</v>
      </c>
      <c r="R56" s="16">
        <v>198887.0</v>
      </c>
      <c r="S56" s="10">
        <v>0.0432</v>
      </c>
      <c r="T56" s="10">
        <v>0.0638</v>
      </c>
      <c r="U56" s="10">
        <v>0.0039</v>
      </c>
      <c r="V56" s="4">
        <f t="shared" si="7"/>
        <v>1994</v>
      </c>
      <c r="W56" s="4">
        <f t="shared" si="8"/>
        <v>12163</v>
      </c>
      <c r="X56" s="10">
        <f t="shared" si="12"/>
        <v>0.01045906592</v>
      </c>
      <c r="Y56" s="10">
        <f t="shared" si="1"/>
        <v>0.003168142336</v>
      </c>
      <c r="Z56" s="10">
        <f t="shared" si="2"/>
        <v>0.08962066216</v>
      </c>
      <c r="AA56" s="10">
        <f t="shared" si="3"/>
        <v>0.04473165205</v>
      </c>
      <c r="AB56" s="10">
        <f t="shared" si="4"/>
        <v>1.003517824</v>
      </c>
    </row>
    <row r="57">
      <c r="A57" s="19">
        <v>43465.0</v>
      </c>
      <c r="B57" s="9" t="s">
        <v>46</v>
      </c>
      <c r="C57" s="4" t="s">
        <v>41</v>
      </c>
      <c r="D57" s="16">
        <v>234.0</v>
      </c>
      <c r="E57" s="16">
        <v>403.0</v>
      </c>
      <c r="F57" s="16">
        <v>43515.0</v>
      </c>
      <c r="G57" s="16">
        <v>2655.0</v>
      </c>
      <c r="H57" s="16">
        <v>265.0</v>
      </c>
      <c r="I57" s="16">
        <v>1359.0</v>
      </c>
      <c r="J57" s="16">
        <v>1238.0</v>
      </c>
      <c r="K57" s="16">
        <v>228.0</v>
      </c>
      <c r="L57" s="16">
        <v>357.0</v>
      </c>
      <c r="M57" s="16">
        <v>400.0</v>
      </c>
      <c r="N57" s="16">
        <v>4320.0</v>
      </c>
      <c r="O57" s="16">
        <v>2223.0</v>
      </c>
      <c r="P57" s="16">
        <v>0.0</v>
      </c>
      <c r="Q57" s="16">
        <v>2097.0</v>
      </c>
      <c r="R57" s="16">
        <v>45612.0</v>
      </c>
      <c r="S57" s="10">
        <v>0.0482</v>
      </c>
      <c r="T57" s="10">
        <v>0.0671</v>
      </c>
      <c r="U57" s="10">
        <v>0.0052</v>
      </c>
      <c r="V57" s="4">
        <f t="shared" si="7"/>
        <v>637</v>
      </c>
      <c r="W57" s="4">
        <f t="shared" si="8"/>
        <v>2920</v>
      </c>
      <c r="X57" s="10">
        <f t="shared" si="12"/>
        <v>0.01463863036</v>
      </c>
      <c r="Y57" s="10">
        <f t="shared" si="1"/>
        <v>0.01739630013</v>
      </c>
      <c r="Z57" s="10">
        <f t="shared" si="2"/>
        <v>0.09927611169</v>
      </c>
      <c r="AA57" s="10">
        <f t="shared" si="3"/>
        <v>0.05108583247</v>
      </c>
      <c r="AB57" s="10">
        <f t="shared" si="4"/>
        <v>0.9433198381</v>
      </c>
    </row>
    <row r="58">
      <c r="A58" s="19">
        <v>43465.0</v>
      </c>
      <c r="B58" s="9" t="s">
        <v>47</v>
      </c>
      <c r="C58" s="4" t="s">
        <v>45</v>
      </c>
      <c r="D58" s="16">
        <v>927.0</v>
      </c>
      <c r="E58" s="16">
        <v>1244.0</v>
      </c>
      <c r="F58" s="16">
        <v>151543.0</v>
      </c>
      <c r="G58" s="16">
        <v>16127.0</v>
      </c>
      <c r="H58" s="16">
        <v>180.0</v>
      </c>
      <c r="I58" s="16">
        <v>1512.0</v>
      </c>
      <c r="J58" s="16">
        <v>1351.0</v>
      </c>
      <c r="K58" s="16">
        <v>611.0</v>
      </c>
      <c r="L58" s="16">
        <v>157.0</v>
      </c>
      <c r="M58" s="16">
        <v>325.0</v>
      </c>
      <c r="N58" s="16">
        <v>17836.0</v>
      </c>
      <c r="O58" s="16">
        <v>2444.0</v>
      </c>
      <c r="P58" s="16">
        <v>-167.0</v>
      </c>
      <c r="Q58" s="16">
        <v>15225.0</v>
      </c>
      <c r="R58" s="16">
        <v>166768.0</v>
      </c>
      <c r="S58" s="10">
        <v>0.1005</v>
      </c>
      <c r="T58" s="10">
        <v>0.1076</v>
      </c>
      <c r="U58" s="10">
        <v>0.004</v>
      </c>
      <c r="V58" s="4">
        <f t="shared" si="7"/>
        <v>2171</v>
      </c>
      <c r="W58" s="4">
        <f t="shared" si="8"/>
        <v>16307</v>
      </c>
      <c r="X58" s="10">
        <f t="shared" si="12"/>
        <v>0.01432596689</v>
      </c>
      <c r="Y58" s="10">
        <f t="shared" si="1"/>
        <v>0.003180615403</v>
      </c>
      <c r="Z58" s="10">
        <f t="shared" si="2"/>
        <v>0.1176959675</v>
      </c>
      <c r="AA58" s="10">
        <f t="shared" si="3"/>
        <v>0.01612743578</v>
      </c>
      <c r="AB58" s="10">
        <f t="shared" si="4"/>
        <v>6.29787234</v>
      </c>
    </row>
    <row r="59">
      <c r="A59" s="19">
        <v>43465.0</v>
      </c>
      <c r="B59" s="9" t="s">
        <v>48</v>
      </c>
      <c r="C59" s="4" t="s">
        <v>49</v>
      </c>
      <c r="D59" s="16">
        <v>131.0</v>
      </c>
      <c r="E59" s="16">
        <v>208.0</v>
      </c>
      <c r="F59" s="16">
        <v>32462.0</v>
      </c>
      <c r="G59" s="16">
        <v>2513.0</v>
      </c>
      <c r="H59" s="16">
        <v>0.0</v>
      </c>
      <c r="I59" s="16">
        <v>2.0</v>
      </c>
      <c r="J59" s="16">
        <v>16.0</v>
      </c>
      <c r="K59" s="16">
        <v>75.0</v>
      </c>
      <c r="L59" s="16">
        <v>24.0</v>
      </c>
      <c r="M59" s="16">
        <v>20.0</v>
      </c>
      <c r="N59" s="16">
        <v>2515.0</v>
      </c>
      <c r="O59" s="16">
        <v>135.0</v>
      </c>
      <c r="P59" s="16">
        <v>0.0</v>
      </c>
      <c r="Q59" s="16">
        <v>2380.0</v>
      </c>
      <c r="R59" s="16">
        <v>34842.0</v>
      </c>
      <c r="S59" s="10">
        <v>0.0733</v>
      </c>
      <c r="T59" s="10">
        <v>0.0774</v>
      </c>
      <c r="U59" s="10">
        <v>0.0023</v>
      </c>
      <c r="V59" s="4">
        <f t="shared" si="7"/>
        <v>339</v>
      </c>
      <c r="W59" s="4">
        <f t="shared" si="8"/>
        <v>2513</v>
      </c>
      <c r="X59" s="10">
        <f t="shared" si="12"/>
        <v>0.01044297948</v>
      </c>
      <c r="Y59" s="10">
        <f t="shared" si="1"/>
        <v>0.001355430965</v>
      </c>
      <c r="Z59" s="10">
        <f t="shared" si="2"/>
        <v>0.07747520177</v>
      </c>
      <c r="AA59" s="10">
        <f t="shared" si="3"/>
        <v>0.004158708644</v>
      </c>
      <c r="AB59" s="10">
        <f t="shared" si="4"/>
        <v>17.62962963</v>
      </c>
    </row>
    <row r="60">
      <c r="A60" s="19">
        <v>43465.0</v>
      </c>
      <c r="B60" s="9" t="s">
        <v>50</v>
      </c>
      <c r="C60" s="4" t="s">
        <v>41</v>
      </c>
      <c r="D60" s="16">
        <v>297.0</v>
      </c>
      <c r="E60" s="16">
        <v>473.0</v>
      </c>
      <c r="F60" s="16">
        <v>54999.0</v>
      </c>
      <c r="G60" s="16">
        <v>2664.0</v>
      </c>
      <c r="H60" s="16">
        <v>40.0</v>
      </c>
      <c r="I60" s="16">
        <v>166.0</v>
      </c>
      <c r="J60" s="16">
        <v>51.0</v>
      </c>
      <c r="K60" s="16">
        <v>41.0</v>
      </c>
      <c r="L60" s="16">
        <v>7.0</v>
      </c>
      <c r="M60" s="16">
        <v>82.0</v>
      </c>
      <c r="N60" s="16">
        <v>2870.0</v>
      </c>
      <c r="O60" s="16">
        <v>181.0</v>
      </c>
      <c r="P60" s="16">
        <v>3.0</v>
      </c>
      <c r="Q60" s="16">
        <v>2692.0</v>
      </c>
      <c r="R60" s="16">
        <v>57691.0</v>
      </c>
      <c r="S60" s="10">
        <v>0.0489</v>
      </c>
      <c r="T60" s="10">
        <v>0.0492</v>
      </c>
      <c r="U60" s="10">
        <v>7.0E-4</v>
      </c>
      <c r="V60" s="4">
        <f t="shared" si="7"/>
        <v>770</v>
      </c>
      <c r="W60" s="4">
        <f t="shared" si="8"/>
        <v>2704</v>
      </c>
      <c r="X60" s="10">
        <f t="shared" si="12"/>
        <v>0.01400025455</v>
      </c>
      <c r="Y60" s="10">
        <f t="shared" si="1"/>
        <v>0.00161821124</v>
      </c>
      <c r="Z60" s="10">
        <f t="shared" si="2"/>
        <v>0.05218276696</v>
      </c>
      <c r="AA60" s="10">
        <f t="shared" si="3"/>
        <v>0.003290968927</v>
      </c>
      <c r="AB60" s="10">
        <f t="shared" si="4"/>
        <v>14.85635359</v>
      </c>
    </row>
    <row r="61">
      <c r="A61" s="19">
        <v>43465.0</v>
      </c>
      <c r="B61" s="9" t="s">
        <v>51</v>
      </c>
      <c r="C61" s="4" t="s">
        <v>43</v>
      </c>
      <c r="D61" s="16">
        <v>58.0</v>
      </c>
      <c r="E61" s="16">
        <v>92.0</v>
      </c>
      <c r="F61" s="16">
        <v>15479.0</v>
      </c>
      <c r="G61" s="16">
        <v>768.0</v>
      </c>
      <c r="H61" s="16">
        <v>4.0</v>
      </c>
      <c r="I61" s="16">
        <v>6.0</v>
      </c>
      <c r="J61" s="16">
        <v>4.0</v>
      </c>
      <c r="K61" s="16">
        <v>4.0</v>
      </c>
      <c r="L61" s="16">
        <v>29.0</v>
      </c>
      <c r="M61" s="16">
        <v>0.0</v>
      </c>
      <c r="N61" s="16">
        <v>798.0</v>
      </c>
      <c r="O61" s="16">
        <v>37.0</v>
      </c>
      <c r="P61" s="16">
        <v>15.0</v>
      </c>
      <c r="Q61" s="16">
        <v>776.0</v>
      </c>
      <c r="R61" s="16">
        <v>16255.0</v>
      </c>
      <c r="S61" s="10">
        <v>0.0501</v>
      </c>
      <c r="T61" s="10">
        <v>0.0499</v>
      </c>
      <c r="U61" s="10">
        <v>3.0E-4</v>
      </c>
      <c r="V61" s="4">
        <f t="shared" si="7"/>
        <v>150</v>
      </c>
      <c r="W61" s="4">
        <f t="shared" si="8"/>
        <v>772</v>
      </c>
      <c r="X61" s="10">
        <f t="shared" si="12"/>
        <v>0.009690548485</v>
      </c>
      <c r="Y61" s="10">
        <f t="shared" si="1"/>
        <v>0.00187350604</v>
      </c>
      <c r="Z61" s="10">
        <f t="shared" si="2"/>
        <v>0.05155371794</v>
      </c>
      <c r="AA61" s="10">
        <f t="shared" si="3"/>
        <v>0.002390335293</v>
      </c>
      <c r="AB61" s="10">
        <f t="shared" si="4"/>
        <v>20.56756757</v>
      </c>
    </row>
    <row r="62">
      <c r="A62" s="19">
        <v>43830.0</v>
      </c>
      <c r="B62" s="9" t="s">
        <v>36</v>
      </c>
      <c r="C62" s="4" t="s">
        <v>37</v>
      </c>
      <c r="D62" s="16">
        <v>980.0</v>
      </c>
      <c r="E62" s="16">
        <v>589.0</v>
      </c>
      <c r="F62" s="16">
        <v>112493.0</v>
      </c>
      <c r="G62" s="16">
        <v>8671.0</v>
      </c>
      <c r="H62" s="16">
        <v>210.0</v>
      </c>
      <c r="I62" s="16">
        <v>14438.0</v>
      </c>
      <c r="J62" s="16">
        <v>13681.0</v>
      </c>
      <c r="K62" s="16">
        <v>441.0</v>
      </c>
      <c r="L62" s="16">
        <v>1796.0</v>
      </c>
      <c r="M62" s="16">
        <v>2507.0</v>
      </c>
      <c r="N62" s="16">
        <v>23319.0</v>
      </c>
      <c r="O62" s="16">
        <v>18425.0</v>
      </c>
      <c r="P62" s="16">
        <v>-2016.0</v>
      </c>
      <c r="Q62" s="16">
        <v>2878.0</v>
      </c>
      <c r="R62" s="16">
        <v>115371.0</v>
      </c>
      <c r="S62" s="10">
        <v>0.0256</v>
      </c>
      <c r="T62" s="10">
        <v>0.0789</v>
      </c>
      <c r="U62" s="10">
        <v>0.0039</v>
      </c>
      <c r="V62" s="4">
        <f t="shared" si="7"/>
        <v>1569</v>
      </c>
      <c r="W62" s="4">
        <f t="shared" si="8"/>
        <v>8881</v>
      </c>
      <c r="X62" s="10">
        <f>(V62-V52)/V52</f>
        <v>0.021484375</v>
      </c>
      <c r="Y62" s="10">
        <f t="shared" si="1"/>
        <v>0.03825126897</v>
      </c>
      <c r="Z62" s="10">
        <f t="shared" si="2"/>
        <v>0.2072928982</v>
      </c>
      <c r="AA62" s="10">
        <f t="shared" si="3"/>
        <v>0.163787969</v>
      </c>
      <c r="AB62" s="10">
        <f t="shared" si="4"/>
        <v>0.2656173677</v>
      </c>
    </row>
    <row r="63">
      <c r="A63" s="19">
        <v>43830.0</v>
      </c>
      <c r="B63" s="9" t="s">
        <v>38</v>
      </c>
      <c r="C63" s="4" t="s">
        <v>39</v>
      </c>
      <c r="D63" s="16">
        <v>140.0</v>
      </c>
      <c r="E63" s="16">
        <v>124.0</v>
      </c>
      <c r="F63" s="16">
        <v>14285.0</v>
      </c>
      <c r="G63" s="16">
        <v>825.0</v>
      </c>
      <c r="H63" s="16">
        <v>27.0</v>
      </c>
      <c r="I63" s="16">
        <v>20.0</v>
      </c>
      <c r="J63" s="16">
        <v>19.0</v>
      </c>
      <c r="K63" s="16">
        <v>33.0</v>
      </c>
      <c r="L63" s="16">
        <v>72.0</v>
      </c>
      <c r="M63" s="16">
        <v>27.0</v>
      </c>
      <c r="N63" s="16">
        <v>887.0</v>
      </c>
      <c r="O63" s="16">
        <v>151.0</v>
      </c>
      <c r="P63" s="16">
        <v>630.0</v>
      </c>
      <c r="Q63" s="16">
        <v>1366.0</v>
      </c>
      <c r="R63" s="16">
        <v>15651.0</v>
      </c>
      <c r="S63" s="10">
        <v>0.0956</v>
      </c>
      <c r="T63" s="10">
        <v>0.0596</v>
      </c>
      <c r="U63" s="10">
        <v>0.0023</v>
      </c>
      <c r="V63" s="4">
        <f t="shared" si="7"/>
        <v>264</v>
      </c>
      <c r="W63" s="4">
        <f t="shared" si="8"/>
        <v>852</v>
      </c>
      <c r="X63" s="10">
        <f t="shared" ref="X63:X71" si="13">V63/F63</f>
        <v>0.01848092405</v>
      </c>
      <c r="Y63" s="10">
        <f t="shared" si="1"/>
        <v>0.006930346517</v>
      </c>
      <c r="Z63" s="10">
        <f t="shared" si="2"/>
        <v>0.06209310466</v>
      </c>
      <c r="AA63" s="10">
        <f t="shared" si="3"/>
        <v>0.01057052853</v>
      </c>
      <c r="AB63" s="10">
        <f t="shared" si="4"/>
        <v>4.874172185</v>
      </c>
    </row>
    <row r="64">
      <c r="A64" s="19">
        <v>43830.0</v>
      </c>
      <c r="B64" s="9" t="s">
        <v>40</v>
      </c>
      <c r="C64" s="4" t="s">
        <v>41</v>
      </c>
      <c r="D64" s="16">
        <v>689.0</v>
      </c>
      <c r="E64" s="16">
        <v>613.0</v>
      </c>
      <c r="F64" s="16">
        <v>160053.0</v>
      </c>
      <c r="G64" s="16">
        <v>5816.0</v>
      </c>
      <c r="H64" s="16">
        <v>48.0</v>
      </c>
      <c r="I64" s="16">
        <v>7745.0</v>
      </c>
      <c r="J64" s="16">
        <v>7735.0</v>
      </c>
      <c r="K64" s="16">
        <v>661.0</v>
      </c>
      <c r="L64" s="16">
        <v>186.0</v>
      </c>
      <c r="M64" s="16">
        <v>372.0</v>
      </c>
      <c r="N64" s="16">
        <v>13615.0</v>
      </c>
      <c r="O64" s="16">
        <v>8954.0</v>
      </c>
      <c r="P64" s="16">
        <v>52.0</v>
      </c>
      <c r="Q64" s="16">
        <v>4713.0</v>
      </c>
      <c r="R64" s="16">
        <v>164766.0</v>
      </c>
      <c r="S64" s="10">
        <v>0.0294</v>
      </c>
      <c r="T64" s="10">
        <v>0.0366</v>
      </c>
      <c r="U64" s="10">
        <v>0.0041</v>
      </c>
      <c r="V64" s="4">
        <f t="shared" si="7"/>
        <v>1302</v>
      </c>
      <c r="W64" s="4">
        <f t="shared" si="8"/>
        <v>5864</v>
      </c>
      <c r="X64" s="10">
        <f t="shared" si="13"/>
        <v>0.008134805346</v>
      </c>
      <c r="Y64" s="10">
        <f t="shared" si="1"/>
        <v>0.003486345148</v>
      </c>
      <c r="Z64" s="10">
        <f t="shared" si="2"/>
        <v>0.08506557203</v>
      </c>
      <c r="AA64" s="10">
        <f t="shared" si="3"/>
        <v>0.05594396856</v>
      </c>
      <c r="AB64" s="10">
        <f t="shared" si="4"/>
        <v>0.5205494751</v>
      </c>
    </row>
    <row r="65">
      <c r="A65" s="19">
        <v>43830.0</v>
      </c>
      <c r="B65" s="9" t="s">
        <v>42</v>
      </c>
      <c r="C65" s="4" t="s">
        <v>43</v>
      </c>
      <c r="D65" s="16">
        <v>208.0</v>
      </c>
      <c r="E65" s="16">
        <v>384.0</v>
      </c>
      <c r="F65" s="16">
        <v>27297.0</v>
      </c>
      <c r="G65" s="16">
        <v>2614.0</v>
      </c>
      <c r="H65" s="16">
        <v>21.0</v>
      </c>
      <c r="I65" s="16">
        <v>33.0</v>
      </c>
      <c r="J65" s="16">
        <v>53.0</v>
      </c>
      <c r="K65" s="16">
        <v>93.0</v>
      </c>
      <c r="L65" s="16">
        <v>150.0</v>
      </c>
      <c r="M65" s="16">
        <v>316.0</v>
      </c>
      <c r="N65" s="16">
        <v>2671.0</v>
      </c>
      <c r="O65" s="16">
        <v>612.0</v>
      </c>
      <c r="P65" s="16">
        <v>3.0</v>
      </c>
      <c r="Q65" s="16">
        <v>2062.0</v>
      </c>
      <c r="R65" s="16">
        <v>29359.0</v>
      </c>
      <c r="S65" s="10">
        <v>0.0755</v>
      </c>
      <c r="T65" s="10">
        <v>0.0965</v>
      </c>
      <c r="U65" s="10">
        <v>0.0034</v>
      </c>
      <c r="V65" s="4">
        <f t="shared" si="7"/>
        <v>592</v>
      </c>
      <c r="W65" s="4">
        <f t="shared" si="8"/>
        <v>2635</v>
      </c>
      <c r="X65" s="10">
        <f t="shared" si="13"/>
        <v>0.02168736491</v>
      </c>
      <c r="Y65" s="10">
        <f t="shared" si="1"/>
        <v>0.01707147306</v>
      </c>
      <c r="Z65" s="10">
        <f t="shared" si="2"/>
        <v>0.09784958054</v>
      </c>
      <c r="AA65" s="10">
        <f t="shared" si="3"/>
        <v>0.02242004616</v>
      </c>
      <c r="AB65" s="10">
        <f t="shared" si="4"/>
        <v>3.364379085</v>
      </c>
    </row>
    <row r="66">
      <c r="A66" s="19">
        <v>43830.0</v>
      </c>
      <c r="B66" s="9" t="s">
        <v>44</v>
      </c>
      <c r="C66" s="9" t="s">
        <v>45</v>
      </c>
      <c r="D66" s="16">
        <v>967.0</v>
      </c>
      <c r="E66" s="16">
        <v>1084.0</v>
      </c>
      <c r="F66" s="16">
        <v>198887.0</v>
      </c>
      <c r="G66" s="16">
        <v>8378.0</v>
      </c>
      <c r="H66" s="16">
        <v>105.0</v>
      </c>
      <c r="I66" s="16">
        <v>4215.0</v>
      </c>
      <c r="J66" s="16">
        <v>4757.0</v>
      </c>
      <c r="K66" s="16">
        <v>629.0</v>
      </c>
      <c r="L66" s="16">
        <v>501.0</v>
      </c>
      <c r="M66" s="16">
        <v>397.0</v>
      </c>
      <c r="N66" s="16">
        <v>12715.0</v>
      </c>
      <c r="O66" s="16">
        <v>6284.0</v>
      </c>
      <c r="P66" s="16">
        <v>-9804.0</v>
      </c>
      <c r="Q66" s="16">
        <v>-3373.0</v>
      </c>
      <c r="R66" s="16">
        <v>195514.0</v>
      </c>
      <c r="S66" s="10">
        <v>-0.017</v>
      </c>
      <c r="T66" s="10">
        <v>0.0427</v>
      </c>
      <c r="U66" s="10">
        <v>0.0032</v>
      </c>
      <c r="V66" s="4">
        <f t="shared" si="7"/>
        <v>2051</v>
      </c>
      <c r="W66" s="4">
        <f t="shared" si="8"/>
        <v>8483</v>
      </c>
      <c r="X66" s="10">
        <f t="shared" si="13"/>
        <v>0.01031238844</v>
      </c>
      <c r="Y66" s="10">
        <f t="shared" si="1"/>
        <v>0.00451512668</v>
      </c>
      <c r="Z66" s="10">
        <f t="shared" si="2"/>
        <v>0.06393077476</v>
      </c>
      <c r="AA66" s="10">
        <f t="shared" si="3"/>
        <v>0.0315958308</v>
      </c>
      <c r="AB66" s="10">
        <f t="shared" si="4"/>
        <v>1.023392743</v>
      </c>
    </row>
    <row r="67">
      <c r="A67" s="19">
        <v>43830.0</v>
      </c>
      <c r="B67" s="9" t="s">
        <v>46</v>
      </c>
      <c r="C67" s="4" t="s">
        <v>41</v>
      </c>
      <c r="D67" s="16">
        <v>243.0</v>
      </c>
      <c r="E67" s="16">
        <v>390.0</v>
      </c>
      <c r="F67" s="16">
        <v>45612.0</v>
      </c>
      <c r="G67" s="16">
        <v>2240.0</v>
      </c>
      <c r="H67" s="16">
        <v>148.0</v>
      </c>
      <c r="I67" s="16">
        <v>704.0</v>
      </c>
      <c r="J67" s="16">
        <v>620.0</v>
      </c>
      <c r="K67" s="16">
        <v>226.0</v>
      </c>
      <c r="L67" s="16">
        <v>194.0</v>
      </c>
      <c r="M67" s="16">
        <v>125.0</v>
      </c>
      <c r="N67" s="16">
        <v>3109.0</v>
      </c>
      <c r="O67" s="16">
        <v>1165.0</v>
      </c>
      <c r="P67" s="16">
        <v>498.0</v>
      </c>
      <c r="Q67" s="16">
        <v>2442.0</v>
      </c>
      <c r="R67" s="16">
        <v>48054.0</v>
      </c>
      <c r="S67" s="10">
        <v>0.0535</v>
      </c>
      <c r="T67" s="10">
        <v>0.0524</v>
      </c>
      <c r="U67" s="10">
        <v>0.005</v>
      </c>
      <c r="V67" s="4">
        <f t="shared" si="7"/>
        <v>633</v>
      </c>
      <c r="W67" s="4">
        <f t="shared" si="8"/>
        <v>2388</v>
      </c>
      <c r="X67" s="10">
        <f t="shared" si="13"/>
        <v>0.01387792686</v>
      </c>
      <c r="Y67" s="10">
        <f t="shared" si="1"/>
        <v>0.006993773568</v>
      </c>
      <c r="Z67" s="10">
        <f t="shared" si="2"/>
        <v>0.06816188722</v>
      </c>
      <c r="AA67" s="10">
        <f t="shared" si="3"/>
        <v>0.02554152416</v>
      </c>
      <c r="AB67" s="10">
        <f t="shared" si="4"/>
        <v>1.668669528</v>
      </c>
    </row>
    <row r="68">
      <c r="A68" s="19">
        <v>43830.0</v>
      </c>
      <c r="B68" s="9" t="s">
        <v>47</v>
      </c>
      <c r="C68" s="4" t="s">
        <v>45</v>
      </c>
      <c r="D68" s="16">
        <v>964.0</v>
      </c>
      <c r="E68" s="16">
        <v>1229.0</v>
      </c>
      <c r="F68" s="16">
        <v>166768.0</v>
      </c>
      <c r="G68" s="16">
        <v>9679.0</v>
      </c>
      <c r="H68" s="16">
        <v>76.0</v>
      </c>
      <c r="I68" s="16">
        <v>1300.0</v>
      </c>
      <c r="J68" s="16">
        <v>1282.0</v>
      </c>
      <c r="K68" s="16">
        <v>561.0</v>
      </c>
      <c r="L68" s="16">
        <v>117.0</v>
      </c>
      <c r="M68" s="16">
        <v>488.0</v>
      </c>
      <c r="N68" s="16">
        <v>11064.0</v>
      </c>
      <c r="O68" s="16">
        <v>2448.0</v>
      </c>
      <c r="P68" s="16">
        <v>502.0</v>
      </c>
      <c r="Q68" s="16">
        <v>9118.0</v>
      </c>
      <c r="R68" s="16">
        <v>175886.0</v>
      </c>
      <c r="S68" s="10">
        <v>0.0547</v>
      </c>
      <c r="T68" s="10">
        <v>0.0585</v>
      </c>
      <c r="U68" s="10">
        <v>0.0034</v>
      </c>
      <c r="V68" s="4">
        <f t="shared" si="7"/>
        <v>2193</v>
      </c>
      <c r="W68" s="4">
        <f t="shared" si="8"/>
        <v>9755</v>
      </c>
      <c r="X68" s="10">
        <f t="shared" si="13"/>
        <v>0.0131500048</v>
      </c>
      <c r="Y68" s="10">
        <f t="shared" si="1"/>
        <v>0.003627794301</v>
      </c>
      <c r="Z68" s="10">
        <f t="shared" si="2"/>
        <v>0.06634366305</v>
      </c>
      <c r="AA68" s="10">
        <f t="shared" si="3"/>
        <v>0.01467907512</v>
      </c>
      <c r="AB68" s="10">
        <f t="shared" si="4"/>
        <v>3.519607843</v>
      </c>
    </row>
    <row r="69">
      <c r="A69" s="19">
        <v>43830.0</v>
      </c>
      <c r="B69" s="9" t="s">
        <v>48</v>
      </c>
      <c r="C69" s="4" t="s">
        <v>49</v>
      </c>
      <c r="D69" s="16">
        <v>135.0</v>
      </c>
      <c r="E69" s="16">
        <v>171.0</v>
      </c>
      <c r="F69" s="16">
        <v>34842.0</v>
      </c>
      <c r="G69" s="16">
        <v>1000.0</v>
      </c>
      <c r="H69" s="16">
        <v>17.0</v>
      </c>
      <c r="I69" s="16">
        <v>0.0</v>
      </c>
      <c r="J69" s="16">
        <v>0.0</v>
      </c>
      <c r="K69" s="16">
        <v>99.0</v>
      </c>
      <c r="L69" s="16">
        <v>39.0</v>
      </c>
      <c r="M69" s="16">
        <v>25.0</v>
      </c>
      <c r="N69" s="16">
        <v>1017.0</v>
      </c>
      <c r="O69" s="16">
        <v>163.0</v>
      </c>
      <c r="P69" s="16">
        <v>5929.0</v>
      </c>
      <c r="Q69" s="16">
        <v>6783.0</v>
      </c>
      <c r="R69" s="16">
        <v>41625.0</v>
      </c>
      <c r="S69" s="10">
        <v>0.1947</v>
      </c>
      <c r="T69" s="10">
        <v>0.0292</v>
      </c>
      <c r="U69" s="10">
        <v>0.0028</v>
      </c>
      <c r="V69" s="4">
        <f t="shared" si="7"/>
        <v>306</v>
      </c>
      <c r="W69" s="4">
        <f t="shared" si="8"/>
        <v>1017</v>
      </c>
      <c r="X69" s="10">
        <f t="shared" si="13"/>
        <v>0.008782503875</v>
      </c>
      <c r="Y69" s="10">
        <f t="shared" si="1"/>
        <v>0.001836863555</v>
      </c>
      <c r="Z69" s="10">
        <f t="shared" si="2"/>
        <v>0.02918890994</v>
      </c>
      <c r="AA69" s="10">
        <f t="shared" si="3"/>
        <v>0.004678261868</v>
      </c>
      <c r="AB69" s="10">
        <f t="shared" si="4"/>
        <v>5.239263804</v>
      </c>
    </row>
    <row r="70">
      <c r="A70" s="19">
        <v>43830.0</v>
      </c>
      <c r="B70" s="9" t="s">
        <v>50</v>
      </c>
      <c r="C70" s="4" t="s">
        <v>41</v>
      </c>
      <c r="D70" s="16">
        <v>307.0</v>
      </c>
      <c r="E70" s="16">
        <v>474.0</v>
      </c>
      <c r="F70" s="16">
        <v>57691.0</v>
      </c>
      <c r="G70" s="16">
        <v>1952.0</v>
      </c>
      <c r="H70" s="16">
        <v>23.0</v>
      </c>
      <c r="I70" s="16">
        <v>56.0</v>
      </c>
      <c r="J70" s="16">
        <v>18.0</v>
      </c>
      <c r="K70" s="16">
        <v>39.0</v>
      </c>
      <c r="L70" s="16">
        <v>6.0</v>
      </c>
      <c r="M70" s="16">
        <v>191.0</v>
      </c>
      <c r="N70" s="16">
        <v>2031.0</v>
      </c>
      <c r="O70" s="16">
        <v>254.0</v>
      </c>
      <c r="P70" s="16">
        <v>0.0</v>
      </c>
      <c r="Q70" s="16">
        <v>1777.0</v>
      </c>
      <c r="R70" s="16">
        <v>59468.0</v>
      </c>
      <c r="S70" s="10">
        <v>0.0308</v>
      </c>
      <c r="T70" s="10">
        <v>0.0342</v>
      </c>
      <c r="U70" s="10">
        <v>7.0E-4</v>
      </c>
      <c r="V70" s="4">
        <f t="shared" si="7"/>
        <v>781</v>
      </c>
      <c r="W70" s="4">
        <f t="shared" si="8"/>
        <v>1975</v>
      </c>
      <c r="X70" s="10">
        <f t="shared" si="13"/>
        <v>0.01353764019</v>
      </c>
      <c r="Y70" s="10">
        <f t="shared" si="1"/>
        <v>0.003414744068</v>
      </c>
      <c r="Z70" s="10">
        <f t="shared" si="2"/>
        <v>0.03520479798</v>
      </c>
      <c r="AA70" s="10">
        <f t="shared" si="3"/>
        <v>0.004402766463</v>
      </c>
      <c r="AB70" s="10">
        <f t="shared" si="4"/>
        <v>6.996062992</v>
      </c>
    </row>
    <row r="71">
      <c r="A71" s="19">
        <v>43830.0</v>
      </c>
      <c r="B71" s="9" t="s">
        <v>51</v>
      </c>
      <c r="C71" s="4" t="s">
        <v>43</v>
      </c>
      <c r="D71" s="16">
        <v>68.0</v>
      </c>
      <c r="E71" s="16">
        <v>87.0</v>
      </c>
      <c r="F71" s="16">
        <v>16255.0</v>
      </c>
      <c r="G71" s="16">
        <v>244.0</v>
      </c>
      <c r="H71" s="16">
        <v>2.0</v>
      </c>
      <c r="I71" s="16">
        <v>8.0</v>
      </c>
      <c r="J71" s="16">
        <v>15.0</v>
      </c>
      <c r="K71" s="16">
        <v>4.0</v>
      </c>
      <c r="L71" s="16">
        <v>25.0</v>
      </c>
      <c r="M71" s="16">
        <v>102.0</v>
      </c>
      <c r="N71" s="16">
        <v>274.0</v>
      </c>
      <c r="O71" s="16">
        <v>146.0</v>
      </c>
      <c r="P71" s="16">
        <v>-50.0</v>
      </c>
      <c r="Q71" s="16">
        <v>78.0</v>
      </c>
      <c r="R71" s="16">
        <v>16333.0</v>
      </c>
      <c r="S71" s="10">
        <v>0.0048</v>
      </c>
      <c r="T71" s="10">
        <v>0.0151</v>
      </c>
      <c r="U71" s="10">
        <v>2.0E-4</v>
      </c>
      <c r="V71" s="4">
        <f t="shared" si="7"/>
        <v>155</v>
      </c>
      <c r="W71" s="4">
        <f t="shared" si="8"/>
        <v>246</v>
      </c>
      <c r="X71" s="10">
        <f t="shared" si="13"/>
        <v>0.00953552753</v>
      </c>
      <c r="Y71" s="10">
        <f t="shared" si="1"/>
        <v>0.007812980621</v>
      </c>
      <c r="Z71" s="10">
        <f t="shared" si="2"/>
        <v>0.01685635189</v>
      </c>
      <c r="AA71" s="10">
        <f t="shared" si="3"/>
        <v>0.008981851738</v>
      </c>
      <c r="AB71" s="10">
        <f t="shared" si="4"/>
        <v>0.8767123288</v>
      </c>
    </row>
    <row r="72">
      <c r="A72" s="19">
        <v>44196.0</v>
      </c>
      <c r="B72" s="9" t="s">
        <v>36</v>
      </c>
      <c r="C72" s="4" t="s">
        <v>37</v>
      </c>
      <c r="D72" s="16">
        <v>997.0</v>
      </c>
      <c r="E72" s="16">
        <v>608.0</v>
      </c>
      <c r="F72" s="16">
        <v>115371.0</v>
      </c>
      <c r="G72" s="16">
        <v>6196.0</v>
      </c>
      <c r="H72" s="16">
        <v>504.0</v>
      </c>
      <c r="I72" s="16">
        <v>709.0</v>
      </c>
      <c r="J72" s="16">
        <v>92.0</v>
      </c>
      <c r="K72" s="16">
        <v>743.0</v>
      </c>
      <c r="L72" s="16">
        <v>1047.0</v>
      </c>
      <c r="M72" s="16">
        <v>5999.0</v>
      </c>
      <c r="N72" s="16">
        <v>7488.0</v>
      </c>
      <c r="O72" s="16">
        <v>7881.0</v>
      </c>
      <c r="P72" s="16">
        <v>16.0</v>
      </c>
      <c r="Q72" s="16">
        <v>-377.0</v>
      </c>
      <c r="R72" s="16">
        <v>114994.0</v>
      </c>
      <c r="S72" s="10">
        <v>-0.0033</v>
      </c>
      <c r="T72" s="10">
        <v>0.0581</v>
      </c>
      <c r="U72" s="10">
        <v>0.0064</v>
      </c>
      <c r="V72" s="4">
        <f t="shared" si="7"/>
        <v>1605</v>
      </c>
      <c r="W72" s="4">
        <f t="shared" si="8"/>
        <v>6700</v>
      </c>
      <c r="X72" s="10">
        <f>(V72-V62)/V62</f>
        <v>0.02294455067</v>
      </c>
      <c r="Y72" s="10">
        <f t="shared" si="1"/>
        <v>0.06107253989</v>
      </c>
      <c r="Z72" s="10">
        <f t="shared" si="2"/>
        <v>0.06490365863</v>
      </c>
      <c r="AA72" s="10">
        <f t="shared" si="3"/>
        <v>0.06831006059</v>
      </c>
      <c r="AB72" s="10">
        <f t="shared" si="4"/>
        <v>-0.04986676818</v>
      </c>
    </row>
    <row r="73">
      <c r="A73" s="19">
        <v>44196.0</v>
      </c>
      <c r="B73" s="9" t="s">
        <v>38</v>
      </c>
      <c r="C73" s="4" t="s">
        <v>39</v>
      </c>
      <c r="D73" s="16">
        <v>142.0</v>
      </c>
      <c r="E73" s="16">
        <v>132.0</v>
      </c>
      <c r="F73" s="16">
        <v>15651.0</v>
      </c>
      <c r="G73" s="16">
        <v>552.0</v>
      </c>
      <c r="H73" s="16">
        <v>37.0</v>
      </c>
      <c r="I73" s="16">
        <v>19.0</v>
      </c>
      <c r="J73" s="16">
        <v>17.0</v>
      </c>
      <c r="K73" s="16">
        <v>29.0</v>
      </c>
      <c r="L73" s="16">
        <v>14.0</v>
      </c>
      <c r="M73" s="16">
        <v>56.0</v>
      </c>
      <c r="N73" s="16">
        <v>623.0</v>
      </c>
      <c r="O73" s="16">
        <v>116.0</v>
      </c>
      <c r="P73" s="16">
        <v>83.0</v>
      </c>
      <c r="Q73" s="16">
        <v>590.0</v>
      </c>
      <c r="R73" s="16">
        <v>16241.0</v>
      </c>
      <c r="S73" s="10">
        <v>0.0377</v>
      </c>
      <c r="T73" s="10">
        <v>0.0376</v>
      </c>
      <c r="U73" s="10">
        <v>0.0019</v>
      </c>
      <c r="V73" s="4">
        <f t="shared" si="7"/>
        <v>274</v>
      </c>
      <c r="W73" s="4">
        <f t="shared" si="8"/>
        <v>589</v>
      </c>
      <c r="X73" s="10">
        <f t="shared" ref="X73:X81" si="14">V73/F73</f>
        <v>0.01750686857</v>
      </c>
      <c r="Y73" s="10">
        <f t="shared" si="1"/>
        <v>0.004472557664</v>
      </c>
      <c r="Z73" s="10">
        <f t="shared" si="2"/>
        <v>0.03980576321</v>
      </c>
      <c r="AA73" s="10">
        <f t="shared" si="3"/>
        <v>0.007411666986</v>
      </c>
      <c r="AB73" s="10">
        <f t="shared" si="4"/>
        <v>4.370689655</v>
      </c>
    </row>
    <row r="74">
      <c r="A74" s="19">
        <v>44196.0</v>
      </c>
      <c r="B74" s="9" t="s">
        <v>40</v>
      </c>
      <c r="C74" s="4" t="s">
        <v>41</v>
      </c>
      <c r="D74" s="16">
        <v>711.0</v>
      </c>
      <c r="E74" s="16">
        <v>645.0</v>
      </c>
      <c r="F74" s="16">
        <v>164766.0</v>
      </c>
      <c r="G74" s="16">
        <v>6009.0</v>
      </c>
      <c r="H74" s="16">
        <v>51.0</v>
      </c>
      <c r="I74" s="16">
        <v>516.0</v>
      </c>
      <c r="J74" s="16">
        <v>591.0</v>
      </c>
      <c r="K74" s="16">
        <v>620.0</v>
      </c>
      <c r="L74" s="16">
        <v>205.0</v>
      </c>
      <c r="M74" s="16">
        <v>313.0</v>
      </c>
      <c r="N74" s="16">
        <v>6613.0</v>
      </c>
      <c r="O74" s="16">
        <v>1729.0</v>
      </c>
      <c r="P74" s="16">
        <v>0.0</v>
      </c>
      <c r="Q74" s="16">
        <v>4884.0</v>
      </c>
      <c r="R74" s="16">
        <v>169650.0</v>
      </c>
      <c r="S74" s="10">
        <v>0.0296</v>
      </c>
      <c r="T74" s="10">
        <v>0.0368</v>
      </c>
      <c r="U74" s="10">
        <v>0.0038</v>
      </c>
      <c r="V74" s="4">
        <f t="shared" si="7"/>
        <v>1356</v>
      </c>
      <c r="W74" s="4">
        <f t="shared" si="8"/>
        <v>6060</v>
      </c>
      <c r="X74" s="10">
        <f t="shared" si="14"/>
        <v>0.008229853246</v>
      </c>
      <c r="Y74" s="10">
        <f t="shared" si="1"/>
        <v>0.003143852494</v>
      </c>
      <c r="Z74" s="10">
        <f t="shared" si="2"/>
        <v>0.04013570761</v>
      </c>
      <c r="AA74" s="10">
        <f t="shared" si="3"/>
        <v>0.01049366981</v>
      </c>
      <c r="AB74" s="10">
        <f t="shared" si="4"/>
        <v>2.824754193</v>
      </c>
    </row>
    <row r="75">
      <c r="A75" s="19">
        <v>44196.0</v>
      </c>
      <c r="B75" s="9" t="s">
        <v>42</v>
      </c>
      <c r="C75" s="4" t="s">
        <v>43</v>
      </c>
      <c r="D75" s="16">
        <v>216.0</v>
      </c>
      <c r="E75" s="16">
        <v>386.0</v>
      </c>
      <c r="F75" s="16">
        <v>29359.0</v>
      </c>
      <c r="G75" s="16">
        <v>1432.0</v>
      </c>
      <c r="H75" s="16">
        <v>8.0</v>
      </c>
      <c r="I75" s="16">
        <v>63.0</v>
      </c>
      <c r="J75" s="16">
        <v>72.0</v>
      </c>
      <c r="K75" s="16">
        <v>111.0</v>
      </c>
      <c r="L75" s="16">
        <v>139.0</v>
      </c>
      <c r="M75" s="16">
        <v>1373.0</v>
      </c>
      <c r="N75" s="16">
        <v>1503.0</v>
      </c>
      <c r="O75" s="16">
        <v>1695.0</v>
      </c>
      <c r="P75" s="16">
        <v>-964.0</v>
      </c>
      <c r="Q75" s="16">
        <v>-1156.0</v>
      </c>
      <c r="R75" s="16">
        <v>28203.0</v>
      </c>
      <c r="S75" s="10">
        <v>-0.0394</v>
      </c>
      <c r="T75" s="10">
        <v>0.049</v>
      </c>
      <c r="U75" s="10">
        <v>0.0038</v>
      </c>
      <c r="V75" s="4">
        <f t="shared" si="7"/>
        <v>602</v>
      </c>
      <c r="W75" s="4">
        <f t="shared" si="8"/>
        <v>1440</v>
      </c>
      <c r="X75" s="10">
        <f t="shared" si="14"/>
        <v>0.02050478559</v>
      </c>
      <c r="Y75" s="10">
        <f t="shared" si="1"/>
        <v>0.0515003917</v>
      </c>
      <c r="Z75" s="10">
        <f t="shared" si="2"/>
        <v>0.05119384175</v>
      </c>
      <c r="AA75" s="10">
        <f t="shared" si="3"/>
        <v>0.05773357403</v>
      </c>
      <c r="AB75" s="10">
        <f t="shared" si="4"/>
        <v>-0.1132743363</v>
      </c>
    </row>
    <row r="76">
      <c r="A76" s="19">
        <v>44196.0</v>
      </c>
      <c r="B76" s="9" t="s">
        <v>44</v>
      </c>
      <c r="C76" s="9" t="s">
        <v>45</v>
      </c>
      <c r="D76" s="16">
        <v>1014.0</v>
      </c>
      <c r="E76" s="16">
        <v>1127.0</v>
      </c>
      <c r="F76" s="16">
        <v>195514.0</v>
      </c>
      <c r="G76" s="16">
        <v>5697.0</v>
      </c>
      <c r="H76" s="16">
        <v>20.0</v>
      </c>
      <c r="I76" s="16">
        <v>2854.0</v>
      </c>
      <c r="J76" s="16">
        <v>3078.0</v>
      </c>
      <c r="K76" s="16">
        <v>368.0</v>
      </c>
      <c r="L76" s="16">
        <v>49.0</v>
      </c>
      <c r="M76" s="16">
        <v>525.0</v>
      </c>
      <c r="N76" s="16">
        <v>8587.0</v>
      </c>
      <c r="O76" s="16">
        <v>4020.0</v>
      </c>
      <c r="P76" s="16">
        <v>-5364.0</v>
      </c>
      <c r="Q76" s="16">
        <v>-797.0</v>
      </c>
      <c r="R76" s="16">
        <v>194717.0</v>
      </c>
      <c r="S76" s="10">
        <v>-0.0041</v>
      </c>
      <c r="T76" s="10">
        <v>0.0292</v>
      </c>
      <c r="U76" s="10">
        <v>0.0019</v>
      </c>
      <c r="V76" s="4">
        <f t="shared" si="7"/>
        <v>2141</v>
      </c>
      <c r="W76" s="4">
        <f t="shared" si="8"/>
        <v>5717</v>
      </c>
      <c r="X76" s="10">
        <f t="shared" si="14"/>
        <v>0.01095062246</v>
      </c>
      <c r="Y76" s="10">
        <f t="shared" si="1"/>
        <v>0.002935851141</v>
      </c>
      <c r="Z76" s="10">
        <f t="shared" si="2"/>
        <v>0.04392012848</v>
      </c>
      <c r="AA76" s="10">
        <f t="shared" si="3"/>
        <v>0.02056118743</v>
      </c>
      <c r="AB76" s="10">
        <f t="shared" si="4"/>
        <v>1.136069652</v>
      </c>
    </row>
    <row r="77">
      <c r="A77" s="19">
        <v>44196.0</v>
      </c>
      <c r="B77" s="9" t="s">
        <v>46</v>
      </c>
      <c r="C77" s="4" t="s">
        <v>41</v>
      </c>
      <c r="D77" s="16">
        <v>262.0</v>
      </c>
      <c r="E77" s="16">
        <v>396.0</v>
      </c>
      <c r="F77" s="16">
        <v>48054.0</v>
      </c>
      <c r="G77" s="16">
        <v>2703.0</v>
      </c>
      <c r="H77" s="16">
        <v>139.0</v>
      </c>
      <c r="I77" s="16">
        <v>619.0</v>
      </c>
      <c r="J77" s="16">
        <v>739.0</v>
      </c>
      <c r="K77" s="16">
        <v>228.0</v>
      </c>
      <c r="L77" s="16">
        <v>73.0</v>
      </c>
      <c r="M77" s="16">
        <v>56.0</v>
      </c>
      <c r="N77" s="16">
        <v>3468.0</v>
      </c>
      <c r="O77" s="16">
        <v>1096.0</v>
      </c>
      <c r="P77" s="16">
        <v>0.0</v>
      </c>
      <c r="Q77" s="16">
        <v>2372.0</v>
      </c>
      <c r="R77" s="16">
        <v>50426.0</v>
      </c>
      <c r="S77" s="10">
        <v>0.0494</v>
      </c>
      <c r="T77" s="10">
        <v>0.0591</v>
      </c>
      <c r="U77" s="10">
        <v>0.0047</v>
      </c>
      <c r="V77" s="4">
        <f t="shared" si="7"/>
        <v>658</v>
      </c>
      <c r="W77" s="4">
        <f t="shared" si="8"/>
        <v>2842</v>
      </c>
      <c r="X77" s="10">
        <f t="shared" si="14"/>
        <v>0.01369292879</v>
      </c>
      <c r="Y77" s="10">
        <f t="shared" si="1"/>
        <v>0.00268447996</v>
      </c>
      <c r="Z77" s="10">
        <f t="shared" si="2"/>
        <v>0.07216881009</v>
      </c>
      <c r="AA77" s="10">
        <f t="shared" si="3"/>
        <v>0.0228076747</v>
      </c>
      <c r="AB77" s="10">
        <f t="shared" si="4"/>
        <v>2.164233577</v>
      </c>
    </row>
    <row r="78">
      <c r="A78" s="19">
        <v>44196.0</v>
      </c>
      <c r="B78" s="9" t="s">
        <v>47</v>
      </c>
      <c r="C78" s="4" t="s">
        <v>45</v>
      </c>
      <c r="D78" s="16">
        <v>1009.0</v>
      </c>
      <c r="E78" s="16">
        <v>1236.0</v>
      </c>
      <c r="F78" s="16">
        <v>175886.0</v>
      </c>
      <c r="G78" s="16">
        <v>4199.0</v>
      </c>
      <c r="H78" s="16">
        <v>26.0</v>
      </c>
      <c r="I78" s="16">
        <v>1450.0</v>
      </c>
      <c r="J78" s="16">
        <v>1121.0</v>
      </c>
      <c r="K78" s="16">
        <v>448.0</v>
      </c>
      <c r="L78" s="16">
        <v>116.0</v>
      </c>
      <c r="M78" s="16">
        <v>320.0</v>
      </c>
      <c r="N78" s="16">
        <v>5728.0</v>
      </c>
      <c r="O78" s="16">
        <v>2005.0</v>
      </c>
      <c r="P78" s="16">
        <v>-668.0</v>
      </c>
      <c r="Q78" s="16">
        <v>3055.0</v>
      </c>
      <c r="R78" s="16">
        <v>178941.0</v>
      </c>
      <c r="S78" s="10">
        <v>0.0174</v>
      </c>
      <c r="T78" s="10">
        <v>0.024</v>
      </c>
      <c r="U78" s="10">
        <v>0.0025</v>
      </c>
      <c r="V78" s="4">
        <f t="shared" si="7"/>
        <v>2245</v>
      </c>
      <c r="W78" s="4">
        <f t="shared" si="8"/>
        <v>4225</v>
      </c>
      <c r="X78" s="10">
        <f t="shared" si="14"/>
        <v>0.01276394938</v>
      </c>
      <c r="Y78" s="10">
        <f t="shared" si="1"/>
        <v>0.002478878364</v>
      </c>
      <c r="Z78" s="10">
        <f t="shared" si="2"/>
        <v>0.03256654879</v>
      </c>
      <c r="AA78" s="10">
        <f t="shared" si="3"/>
        <v>0.01139942918</v>
      </c>
      <c r="AB78" s="10">
        <f t="shared" si="4"/>
        <v>1.856857855</v>
      </c>
    </row>
    <row r="79">
      <c r="A79" s="19">
        <v>44196.0</v>
      </c>
      <c r="B79" s="9" t="s">
        <v>48</v>
      </c>
      <c r="C79" s="4" t="s">
        <v>49</v>
      </c>
      <c r="D79" s="16">
        <v>138.0</v>
      </c>
      <c r="E79" s="16">
        <v>167.0</v>
      </c>
      <c r="F79" s="16">
        <v>41625.0</v>
      </c>
      <c r="G79" s="16">
        <v>1424.0</v>
      </c>
      <c r="H79" s="16">
        <v>15.0</v>
      </c>
      <c r="I79" s="16">
        <v>0.0</v>
      </c>
      <c r="J79" s="16">
        <v>2.0</v>
      </c>
      <c r="K79" s="16">
        <v>66.0</v>
      </c>
      <c r="L79" s="16">
        <v>22.0</v>
      </c>
      <c r="M79" s="16">
        <v>13.0</v>
      </c>
      <c r="N79" s="16">
        <v>1439.0</v>
      </c>
      <c r="O79" s="16">
        <v>103.0</v>
      </c>
      <c r="P79" s="16">
        <v>53.0</v>
      </c>
      <c r="Q79" s="16">
        <v>1389.0</v>
      </c>
      <c r="R79" s="16">
        <v>43014.0</v>
      </c>
      <c r="S79" s="10">
        <v>0.0334</v>
      </c>
      <c r="T79" s="10">
        <v>0.0346</v>
      </c>
      <c r="U79" s="10">
        <v>0.0016</v>
      </c>
      <c r="V79" s="4">
        <f t="shared" si="7"/>
        <v>305</v>
      </c>
      <c r="W79" s="4">
        <f t="shared" si="8"/>
        <v>1439</v>
      </c>
      <c r="X79" s="10">
        <f t="shared" si="14"/>
        <v>0.007327327327</v>
      </c>
      <c r="Y79" s="10">
        <f t="shared" si="1"/>
        <v>0.0008408408408</v>
      </c>
      <c r="Z79" s="10">
        <f t="shared" si="2"/>
        <v>0.03457057057</v>
      </c>
      <c r="AA79" s="10">
        <f t="shared" si="3"/>
        <v>0.002474474474</v>
      </c>
      <c r="AB79" s="10">
        <f t="shared" si="4"/>
        <v>12.97087379</v>
      </c>
    </row>
    <row r="80">
      <c r="A80" s="19">
        <v>44196.0</v>
      </c>
      <c r="B80" s="9" t="s">
        <v>50</v>
      </c>
      <c r="C80" s="4" t="s">
        <v>41</v>
      </c>
      <c r="D80" s="16">
        <v>316.0</v>
      </c>
      <c r="E80" s="16">
        <v>474.0</v>
      </c>
      <c r="F80" s="16">
        <v>59468.0</v>
      </c>
      <c r="G80" s="16">
        <v>1456.0</v>
      </c>
      <c r="H80" s="16">
        <v>9.0</v>
      </c>
      <c r="I80" s="16">
        <v>170.0</v>
      </c>
      <c r="J80" s="16">
        <v>155.0</v>
      </c>
      <c r="K80" s="16">
        <v>59.0</v>
      </c>
      <c r="L80" s="16">
        <v>112.0</v>
      </c>
      <c r="M80" s="16">
        <v>0.0</v>
      </c>
      <c r="N80" s="16">
        <v>1635.0</v>
      </c>
      <c r="O80" s="16">
        <v>326.0</v>
      </c>
      <c r="P80" s="16">
        <v>-1.0</v>
      </c>
      <c r="Q80" s="16">
        <v>1308.0</v>
      </c>
      <c r="R80" s="16">
        <v>60776.0</v>
      </c>
      <c r="S80" s="10">
        <v>0.022</v>
      </c>
      <c r="T80" s="10">
        <v>0.0246</v>
      </c>
      <c r="U80" s="10">
        <v>0.001</v>
      </c>
      <c r="V80" s="4">
        <f t="shared" si="7"/>
        <v>790</v>
      </c>
      <c r="W80" s="4">
        <f t="shared" si="8"/>
        <v>1465</v>
      </c>
      <c r="X80" s="10">
        <f t="shared" si="14"/>
        <v>0.01328445551</v>
      </c>
      <c r="Y80" s="10">
        <f t="shared" si="1"/>
        <v>0.001883365844</v>
      </c>
      <c r="Z80" s="10">
        <f t="shared" si="2"/>
        <v>0.02749377817</v>
      </c>
      <c r="AA80" s="10">
        <f t="shared" si="3"/>
        <v>0.005481939867</v>
      </c>
      <c r="AB80" s="10">
        <f t="shared" si="4"/>
        <v>4.015337423</v>
      </c>
    </row>
    <row r="81">
      <c r="A81" s="19">
        <v>44196.0</v>
      </c>
      <c r="B81" s="9" t="s">
        <v>51</v>
      </c>
      <c r="C81" s="4" t="s">
        <v>43</v>
      </c>
      <c r="D81" s="16">
        <v>68.0</v>
      </c>
      <c r="E81" s="16">
        <v>87.0</v>
      </c>
      <c r="F81" s="16">
        <v>16333.0</v>
      </c>
      <c r="G81" s="16">
        <v>307.0</v>
      </c>
      <c r="H81" s="16">
        <v>3.0</v>
      </c>
      <c r="I81" s="16">
        <v>1.0</v>
      </c>
      <c r="J81" s="16">
        <v>5.0</v>
      </c>
      <c r="K81" s="16">
        <v>10.0</v>
      </c>
      <c r="L81" s="16">
        <v>5.0</v>
      </c>
      <c r="M81" s="16">
        <v>0.0</v>
      </c>
      <c r="N81" s="16">
        <v>329.0</v>
      </c>
      <c r="O81" s="16">
        <v>20.0</v>
      </c>
      <c r="P81" s="16">
        <v>-25.0</v>
      </c>
      <c r="Q81" s="16">
        <v>284.0</v>
      </c>
      <c r="R81" s="16">
        <v>16617.0</v>
      </c>
      <c r="S81" s="10">
        <v>0.0174</v>
      </c>
      <c r="T81" s="10">
        <v>0.019</v>
      </c>
      <c r="U81" s="10">
        <v>6.0E-4</v>
      </c>
      <c r="V81" s="4">
        <f t="shared" si="7"/>
        <v>155</v>
      </c>
      <c r="W81" s="4">
        <f t="shared" si="8"/>
        <v>310</v>
      </c>
      <c r="X81" s="10">
        <f t="shared" si="14"/>
        <v>0.009489989592</v>
      </c>
      <c r="Y81" s="10">
        <f t="shared" si="1"/>
        <v>0.0003061286965</v>
      </c>
      <c r="Z81" s="10">
        <f t="shared" si="2"/>
        <v>0.02014326823</v>
      </c>
      <c r="AA81" s="10">
        <f t="shared" si="3"/>
        <v>0.001224514786</v>
      </c>
      <c r="AB81" s="10">
        <f t="shared" si="4"/>
        <v>15.45</v>
      </c>
    </row>
    <row r="82">
      <c r="A82" s="21">
        <v>44561.0</v>
      </c>
      <c r="B82" s="22" t="s">
        <v>36</v>
      </c>
      <c r="C82" s="4" t="s">
        <v>37</v>
      </c>
      <c r="D82" s="4">
        <v>1008.0</v>
      </c>
      <c r="E82" s="4">
        <v>671.0</v>
      </c>
      <c r="F82" s="4">
        <v>114994.0</v>
      </c>
      <c r="G82" s="4">
        <v>7459.0</v>
      </c>
      <c r="H82" s="4">
        <v>1170.0</v>
      </c>
      <c r="I82" s="4">
        <v>28047.0</v>
      </c>
      <c r="J82" s="4">
        <v>27467.0</v>
      </c>
      <c r="K82" s="4">
        <v>297.0</v>
      </c>
      <c r="L82" s="4">
        <v>627.0</v>
      </c>
      <c r="M82" s="4">
        <v>1788.0</v>
      </c>
      <c r="N82" s="4">
        <v>36810.0</v>
      </c>
      <c r="O82" s="4">
        <v>30179.0</v>
      </c>
      <c r="P82" s="4">
        <v>2.0</v>
      </c>
      <c r="Q82" s="4">
        <v>6633.0</v>
      </c>
      <c r="R82" s="4">
        <v>121627.0</v>
      </c>
      <c r="S82" s="7">
        <v>0.0577</v>
      </c>
      <c r="T82" s="7">
        <v>0.075</v>
      </c>
      <c r="U82" s="7">
        <v>0.0026</v>
      </c>
      <c r="V82" s="4">
        <f t="shared" si="7"/>
        <v>1679</v>
      </c>
      <c r="W82" s="4">
        <f t="shared" si="8"/>
        <v>8629</v>
      </c>
      <c r="X82" s="9"/>
      <c r="Y82" s="10">
        <f t="shared" si="1"/>
        <v>0.02100109571</v>
      </c>
      <c r="Z82" s="10">
        <f t="shared" si="2"/>
        <v>0.3201036576</v>
      </c>
      <c r="AA82" s="10">
        <f t="shared" si="3"/>
        <v>0.2624397795</v>
      </c>
      <c r="AB82" s="10">
        <f t="shared" si="4"/>
        <v>0.2197223235</v>
      </c>
    </row>
    <row r="83">
      <c r="A83" s="21">
        <v>44561.0</v>
      </c>
      <c r="B83" s="22" t="s">
        <v>38</v>
      </c>
      <c r="C83" s="4" t="s">
        <v>39</v>
      </c>
      <c r="D83" s="4">
        <v>143.0</v>
      </c>
      <c r="E83" s="4">
        <v>131.0</v>
      </c>
      <c r="F83" s="4">
        <v>16241.0</v>
      </c>
      <c r="G83" s="4">
        <v>1004.0</v>
      </c>
      <c r="H83" s="4">
        <v>32.0</v>
      </c>
      <c r="I83" s="4">
        <v>37.0</v>
      </c>
      <c r="J83" s="4">
        <v>58.0</v>
      </c>
      <c r="K83" s="4">
        <v>66.0</v>
      </c>
      <c r="L83" s="4">
        <v>106.0</v>
      </c>
      <c r="M83" s="4">
        <v>228.0</v>
      </c>
      <c r="N83" s="4">
        <v>1077.0</v>
      </c>
      <c r="O83" s="4">
        <v>458.0</v>
      </c>
      <c r="P83" s="4">
        <v>72.0</v>
      </c>
      <c r="Q83" s="4">
        <v>691.0</v>
      </c>
      <c r="R83" s="4">
        <v>16932.0</v>
      </c>
      <c r="S83" s="7">
        <v>0.0425</v>
      </c>
      <c r="T83" s="7">
        <v>0.0638</v>
      </c>
      <c r="U83" s="7">
        <v>0.0041</v>
      </c>
      <c r="V83" s="4">
        <f t="shared" si="7"/>
        <v>274</v>
      </c>
      <c r="W83" s="4">
        <f t="shared" si="8"/>
        <v>1036</v>
      </c>
      <c r="X83" s="10">
        <f t="shared" ref="X83:X101" si="15">V83/F83</f>
        <v>0.01687088233</v>
      </c>
      <c r="Y83" s="10">
        <f t="shared" si="1"/>
        <v>0.02056523613</v>
      </c>
      <c r="Z83" s="10">
        <f t="shared" si="2"/>
        <v>0.06631365064</v>
      </c>
      <c r="AA83" s="10">
        <f t="shared" si="3"/>
        <v>0.02820023398</v>
      </c>
      <c r="AB83" s="10">
        <f t="shared" si="4"/>
        <v>1.351528384</v>
      </c>
    </row>
    <row r="84">
      <c r="A84" s="21">
        <v>44561.0</v>
      </c>
      <c r="B84" s="22" t="s">
        <v>40</v>
      </c>
      <c r="C84" s="4" t="s">
        <v>41</v>
      </c>
      <c r="D84" s="4">
        <v>714.0</v>
      </c>
      <c r="E84" s="4">
        <v>661.0</v>
      </c>
      <c r="F84" s="4">
        <v>169650.0</v>
      </c>
      <c r="G84" s="4">
        <v>5692.0</v>
      </c>
      <c r="H84" s="4">
        <v>190.0</v>
      </c>
      <c r="I84" s="4">
        <v>758.0</v>
      </c>
      <c r="J84" s="4">
        <v>728.0</v>
      </c>
      <c r="K84" s="4">
        <v>777.0</v>
      </c>
      <c r="L84" s="4">
        <v>358.0</v>
      </c>
      <c r="M84" s="4">
        <v>719.0</v>
      </c>
      <c r="N84" s="4">
        <v>6677.0</v>
      </c>
      <c r="O84" s="4">
        <v>2582.0</v>
      </c>
      <c r="P84" s="4">
        <v>0.0</v>
      </c>
      <c r="Q84" s="4">
        <v>4095.0</v>
      </c>
      <c r="R84" s="4">
        <v>173745.0</v>
      </c>
      <c r="S84" s="7">
        <v>0.0241</v>
      </c>
      <c r="T84" s="7">
        <v>0.0347</v>
      </c>
      <c r="U84" s="7">
        <v>0.0046</v>
      </c>
      <c r="V84" s="4">
        <f t="shared" si="7"/>
        <v>1375</v>
      </c>
      <c r="W84" s="4">
        <f t="shared" si="8"/>
        <v>5882</v>
      </c>
      <c r="X84" s="10">
        <f t="shared" si="15"/>
        <v>0.008104921898</v>
      </c>
      <c r="Y84" s="10">
        <f t="shared" si="1"/>
        <v>0.006348364279</v>
      </c>
      <c r="Z84" s="10">
        <f t="shared" si="2"/>
        <v>0.03935750074</v>
      </c>
      <c r="AA84" s="10">
        <f t="shared" si="3"/>
        <v>0.0152195697</v>
      </c>
      <c r="AB84" s="10">
        <f t="shared" si="4"/>
        <v>1.585979861</v>
      </c>
    </row>
    <row r="85">
      <c r="A85" s="21">
        <v>44561.0</v>
      </c>
      <c r="B85" s="22" t="s">
        <v>42</v>
      </c>
      <c r="C85" s="4" t="s">
        <v>43</v>
      </c>
      <c r="D85" s="4">
        <v>221.0</v>
      </c>
      <c r="E85" s="4">
        <v>406.0</v>
      </c>
      <c r="F85" s="4">
        <v>28203.0</v>
      </c>
      <c r="G85" s="4">
        <v>1759.0</v>
      </c>
      <c r="H85" s="4">
        <v>4.0</v>
      </c>
      <c r="I85" s="4">
        <v>4.0</v>
      </c>
      <c r="J85" s="4">
        <v>8.0</v>
      </c>
      <c r="K85" s="4">
        <v>105.0</v>
      </c>
      <c r="L85" s="4">
        <v>57.0</v>
      </c>
      <c r="M85" s="4">
        <v>70.0</v>
      </c>
      <c r="N85" s="4">
        <v>1767.0</v>
      </c>
      <c r="O85" s="4">
        <v>240.0</v>
      </c>
      <c r="P85" s="4">
        <v>-131.0</v>
      </c>
      <c r="Q85" s="4">
        <v>1396.0</v>
      </c>
      <c r="R85" s="4">
        <v>29599.0</v>
      </c>
      <c r="S85" s="7">
        <v>0.0495</v>
      </c>
      <c r="T85" s="7">
        <v>0.0625</v>
      </c>
      <c r="U85" s="7">
        <v>0.0037</v>
      </c>
      <c r="V85" s="4">
        <f t="shared" si="7"/>
        <v>627</v>
      </c>
      <c r="W85" s="4">
        <f t="shared" si="8"/>
        <v>1763</v>
      </c>
      <c r="X85" s="10">
        <f t="shared" si="15"/>
        <v>0.02223167748</v>
      </c>
      <c r="Y85" s="10">
        <f t="shared" si="1"/>
        <v>0.00450306705</v>
      </c>
      <c r="Z85" s="10">
        <f t="shared" si="2"/>
        <v>0.06265290926</v>
      </c>
      <c r="AA85" s="10">
        <f t="shared" si="3"/>
        <v>0.008509733007</v>
      </c>
      <c r="AB85" s="10">
        <f t="shared" si="4"/>
        <v>6.3625</v>
      </c>
    </row>
    <row r="86">
      <c r="A86" s="21">
        <v>44561.0</v>
      </c>
      <c r="B86" s="22" t="s">
        <v>52</v>
      </c>
      <c r="C86" s="4" t="s">
        <v>45</v>
      </c>
      <c r="D86" s="4">
        <v>1050.0</v>
      </c>
      <c r="E86" s="4">
        <v>1112.0</v>
      </c>
      <c r="F86" s="4">
        <v>194717.0</v>
      </c>
      <c r="G86" s="4">
        <v>9956.0</v>
      </c>
      <c r="H86" s="4">
        <v>28.0</v>
      </c>
      <c r="I86" s="4">
        <v>3371.0</v>
      </c>
      <c r="J86" s="4">
        <v>3389.0</v>
      </c>
      <c r="K86" s="4">
        <v>469.0</v>
      </c>
      <c r="L86" s="4">
        <v>387.0</v>
      </c>
      <c r="M86" s="4">
        <v>157.0</v>
      </c>
      <c r="N86" s="4">
        <v>13381.0</v>
      </c>
      <c r="O86" s="4">
        <v>4402.0</v>
      </c>
      <c r="P86" s="4">
        <v>-2148.0</v>
      </c>
      <c r="Q86" s="4">
        <v>6831.0</v>
      </c>
      <c r="R86" s="4">
        <v>201548.0</v>
      </c>
      <c r="S86" s="7">
        <v>0.0351</v>
      </c>
      <c r="T86" s="7">
        <v>0.0513</v>
      </c>
      <c r="U86" s="7">
        <v>0.0024</v>
      </c>
      <c r="V86" s="4">
        <f t="shared" si="7"/>
        <v>2162</v>
      </c>
      <c r="W86" s="4">
        <f t="shared" si="8"/>
        <v>9984</v>
      </c>
      <c r="X86" s="10">
        <f t="shared" si="15"/>
        <v>0.0111032935</v>
      </c>
      <c r="Y86" s="10">
        <f t="shared" si="1"/>
        <v>0.002793798179</v>
      </c>
      <c r="Z86" s="10">
        <f t="shared" si="2"/>
        <v>0.06872024528</v>
      </c>
      <c r="AA86" s="10">
        <f t="shared" si="3"/>
        <v>0.02260716835</v>
      </c>
      <c r="AB86" s="10">
        <f t="shared" si="4"/>
        <v>2.039754657</v>
      </c>
    </row>
    <row r="87">
      <c r="A87" s="21">
        <v>44561.0</v>
      </c>
      <c r="B87" s="22" t="s">
        <v>46</v>
      </c>
      <c r="C87" s="4" t="s">
        <v>41</v>
      </c>
      <c r="D87" s="4">
        <v>279.0</v>
      </c>
      <c r="E87" s="4">
        <v>421.0</v>
      </c>
      <c r="F87" s="4">
        <v>50426.0</v>
      </c>
      <c r="G87" s="4">
        <v>2392.0</v>
      </c>
      <c r="H87" s="4">
        <v>216.0</v>
      </c>
      <c r="I87" s="4">
        <v>996.0</v>
      </c>
      <c r="J87" s="4">
        <v>744.0</v>
      </c>
      <c r="K87" s="4">
        <v>311.0</v>
      </c>
      <c r="L87" s="4">
        <v>199.0</v>
      </c>
      <c r="M87" s="4">
        <v>145.0</v>
      </c>
      <c r="N87" s="4">
        <v>3638.0</v>
      </c>
      <c r="O87" s="4">
        <v>1399.0</v>
      </c>
      <c r="P87" s="4">
        <v>-4.0</v>
      </c>
      <c r="Q87" s="4">
        <v>2235.0</v>
      </c>
      <c r="R87" s="4">
        <v>52661.0</v>
      </c>
      <c r="S87" s="7">
        <v>0.0443</v>
      </c>
      <c r="T87" s="7">
        <v>0.0517</v>
      </c>
      <c r="U87" s="7">
        <v>0.0062</v>
      </c>
      <c r="V87" s="4">
        <f t="shared" si="7"/>
        <v>700</v>
      </c>
      <c r="W87" s="4">
        <f t="shared" si="8"/>
        <v>2608</v>
      </c>
      <c r="X87" s="10">
        <f t="shared" si="15"/>
        <v>0.01388172768</v>
      </c>
      <c r="Y87" s="10">
        <f t="shared" si="1"/>
        <v>0.006821877603</v>
      </c>
      <c r="Z87" s="10">
        <f t="shared" si="2"/>
        <v>0.07214532186</v>
      </c>
      <c r="AA87" s="10">
        <f t="shared" si="3"/>
        <v>0.02774362432</v>
      </c>
      <c r="AB87" s="10">
        <f t="shared" si="4"/>
        <v>1.600428878</v>
      </c>
    </row>
    <row r="88">
      <c r="A88" s="21">
        <v>44561.0</v>
      </c>
      <c r="B88" s="22" t="s">
        <v>47</v>
      </c>
      <c r="C88" s="4" t="s">
        <v>45</v>
      </c>
      <c r="D88" s="4">
        <v>1040.0</v>
      </c>
      <c r="E88" s="4">
        <v>1259.0</v>
      </c>
      <c r="F88" s="4">
        <v>178941.0</v>
      </c>
      <c r="G88" s="4">
        <v>7367.0</v>
      </c>
      <c r="H88" s="4">
        <v>95.0</v>
      </c>
      <c r="I88" s="4">
        <v>996.0</v>
      </c>
      <c r="J88" s="4">
        <v>1070.0</v>
      </c>
      <c r="K88" s="4">
        <v>495.0</v>
      </c>
      <c r="L88" s="4">
        <v>56.0</v>
      </c>
      <c r="M88" s="4">
        <v>219.0</v>
      </c>
      <c r="N88" s="4">
        <v>8491.0</v>
      </c>
      <c r="O88" s="4">
        <v>1840.0</v>
      </c>
      <c r="P88" s="4">
        <v>239.0</v>
      </c>
      <c r="Q88" s="4">
        <v>6890.0</v>
      </c>
      <c r="R88" s="4">
        <v>185831.0</v>
      </c>
      <c r="S88" s="7">
        <v>0.0385</v>
      </c>
      <c r="T88" s="7">
        <v>0.0417</v>
      </c>
      <c r="U88" s="7">
        <v>0.0028</v>
      </c>
      <c r="V88" s="4">
        <f t="shared" si="7"/>
        <v>2299</v>
      </c>
      <c r="W88" s="4">
        <f t="shared" si="8"/>
        <v>7462</v>
      </c>
      <c r="X88" s="10">
        <f t="shared" si="15"/>
        <v>0.01284781017</v>
      </c>
      <c r="Y88" s="10">
        <f t="shared" si="1"/>
        <v>0.001536819399</v>
      </c>
      <c r="Z88" s="10">
        <f t="shared" si="2"/>
        <v>0.04745139459</v>
      </c>
      <c r="AA88" s="10">
        <f t="shared" si="3"/>
        <v>0.01028271888</v>
      </c>
      <c r="AB88" s="10">
        <f t="shared" si="4"/>
        <v>3.614673913</v>
      </c>
    </row>
    <row r="89">
      <c r="A89" s="21">
        <v>44561.0</v>
      </c>
      <c r="B89" s="22" t="s">
        <v>48</v>
      </c>
      <c r="C89" s="4" t="s">
        <v>49</v>
      </c>
      <c r="D89" s="4">
        <v>149.0</v>
      </c>
      <c r="E89" s="4">
        <v>168.0</v>
      </c>
      <c r="F89" s="4">
        <v>43014.0</v>
      </c>
      <c r="G89" s="4">
        <v>1416.0</v>
      </c>
      <c r="H89" s="4">
        <v>30.0</v>
      </c>
      <c r="I89" s="4">
        <v>19.0</v>
      </c>
      <c r="J89" s="4">
        <v>20.0</v>
      </c>
      <c r="K89" s="4">
        <v>117.0</v>
      </c>
      <c r="L89" s="4">
        <v>3.0</v>
      </c>
      <c r="M89" s="4">
        <v>7.0</v>
      </c>
      <c r="N89" s="4">
        <v>1465.0</v>
      </c>
      <c r="O89" s="4">
        <v>147.0</v>
      </c>
      <c r="P89" s="4">
        <v>0.0</v>
      </c>
      <c r="Q89" s="4">
        <v>1318.0</v>
      </c>
      <c r="R89" s="4">
        <v>44332.0</v>
      </c>
      <c r="S89" s="7">
        <v>0.0306</v>
      </c>
      <c r="T89" s="7">
        <v>0.0336</v>
      </c>
      <c r="U89" s="7">
        <v>0.0027</v>
      </c>
      <c r="V89" s="4">
        <f t="shared" si="7"/>
        <v>317</v>
      </c>
      <c r="W89" s="4">
        <f t="shared" si="8"/>
        <v>1446</v>
      </c>
      <c r="X89" s="10">
        <f t="shared" si="15"/>
        <v>0.007369693588</v>
      </c>
      <c r="Y89" s="10">
        <f t="shared" si="1"/>
        <v>0.0002324824476</v>
      </c>
      <c r="Z89" s="10">
        <f t="shared" si="2"/>
        <v>0.03405867857</v>
      </c>
      <c r="AA89" s="10">
        <f t="shared" si="3"/>
        <v>0.003417491979</v>
      </c>
      <c r="AB89" s="10">
        <f t="shared" si="4"/>
        <v>8.965986395</v>
      </c>
    </row>
    <row r="90">
      <c r="A90" s="21">
        <v>44561.0</v>
      </c>
      <c r="B90" s="22" t="s">
        <v>50</v>
      </c>
      <c r="C90" s="4" t="s">
        <v>41</v>
      </c>
      <c r="D90" s="4">
        <v>323.0</v>
      </c>
      <c r="E90" s="4">
        <v>484.0</v>
      </c>
      <c r="F90" s="4">
        <v>60776.0</v>
      </c>
      <c r="G90" s="4">
        <v>2283.0</v>
      </c>
      <c r="H90" s="4">
        <v>51.0</v>
      </c>
      <c r="I90" s="4">
        <v>64.0</v>
      </c>
      <c r="J90" s="4">
        <v>73.0</v>
      </c>
      <c r="K90" s="4">
        <v>96.0</v>
      </c>
      <c r="L90" s="4">
        <v>312.0</v>
      </c>
      <c r="M90" s="4">
        <v>221.0</v>
      </c>
      <c r="N90" s="4">
        <v>2398.0</v>
      </c>
      <c r="O90" s="4">
        <v>702.0</v>
      </c>
      <c r="P90" s="4">
        <v>-183.0</v>
      </c>
      <c r="Q90" s="4">
        <v>1513.0</v>
      </c>
      <c r="R90" s="4">
        <v>62289.0</v>
      </c>
      <c r="S90" s="7">
        <v>0.0249</v>
      </c>
      <c r="T90" s="7">
        <v>0.0384</v>
      </c>
      <c r="U90" s="7">
        <v>0.0016</v>
      </c>
      <c r="V90" s="4">
        <f t="shared" si="7"/>
        <v>807</v>
      </c>
      <c r="W90" s="4">
        <f t="shared" si="8"/>
        <v>2334</v>
      </c>
      <c r="X90" s="10">
        <f t="shared" si="15"/>
        <v>0.01327826774</v>
      </c>
      <c r="Y90" s="10">
        <f t="shared" si="1"/>
        <v>0.008769909175</v>
      </c>
      <c r="Z90" s="10">
        <f t="shared" si="2"/>
        <v>0.03945636435</v>
      </c>
      <c r="AA90" s="10">
        <f t="shared" si="3"/>
        <v>0.01155061208</v>
      </c>
      <c r="AB90" s="10">
        <f t="shared" si="4"/>
        <v>2.415954416</v>
      </c>
    </row>
    <row r="91">
      <c r="A91" s="21">
        <v>44561.0</v>
      </c>
      <c r="B91" s="22" t="s">
        <v>51</v>
      </c>
      <c r="C91" s="4" t="s">
        <v>43</v>
      </c>
      <c r="D91" s="4">
        <v>68.0</v>
      </c>
      <c r="E91" s="4">
        <v>88.0</v>
      </c>
      <c r="F91" s="4">
        <v>16617.0</v>
      </c>
      <c r="G91" s="4">
        <v>685.0</v>
      </c>
      <c r="H91" s="4">
        <v>8.0</v>
      </c>
      <c r="I91" s="4">
        <v>14.0</v>
      </c>
      <c r="J91" s="4">
        <v>13.0</v>
      </c>
      <c r="K91" s="4">
        <v>24.0</v>
      </c>
      <c r="L91" s="4">
        <v>60.0</v>
      </c>
      <c r="M91" s="4">
        <v>9.0</v>
      </c>
      <c r="N91" s="4">
        <v>726.0</v>
      </c>
      <c r="O91" s="4">
        <v>106.0</v>
      </c>
      <c r="P91" s="4">
        <v>-134.0</v>
      </c>
      <c r="Q91" s="4">
        <v>486.0</v>
      </c>
      <c r="R91" s="4">
        <v>17103.0</v>
      </c>
      <c r="S91" s="7">
        <v>0.0292</v>
      </c>
      <c r="T91" s="7">
        <v>0.0417</v>
      </c>
      <c r="U91" s="7">
        <v>0.0014</v>
      </c>
      <c r="V91" s="4">
        <f t="shared" si="7"/>
        <v>156</v>
      </c>
      <c r="W91" s="4">
        <f t="shared" si="8"/>
        <v>693</v>
      </c>
      <c r="X91" s="10">
        <f t="shared" si="15"/>
        <v>0.009387976169</v>
      </c>
      <c r="Y91" s="10">
        <f t="shared" si="1"/>
        <v>0.004152374075</v>
      </c>
      <c r="Z91" s="10">
        <f t="shared" si="2"/>
        <v>0.04369019679</v>
      </c>
      <c r="AA91" s="10">
        <f t="shared" si="3"/>
        <v>0.006379009448</v>
      </c>
      <c r="AB91" s="10">
        <f t="shared" si="4"/>
        <v>5.849056604</v>
      </c>
    </row>
    <row r="92">
      <c r="A92" s="19">
        <v>44926.0</v>
      </c>
      <c r="B92" s="9" t="s">
        <v>36</v>
      </c>
      <c r="C92" s="4" t="s">
        <v>37</v>
      </c>
      <c r="D92" s="11">
        <v>1043.0</v>
      </c>
      <c r="E92" s="16">
        <v>664.0</v>
      </c>
      <c r="F92" s="11">
        <v>121627.0</v>
      </c>
      <c r="G92" s="11">
        <v>8647.0</v>
      </c>
      <c r="H92" s="16">
        <v>247.0</v>
      </c>
      <c r="I92" s="16">
        <v>641.0</v>
      </c>
      <c r="J92" s="16">
        <v>557.0</v>
      </c>
      <c r="K92" s="16">
        <v>316.0</v>
      </c>
      <c r="L92" s="16">
        <v>642.0</v>
      </c>
      <c r="M92" s="16">
        <v>626.0</v>
      </c>
      <c r="N92" s="11">
        <f t="shared" ref="N92:N101" si="16">G92+H92+I92</f>
        <v>9535</v>
      </c>
      <c r="O92" s="16">
        <f t="shared" ref="O92:O101" si="17">J92+K92+L92+M92</f>
        <v>2141</v>
      </c>
      <c r="P92" s="11">
        <v>1272.0</v>
      </c>
      <c r="Q92" s="11">
        <f t="shared" ref="Q92:Q101" si="18">R92-F92</f>
        <v>6828</v>
      </c>
      <c r="R92" s="11">
        <v>128455.0</v>
      </c>
      <c r="S92" s="10">
        <f t="shared" ref="S92:S101" si="19">Q92/F92</f>
        <v>0.05613885075</v>
      </c>
      <c r="T92" s="10">
        <f t="shared" ref="T92:T101" si="20">W92/F92</f>
        <v>0.07312521069</v>
      </c>
      <c r="U92" s="10">
        <f t="shared" ref="U92:U101" si="21">K92/F92</f>
        <v>0.002598107328</v>
      </c>
      <c r="V92" s="11">
        <f t="shared" si="7"/>
        <v>1707</v>
      </c>
      <c r="W92" s="11">
        <f t="shared" si="8"/>
        <v>8894</v>
      </c>
      <c r="X92" s="10">
        <f t="shared" si="15"/>
        <v>0.01403471269</v>
      </c>
      <c r="Y92" s="10">
        <f t="shared" si="1"/>
        <v>0.01042531675</v>
      </c>
      <c r="Z92" s="10">
        <f t="shared" si="2"/>
        <v>0.07839542207</v>
      </c>
      <c r="AA92" s="10">
        <f t="shared" si="3"/>
        <v>0.01760299933</v>
      </c>
      <c r="AB92" s="10">
        <f t="shared" si="4"/>
        <v>3.45352639</v>
      </c>
    </row>
    <row r="93">
      <c r="A93" s="19">
        <v>44926.0</v>
      </c>
      <c r="B93" s="9" t="s">
        <v>38</v>
      </c>
      <c r="C93" s="4" t="s">
        <v>39</v>
      </c>
      <c r="D93" s="16">
        <v>143.0</v>
      </c>
      <c r="E93" s="16">
        <v>131.0</v>
      </c>
      <c r="F93" s="11">
        <v>16932.0</v>
      </c>
      <c r="G93" s="11">
        <v>1663.0</v>
      </c>
      <c r="H93" s="16">
        <v>35.0</v>
      </c>
      <c r="I93" s="16">
        <v>47.0</v>
      </c>
      <c r="J93" s="16">
        <v>48.0</v>
      </c>
      <c r="K93" s="16">
        <v>76.0</v>
      </c>
      <c r="L93" s="16">
        <v>183.0</v>
      </c>
      <c r="M93" s="11">
        <v>2075.0</v>
      </c>
      <c r="N93" s="11">
        <f t="shared" si="16"/>
        <v>1745</v>
      </c>
      <c r="O93" s="11">
        <f t="shared" si="17"/>
        <v>2382</v>
      </c>
      <c r="P93" s="16">
        <v>16.0</v>
      </c>
      <c r="Q93" s="11">
        <f t="shared" si="18"/>
        <v>-581</v>
      </c>
      <c r="R93" s="11">
        <v>16351.0</v>
      </c>
      <c r="S93" s="10">
        <f t="shared" si="19"/>
        <v>-0.03431372549</v>
      </c>
      <c r="T93" s="10">
        <f t="shared" si="20"/>
        <v>0.1002834869</v>
      </c>
      <c r="U93" s="10">
        <f t="shared" si="21"/>
        <v>0.004488542405</v>
      </c>
      <c r="V93" s="16">
        <f t="shared" si="7"/>
        <v>274</v>
      </c>
      <c r="W93" s="11">
        <f t="shared" si="8"/>
        <v>1698</v>
      </c>
      <c r="X93" s="10">
        <f t="shared" si="15"/>
        <v>0.01618237657</v>
      </c>
      <c r="Y93" s="10">
        <f t="shared" si="1"/>
        <v>0.1333569572</v>
      </c>
      <c r="Z93" s="10">
        <f t="shared" si="2"/>
        <v>0.103059296</v>
      </c>
      <c r="AA93" s="10">
        <f t="shared" si="3"/>
        <v>0.1406803685</v>
      </c>
      <c r="AB93" s="10">
        <f t="shared" si="4"/>
        <v>-0.2674223342</v>
      </c>
    </row>
    <row r="94">
      <c r="A94" s="19">
        <v>44926.0</v>
      </c>
      <c r="B94" s="9" t="s">
        <v>40</v>
      </c>
      <c r="C94" s="4" t="s">
        <v>41</v>
      </c>
      <c r="D94" s="16">
        <v>736.0</v>
      </c>
      <c r="E94" s="16">
        <v>685.0</v>
      </c>
      <c r="F94" s="11">
        <v>173745.0</v>
      </c>
      <c r="G94" s="11">
        <v>5265.0</v>
      </c>
      <c r="H94" s="16">
        <v>218.0</v>
      </c>
      <c r="I94" s="11">
        <v>1301.0</v>
      </c>
      <c r="J94" s="16">
        <v>890.0</v>
      </c>
      <c r="K94" s="16">
        <v>779.0</v>
      </c>
      <c r="L94" s="16">
        <v>244.0</v>
      </c>
      <c r="M94" s="16">
        <v>415.0</v>
      </c>
      <c r="N94" s="11">
        <f t="shared" si="16"/>
        <v>6784</v>
      </c>
      <c r="O94" s="16">
        <f t="shared" si="17"/>
        <v>2328</v>
      </c>
      <c r="P94" s="16">
        <v>0.0</v>
      </c>
      <c r="Q94" s="11">
        <f t="shared" si="18"/>
        <v>4505</v>
      </c>
      <c r="R94" s="11">
        <v>178250.0</v>
      </c>
      <c r="S94" s="10">
        <f t="shared" si="19"/>
        <v>0.02592880371</v>
      </c>
      <c r="T94" s="10">
        <f t="shared" si="20"/>
        <v>0.03155774267</v>
      </c>
      <c r="U94" s="10">
        <f t="shared" si="21"/>
        <v>0.004483582261</v>
      </c>
      <c r="V94" s="16">
        <f t="shared" si="7"/>
        <v>1421</v>
      </c>
      <c r="W94" s="11">
        <f t="shared" si="8"/>
        <v>5483</v>
      </c>
      <c r="X94" s="10">
        <f t="shared" si="15"/>
        <v>0.008178652623</v>
      </c>
      <c r="Y94" s="10">
        <f t="shared" si="1"/>
        <v>0.003792914904</v>
      </c>
      <c r="Z94" s="10">
        <f t="shared" si="2"/>
        <v>0.03904572793</v>
      </c>
      <c r="AA94" s="10">
        <f t="shared" si="3"/>
        <v>0.01339894673</v>
      </c>
      <c r="AB94" s="10">
        <f t="shared" si="4"/>
        <v>1.914089347</v>
      </c>
    </row>
    <row r="95">
      <c r="A95" s="19">
        <v>44926.0</v>
      </c>
      <c r="B95" s="9" t="s">
        <v>42</v>
      </c>
      <c r="C95" s="4" t="s">
        <v>43</v>
      </c>
      <c r="D95" s="16">
        <v>230.0</v>
      </c>
      <c r="E95" s="16">
        <v>411.0</v>
      </c>
      <c r="F95" s="11">
        <v>29599.0</v>
      </c>
      <c r="G95" s="11">
        <v>2322.0</v>
      </c>
      <c r="H95" s="16">
        <v>12.0</v>
      </c>
      <c r="I95" s="11">
        <v>5655.0</v>
      </c>
      <c r="J95" s="11">
        <v>5699.0</v>
      </c>
      <c r="K95" s="16">
        <v>63.0</v>
      </c>
      <c r="L95" s="16">
        <v>84.0</v>
      </c>
      <c r="M95" s="16">
        <v>104.0</v>
      </c>
      <c r="N95" s="11">
        <f t="shared" si="16"/>
        <v>7989</v>
      </c>
      <c r="O95" s="11">
        <f t="shared" si="17"/>
        <v>5950</v>
      </c>
      <c r="P95" s="9"/>
      <c r="Q95" s="11">
        <f t="shared" si="18"/>
        <v>2105</v>
      </c>
      <c r="R95" s="11">
        <v>31704.0</v>
      </c>
      <c r="S95" s="10">
        <f t="shared" si="19"/>
        <v>0.07111726748</v>
      </c>
      <c r="T95" s="10">
        <f t="shared" si="20"/>
        <v>0.07885401534</v>
      </c>
      <c r="U95" s="10">
        <f t="shared" si="21"/>
        <v>0.002128450285</v>
      </c>
      <c r="V95" s="16">
        <f t="shared" si="7"/>
        <v>641</v>
      </c>
      <c r="W95" s="11">
        <f t="shared" si="8"/>
        <v>2334</v>
      </c>
      <c r="X95" s="10">
        <f t="shared" si="15"/>
        <v>0.02165613703</v>
      </c>
      <c r="Y95" s="10">
        <f t="shared" si="1"/>
        <v>0.006351565931</v>
      </c>
      <c r="Z95" s="10">
        <f t="shared" si="2"/>
        <v>0.2699077672</v>
      </c>
      <c r="AA95" s="10">
        <f t="shared" si="3"/>
        <v>0.2010203047</v>
      </c>
      <c r="AB95" s="10">
        <f t="shared" si="4"/>
        <v>0.3426890756</v>
      </c>
    </row>
    <row r="96">
      <c r="A96" s="19">
        <v>44926.0</v>
      </c>
      <c r="B96" s="9" t="s">
        <v>44</v>
      </c>
      <c r="C96" s="9" t="s">
        <v>45</v>
      </c>
      <c r="D96" s="11">
        <v>1076.0</v>
      </c>
      <c r="E96" s="11">
        <v>1128.0</v>
      </c>
      <c r="F96" s="11">
        <v>201548.0</v>
      </c>
      <c r="G96" s="11">
        <v>16243.0</v>
      </c>
      <c r="H96" s="16">
        <v>276.0</v>
      </c>
      <c r="I96" s="11">
        <v>2090.0</v>
      </c>
      <c r="J96" s="11">
        <v>2093.0</v>
      </c>
      <c r="K96" s="11">
        <v>1704.0</v>
      </c>
      <c r="L96" s="11">
        <v>1159.0</v>
      </c>
      <c r="M96" s="16">
        <v>337.0</v>
      </c>
      <c r="N96" s="11">
        <f t="shared" si="16"/>
        <v>18609</v>
      </c>
      <c r="O96" s="11">
        <f t="shared" si="17"/>
        <v>5293</v>
      </c>
      <c r="P96" s="11">
        <v>6247.0</v>
      </c>
      <c r="Q96" s="11">
        <f t="shared" si="18"/>
        <v>8389</v>
      </c>
      <c r="R96" s="11">
        <v>209937.0</v>
      </c>
      <c r="S96" s="10">
        <f t="shared" si="19"/>
        <v>0.04162283922</v>
      </c>
      <c r="T96" s="10">
        <f t="shared" si="20"/>
        <v>0.08196062476</v>
      </c>
      <c r="U96" s="10">
        <f t="shared" si="21"/>
        <v>0.008454561693</v>
      </c>
      <c r="V96" s="11">
        <f t="shared" si="7"/>
        <v>2204</v>
      </c>
      <c r="W96" s="11">
        <f t="shared" si="8"/>
        <v>16519</v>
      </c>
      <c r="X96" s="10">
        <f t="shared" si="15"/>
        <v>0.01093536031</v>
      </c>
      <c r="Y96" s="10">
        <f t="shared" si="1"/>
        <v>0.007422549467</v>
      </c>
      <c r="Z96" s="10">
        <f t="shared" si="2"/>
        <v>0.09233036299</v>
      </c>
      <c r="AA96" s="10">
        <f t="shared" si="3"/>
        <v>0.02626173418</v>
      </c>
      <c r="AB96" s="10">
        <f t="shared" si="4"/>
        <v>2.515775553</v>
      </c>
    </row>
    <row r="97">
      <c r="A97" s="19">
        <v>44926.0</v>
      </c>
      <c r="B97" s="9" t="s">
        <v>46</v>
      </c>
      <c r="C97" s="4" t="s">
        <v>41</v>
      </c>
      <c r="D97" s="16">
        <v>296.0</v>
      </c>
      <c r="E97" s="16">
        <v>415.0</v>
      </c>
      <c r="F97" s="11">
        <v>52661.0</v>
      </c>
      <c r="G97" s="11">
        <v>3280.0</v>
      </c>
      <c r="H97" s="16">
        <v>214.0</v>
      </c>
      <c r="I97" s="16">
        <v>768.0</v>
      </c>
      <c r="J97" s="16">
        <v>687.0</v>
      </c>
      <c r="K97" s="16">
        <v>270.0</v>
      </c>
      <c r="L97" s="16">
        <v>108.0</v>
      </c>
      <c r="M97" s="16">
        <v>45.0</v>
      </c>
      <c r="N97" s="11">
        <f t="shared" si="16"/>
        <v>4262</v>
      </c>
      <c r="O97" s="16">
        <f t="shared" si="17"/>
        <v>1110</v>
      </c>
      <c r="P97" s="9"/>
      <c r="Q97" s="11">
        <f t="shared" si="18"/>
        <v>3187</v>
      </c>
      <c r="R97" s="11">
        <v>55848.0</v>
      </c>
      <c r="S97" s="10">
        <f t="shared" si="19"/>
        <v>0.06051916978</v>
      </c>
      <c r="T97" s="10">
        <f t="shared" si="20"/>
        <v>0.06634891096</v>
      </c>
      <c r="U97" s="10">
        <f t="shared" si="21"/>
        <v>0.005127133932</v>
      </c>
      <c r="V97" s="16">
        <f t="shared" si="7"/>
        <v>711</v>
      </c>
      <c r="W97" s="11">
        <f t="shared" si="8"/>
        <v>3494</v>
      </c>
      <c r="X97" s="10">
        <f t="shared" si="15"/>
        <v>0.01350145269</v>
      </c>
      <c r="Y97" s="10">
        <f t="shared" si="1"/>
        <v>0.002905375895</v>
      </c>
      <c r="Z97" s="10">
        <f t="shared" si="2"/>
        <v>0.08093275859</v>
      </c>
      <c r="AA97" s="10">
        <f t="shared" si="3"/>
        <v>0.02107821728</v>
      </c>
      <c r="AB97" s="10">
        <f t="shared" si="4"/>
        <v>2.83963964</v>
      </c>
    </row>
    <row r="98">
      <c r="A98" s="19">
        <v>44926.0</v>
      </c>
      <c r="B98" s="9" t="s">
        <v>47</v>
      </c>
      <c r="C98" s="4" t="s">
        <v>45</v>
      </c>
      <c r="D98" s="11">
        <v>1073.0</v>
      </c>
      <c r="E98" s="11">
        <v>1276.0</v>
      </c>
      <c r="F98" s="11">
        <v>185831.0</v>
      </c>
      <c r="G98" s="11">
        <v>6935.0</v>
      </c>
      <c r="H98" s="16">
        <v>13.0</v>
      </c>
      <c r="I98" s="16">
        <v>691.0</v>
      </c>
      <c r="J98" s="16">
        <v>657.0</v>
      </c>
      <c r="K98" s="16">
        <v>434.0</v>
      </c>
      <c r="L98" s="16">
        <v>39.0</v>
      </c>
      <c r="M98" s="16">
        <v>46.0</v>
      </c>
      <c r="N98" s="11">
        <f t="shared" si="16"/>
        <v>7639</v>
      </c>
      <c r="O98" s="16">
        <f t="shared" si="17"/>
        <v>1176</v>
      </c>
      <c r="P98" s="16">
        <v>380.0</v>
      </c>
      <c r="Q98" s="11">
        <f t="shared" si="18"/>
        <v>6162</v>
      </c>
      <c r="R98" s="11">
        <v>191993.0</v>
      </c>
      <c r="S98" s="10">
        <f t="shared" si="19"/>
        <v>0.03315916074</v>
      </c>
      <c r="T98" s="10">
        <f t="shared" si="20"/>
        <v>0.03738881026</v>
      </c>
      <c r="U98" s="10">
        <f t="shared" si="21"/>
        <v>0.002335455333</v>
      </c>
      <c r="V98" s="11">
        <f t="shared" si="7"/>
        <v>2349</v>
      </c>
      <c r="W98" s="11">
        <f t="shared" si="8"/>
        <v>6948</v>
      </c>
      <c r="X98" s="10">
        <f t="shared" si="15"/>
        <v>0.01264051746</v>
      </c>
      <c r="Y98" s="10">
        <f t="shared" si="1"/>
        <v>0.0004574048463</v>
      </c>
      <c r="Z98" s="10">
        <f t="shared" si="2"/>
        <v>0.0411072426</v>
      </c>
      <c r="AA98" s="10">
        <f t="shared" si="3"/>
        <v>0.00632833058</v>
      </c>
      <c r="AB98" s="10">
        <f t="shared" si="4"/>
        <v>5.495748299</v>
      </c>
    </row>
    <row r="99">
      <c r="A99" s="19">
        <v>44926.0</v>
      </c>
      <c r="B99" s="9" t="s">
        <v>48</v>
      </c>
      <c r="C99" s="4" t="s">
        <v>49</v>
      </c>
      <c r="D99" s="16">
        <v>160.0</v>
      </c>
      <c r="E99" s="16">
        <v>170.0</v>
      </c>
      <c r="F99" s="11">
        <v>44332.0</v>
      </c>
      <c r="G99" s="11">
        <v>1586.0</v>
      </c>
      <c r="H99" s="9"/>
      <c r="I99" s="16">
        <v>108.0</v>
      </c>
      <c r="J99" s="16">
        <v>127.0</v>
      </c>
      <c r="K99" s="16">
        <v>3.0</v>
      </c>
      <c r="L99" s="16">
        <v>1.0</v>
      </c>
      <c r="M99" s="9"/>
      <c r="N99" s="11">
        <f t="shared" si="16"/>
        <v>1694</v>
      </c>
      <c r="O99" s="16">
        <f t="shared" si="17"/>
        <v>131</v>
      </c>
      <c r="P99" s="9"/>
      <c r="Q99" s="11">
        <f t="shared" si="18"/>
        <v>1553</v>
      </c>
      <c r="R99" s="11">
        <v>45885.0</v>
      </c>
      <c r="S99" s="10">
        <f t="shared" si="19"/>
        <v>0.03503112876</v>
      </c>
      <c r="T99" s="10">
        <f t="shared" si="20"/>
        <v>0.03577551205</v>
      </c>
      <c r="U99" s="10">
        <f t="shared" si="21"/>
        <v>0.00006767120816</v>
      </c>
      <c r="V99" s="16">
        <f t="shared" si="7"/>
        <v>330</v>
      </c>
      <c r="W99" s="11">
        <f t="shared" si="8"/>
        <v>1586</v>
      </c>
      <c r="X99" s="10">
        <f t="shared" si="15"/>
        <v>0.007443832897</v>
      </c>
      <c r="Y99" s="10">
        <f t="shared" si="1"/>
        <v>0.00002255706939</v>
      </c>
      <c r="Z99" s="10">
        <f t="shared" si="2"/>
        <v>0.03821167554</v>
      </c>
      <c r="AA99" s="10">
        <f t="shared" si="3"/>
        <v>0.00295497609</v>
      </c>
      <c r="AB99" s="10">
        <f t="shared" si="4"/>
        <v>11.93129771</v>
      </c>
    </row>
    <row r="100">
      <c r="A100" s="19">
        <v>44926.0</v>
      </c>
      <c r="B100" s="9" t="s">
        <v>50</v>
      </c>
      <c r="C100" s="4" t="s">
        <v>41</v>
      </c>
      <c r="D100" s="16">
        <v>331.0</v>
      </c>
      <c r="E100" s="16">
        <v>492.0</v>
      </c>
      <c r="F100" s="11">
        <v>62289.0</v>
      </c>
      <c r="G100" s="11">
        <v>2012.0</v>
      </c>
      <c r="H100" s="16">
        <v>24.0</v>
      </c>
      <c r="I100" s="16">
        <v>61.0</v>
      </c>
      <c r="J100" s="16">
        <v>47.0</v>
      </c>
      <c r="K100" s="16">
        <v>72.0</v>
      </c>
      <c r="L100" s="16">
        <v>38.0</v>
      </c>
      <c r="M100" s="16">
        <v>34.0</v>
      </c>
      <c r="N100" s="11">
        <f t="shared" si="16"/>
        <v>2097</v>
      </c>
      <c r="O100" s="16">
        <f t="shared" si="17"/>
        <v>191</v>
      </c>
      <c r="P100" s="16">
        <v>137.0</v>
      </c>
      <c r="Q100" s="11">
        <f t="shared" si="18"/>
        <v>1778</v>
      </c>
      <c r="R100" s="11">
        <v>64067.0</v>
      </c>
      <c r="S100" s="10">
        <f t="shared" si="19"/>
        <v>0.02854436578</v>
      </c>
      <c r="T100" s="10">
        <f t="shared" si="20"/>
        <v>0.03268634911</v>
      </c>
      <c r="U100" s="10">
        <f t="shared" si="21"/>
        <v>0.001155902326</v>
      </c>
      <c r="V100" s="16">
        <f t="shared" si="7"/>
        <v>823</v>
      </c>
      <c r="W100" s="11">
        <f t="shared" si="8"/>
        <v>2036</v>
      </c>
      <c r="X100" s="10">
        <f t="shared" si="15"/>
        <v>0.01321260576</v>
      </c>
      <c r="Y100" s="10">
        <f t="shared" si="1"/>
        <v>0.001155902326</v>
      </c>
      <c r="Z100" s="10">
        <f t="shared" si="2"/>
        <v>0.03366565525</v>
      </c>
      <c r="AA100" s="10">
        <f t="shared" si="3"/>
        <v>0.003066352004</v>
      </c>
      <c r="AB100" s="10">
        <f t="shared" si="4"/>
        <v>9.979057592</v>
      </c>
    </row>
    <row r="101">
      <c r="A101" s="19">
        <v>44926.0</v>
      </c>
      <c r="B101" s="9" t="s">
        <v>51</v>
      </c>
      <c r="C101" s="4" t="s">
        <v>43</v>
      </c>
      <c r="D101" s="16">
        <v>68.0</v>
      </c>
      <c r="E101" s="16">
        <v>77.0</v>
      </c>
      <c r="F101" s="11">
        <v>17103.0</v>
      </c>
      <c r="G101" s="16">
        <v>694.0</v>
      </c>
      <c r="H101" s="16">
        <v>9.0</v>
      </c>
      <c r="I101" s="16">
        <v>3.0</v>
      </c>
      <c r="J101" s="16">
        <v>12.0</v>
      </c>
      <c r="K101" s="16">
        <v>17.0</v>
      </c>
      <c r="L101" s="16">
        <v>40.0</v>
      </c>
      <c r="M101" s="16">
        <v>17.0</v>
      </c>
      <c r="N101" s="16">
        <f t="shared" si="16"/>
        <v>706</v>
      </c>
      <c r="O101" s="16">
        <f t="shared" si="17"/>
        <v>86</v>
      </c>
      <c r="P101" s="16">
        <v>47.0</v>
      </c>
      <c r="Q101" s="11">
        <f t="shared" si="18"/>
        <v>610</v>
      </c>
      <c r="R101" s="11">
        <v>17713.0</v>
      </c>
      <c r="S101" s="10">
        <f t="shared" si="19"/>
        <v>0.03566625738</v>
      </c>
      <c r="T101" s="10">
        <f t="shared" si="20"/>
        <v>0.0411038999</v>
      </c>
      <c r="U101" s="10">
        <f t="shared" si="21"/>
        <v>0.0009939776647</v>
      </c>
      <c r="V101" s="16">
        <f t="shared" si="7"/>
        <v>145</v>
      </c>
      <c r="W101" s="16">
        <f t="shared" si="8"/>
        <v>703</v>
      </c>
      <c r="X101" s="10">
        <f t="shared" si="15"/>
        <v>0.008478044787</v>
      </c>
      <c r="Y101" s="10">
        <f t="shared" si="1"/>
        <v>0.003332748641</v>
      </c>
      <c r="Z101" s="10">
        <f t="shared" si="2"/>
        <v>0.04127930772</v>
      </c>
      <c r="AA101" s="10">
        <f t="shared" si="3"/>
        <v>0.005028357598</v>
      </c>
      <c r="AB101" s="10">
        <f t="shared" si="4"/>
        <v>7.209302326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45</v>
      </c>
      <c r="B1" s="9" t="s">
        <v>0</v>
      </c>
      <c r="C1" s="9" t="s">
        <v>1</v>
      </c>
      <c r="D1" s="9" t="s">
        <v>2</v>
      </c>
      <c r="E1" s="24" t="s">
        <v>22</v>
      </c>
      <c r="F1" s="9" t="s">
        <v>3</v>
      </c>
      <c r="G1" s="9" t="s">
        <v>4</v>
      </c>
      <c r="H1" s="9" t="s">
        <v>5</v>
      </c>
      <c r="I1" s="9" t="s">
        <v>6</v>
      </c>
      <c r="J1" s="9" t="s">
        <v>7</v>
      </c>
      <c r="K1" s="9" t="s">
        <v>8</v>
      </c>
      <c r="L1" s="9" t="s">
        <v>9</v>
      </c>
      <c r="M1" s="9" t="s">
        <v>10</v>
      </c>
      <c r="N1" s="9" t="s">
        <v>11</v>
      </c>
      <c r="O1" s="9" t="s">
        <v>12</v>
      </c>
      <c r="P1" s="9" t="s">
        <v>13</v>
      </c>
      <c r="Q1" s="9" t="s">
        <v>14</v>
      </c>
      <c r="R1" s="9" t="s">
        <v>15</v>
      </c>
      <c r="S1" s="9" t="s">
        <v>16</v>
      </c>
      <c r="T1" s="9" t="s">
        <v>17</v>
      </c>
      <c r="U1" s="9" t="s">
        <v>18</v>
      </c>
      <c r="V1" s="9" t="s">
        <v>19</v>
      </c>
      <c r="W1" s="9" t="s">
        <v>20</v>
      </c>
      <c r="X1" s="25" t="s">
        <v>21</v>
      </c>
      <c r="Y1" s="26" t="s">
        <v>24</v>
      </c>
    </row>
    <row r="2">
      <c r="A2" s="4" t="s">
        <v>53</v>
      </c>
      <c r="B2" s="4">
        <v>2013.0</v>
      </c>
      <c r="C2" s="4">
        <v>733.0</v>
      </c>
      <c r="D2" s="4">
        <v>1021.0</v>
      </c>
      <c r="E2" s="4">
        <f t="shared" ref="E2:E19" si="1">SUM(C2:D2)</f>
        <v>1754</v>
      </c>
      <c r="F2" s="4">
        <v>256864.0</v>
      </c>
      <c r="G2" s="4">
        <v>11354.0</v>
      </c>
      <c r="H2" s="27"/>
      <c r="I2" s="4">
        <v>110.0</v>
      </c>
      <c r="J2" s="4">
        <v>581.0</v>
      </c>
      <c r="K2" s="4">
        <v>679.0</v>
      </c>
      <c r="L2" s="4">
        <v>620.0</v>
      </c>
      <c r="M2" s="4">
        <v>111.0</v>
      </c>
      <c r="N2" s="4">
        <v>95.0</v>
      </c>
      <c r="O2" s="4">
        <v>12045.0</v>
      </c>
      <c r="P2" s="4">
        <v>1505.0</v>
      </c>
      <c r="Q2" s="4">
        <v>2.0</v>
      </c>
      <c r="R2" s="4">
        <v>10542.0</v>
      </c>
      <c r="S2" s="4">
        <v>267406.0</v>
      </c>
      <c r="T2" s="7">
        <v>0.041</v>
      </c>
      <c r="U2" s="7">
        <v>0.0446</v>
      </c>
      <c r="V2" s="7">
        <v>0.0024</v>
      </c>
      <c r="W2" s="4">
        <v>139.0</v>
      </c>
      <c r="X2" s="4">
        <v>67.0</v>
      </c>
      <c r="Y2" s="28">
        <f t="shared" ref="Y2:Y19" si="2">sum(W2:X2)</f>
        <v>206</v>
      </c>
    </row>
    <row r="3">
      <c r="A3" s="4" t="s">
        <v>53</v>
      </c>
      <c r="B3" s="4">
        <v>2014.0</v>
      </c>
      <c r="C3" s="4">
        <v>689.0</v>
      </c>
      <c r="D3" s="4">
        <v>939.0</v>
      </c>
      <c r="E3" s="4">
        <f t="shared" si="1"/>
        <v>1628</v>
      </c>
      <c r="F3" s="4">
        <v>267406.0</v>
      </c>
      <c r="G3" s="4">
        <v>15015.0</v>
      </c>
      <c r="H3" s="27"/>
      <c r="I3" s="4">
        <v>120.0</v>
      </c>
      <c r="J3" s="4">
        <v>12861.0</v>
      </c>
      <c r="K3" s="4">
        <v>14740.0</v>
      </c>
      <c r="L3" s="4">
        <v>653.0</v>
      </c>
      <c r="M3" s="4">
        <v>201.0</v>
      </c>
      <c r="N3" s="4">
        <v>41.0</v>
      </c>
      <c r="O3" s="4">
        <v>27996.0</v>
      </c>
      <c r="P3" s="4">
        <v>15635.0</v>
      </c>
      <c r="Q3" s="4">
        <v>-125335.0</v>
      </c>
      <c r="R3" s="4">
        <v>-112974.0</v>
      </c>
      <c r="S3" s="4">
        <v>154432.0</v>
      </c>
      <c r="T3" s="7">
        <v>-0.4225</v>
      </c>
      <c r="U3" s="7">
        <v>0.0566</v>
      </c>
      <c r="V3" s="7">
        <v>0.0024</v>
      </c>
      <c r="W3" s="4">
        <v>161.0</v>
      </c>
      <c r="X3" s="4">
        <v>71.0</v>
      </c>
      <c r="Y3" s="28">
        <f t="shared" si="2"/>
        <v>232</v>
      </c>
    </row>
    <row r="4">
      <c r="A4" s="4" t="s">
        <v>53</v>
      </c>
      <c r="B4" s="4">
        <v>2015.0</v>
      </c>
      <c r="C4" s="4">
        <v>705.0</v>
      </c>
      <c r="D4" s="4">
        <v>955.0</v>
      </c>
      <c r="E4" s="4">
        <f t="shared" si="1"/>
        <v>1660</v>
      </c>
      <c r="F4" s="4">
        <v>154432.0</v>
      </c>
      <c r="G4" s="4">
        <v>15148.0</v>
      </c>
      <c r="H4" s="27"/>
      <c r="I4" s="4">
        <v>158.0</v>
      </c>
      <c r="J4" s="4">
        <v>114886.0</v>
      </c>
      <c r="K4" s="4">
        <v>114668.0</v>
      </c>
      <c r="L4" s="4">
        <v>901.0</v>
      </c>
      <c r="M4" s="4">
        <v>184.0</v>
      </c>
      <c r="N4" s="4">
        <v>287.0</v>
      </c>
      <c r="O4" s="4">
        <v>130192.0</v>
      </c>
      <c r="P4" s="4">
        <v>116040.0</v>
      </c>
      <c r="Q4" s="4">
        <v>72.0</v>
      </c>
      <c r="R4" s="4">
        <v>14224.0</v>
      </c>
      <c r="S4" s="4">
        <v>168656.0</v>
      </c>
      <c r="T4" s="7">
        <v>0.0921</v>
      </c>
      <c r="U4" s="7">
        <v>0.0991</v>
      </c>
      <c r="V4" s="7">
        <v>0.0058</v>
      </c>
      <c r="W4" s="27"/>
      <c r="X4" s="27"/>
      <c r="Y4" s="28">
        <f t="shared" si="2"/>
        <v>0</v>
      </c>
    </row>
    <row r="5">
      <c r="A5" s="4" t="s">
        <v>53</v>
      </c>
      <c r="B5" s="4">
        <v>2016.0</v>
      </c>
      <c r="C5" s="4">
        <v>783.0</v>
      </c>
      <c r="D5" s="4">
        <v>986.0</v>
      </c>
      <c r="E5" s="4">
        <f t="shared" si="1"/>
        <v>1769</v>
      </c>
      <c r="F5" s="4">
        <v>168656.0</v>
      </c>
      <c r="G5" s="4">
        <v>13144.0</v>
      </c>
      <c r="H5" s="27"/>
      <c r="I5" s="4">
        <v>116.0</v>
      </c>
      <c r="J5" s="4">
        <v>8763.0</v>
      </c>
      <c r="K5" s="4">
        <v>10016.0</v>
      </c>
      <c r="L5" s="4">
        <v>889.0</v>
      </c>
      <c r="M5" s="4">
        <v>330.0</v>
      </c>
      <c r="N5" s="4">
        <v>349.0</v>
      </c>
      <c r="O5" s="4">
        <v>22023.0</v>
      </c>
      <c r="P5" s="4">
        <v>11584.0</v>
      </c>
      <c r="Q5" s="4">
        <v>64.0</v>
      </c>
      <c r="R5" s="4">
        <v>10503.0</v>
      </c>
      <c r="S5" s="4">
        <v>179159.0</v>
      </c>
      <c r="T5" s="7">
        <v>0.0623</v>
      </c>
      <c r="U5" s="7">
        <v>0.0786</v>
      </c>
      <c r="V5" s="7">
        <v>0.0053</v>
      </c>
      <c r="W5" s="27"/>
      <c r="X5" s="27"/>
      <c r="Y5" s="28">
        <f t="shared" si="2"/>
        <v>0</v>
      </c>
    </row>
    <row r="6">
      <c r="A6" s="4" t="s">
        <v>53</v>
      </c>
      <c r="B6" s="4">
        <v>2017.0</v>
      </c>
      <c r="C6" s="4">
        <v>835.0</v>
      </c>
      <c r="D6" s="4">
        <v>1046.0</v>
      </c>
      <c r="E6" s="4">
        <f t="shared" si="1"/>
        <v>1881</v>
      </c>
      <c r="F6" s="4">
        <v>179159.0</v>
      </c>
      <c r="G6" s="4">
        <v>13985.0</v>
      </c>
      <c r="H6" s="4">
        <v>8.0</v>
      </c>
      <c r="I6" s="4">
        <v>106.0</v>
      </c>
      <c r="J6" s="4">
        <v>2673.0</v>
      </c>
      <c r="K6" s="4">
        <v>4062.0</v>
      </c>
      <c r="L6" s="4">
        <v>755.0</v>
      </c>
      <c r="M6" s="4">
        <v>249.0</v>
      </c>
      <c r="N6" s="4">
        <v>182.0</v>
      </c>
      <c r="O6" s="4">
        <v>16772.0</v>
      </c>
      <c r="P6" s="4">
        <v>5248.0</v>
      </c>
      <c r="Q6" s="4">
        <v>-35.0</v>
      </c>
      <c r="R6" s="4">
        <v>11489.0</v>
      </c>
      <c r="S6" s="4">
        <v>190648.0</v>
      </c>
      <c r="T6" s="7">
        <v>0.0641</v>
      </c>
      <c r="U6" s="7">
        <v>0.0787</v>
      </c>
      <c r="V6" s="7">
        <v>0.0042</v>
      </c>
      <c r="W6" s="27"/>
      <c r="X6" s="27"/>
      <c r="Y6" s="28">
        <f t="shared" si="2"/>
        <v>0</v>
      </c>
    </row>
    <row r="7">
      <c r="A7" s="4" t="s">
        <v>53</v>
      </c>
      <c r="B7" s="4">
        <v>2018.0</v>
      </c>
      <c r="C7" s="4">
        <v>902.0</v>
      </c>
      <c r="D7" s="4">
        <v>1092.0</v>
      </c>
      <c r="E7" s="4">
        <f t="shared" si="1"/>
        <v>1994</v>
      </c>
      <c r="F7" s="4">
        <v>190648.0</v>
      </c>
      <c r="G7" s="4">
        <v>12076.0</v>
      </c>
      <c r="H7" s="4">
        <v>114.0</v>
      </c>
      <c r="I7" s="4">
        <v>87.0</v>
      </c>
      <c r="J7" s="4">
        <v>4809.0</v>
      </c>
      <c r="K7" s="4">
        <v>7190.0</v>
      </c>
      <c r="L7" s="4">
        <v>734.0</v>
      </c>
      <c r="M7" s="4">
        <v>245.0</v>
      </c>
      <c r="N7" s="4">
        <v>359.0</v>
      </c>
      <c r="O7" s="4">
        <v>17086.0</v>
      </c>
      <c r="P7" s="4">
        <v>8528.0</v>
      </c>
      <c r="Q7" s="4">
        <v>-319.0</v>
      </c>
      <c r="R7" s="4">
        <v>8239.0</v>
      </c>
      <c r="S7" s="4">
        <v>198887.0</v>
      </c>
      <c r="T7" s="7">
        <v>0.0432</v>
      </c>
      <c r="U7" s="7">
        <v>0.0638</v>
      </c>
      <c r="V7" s="7">
        <v>0.0039</v>
      </c>
      <c r="W7" s="27"/>
      <c r="X7" s="27"/>
      <c r="Y7" s="28">
        <f t="shared" si="2"/>
        <v>0</v>
      </c>
    </row>
    <row r="8">
      <c r="A8" s="4" t="s">
        <v>53</v>
      </c>
      <c r="B8" s="4">
        <v>2019.0</v>
      </c>
      <c r="C8" s="4">
        <v>967.0</v>
      </c>
      <c r="D8" s="4">
        <v>1084.0</v>
      </c>
      <c r="E8" s="4">
        <f t="shared" si="1"/>
        <v>2051</v>
      </c>
      <c r="F8" s="4">
        <v>198887.0</v>
      </c>
      <c r="G8" s="4">
        <v>8378.0</v>
      </c>
      <c r="H8" s="4">
        <v>17.0</v>
      </c>
      <c r="I8" s="4">
        <v>105.0</v>
      </c>
      <c r="J8" s="4">
        <v>4215.0</v>
      </c>
      <c r="K8" s="4">
        <v>4757.0</v>
      </c>
      <c r="L8" s="4">
        <v>629.0</v>
      </c>
      <c r="M8" s="4">
        <v>501.0</v>
      </c>
      <c r="N8" s="4">
        <v>397.0</v>
      </c>
      <c r="O8" s="4">
        <v>12715.0</v>
      </c>
      <c r="P8" s="4">
        <v>6284.0</v>
      </c>
      <c r="Q8" s="4">
        <v>-9804.0</v>
      </c>
      <c r="R8" s="4">
        <v>-3373.0</v>
      </c>
      <c r="S8" s="4">
        <v>195514.0</v>
      </c>
      <c r="T8" s="7">
        <v>-0.017</v>
      </c>
      <c r="U8" s="7">
        <v>0.0427</v>
      </c>
      <c r="V8" s="7">
        <v>0.0032</v>
      </c>
      <c r="W8" s="27"/>
      <c r="X8" s="27"/>
      <c r="Y8" s="28">
        <f t="shared" si="2"/>
        <v>0</v>
      </c>
    </row>
    <row r="9">
      <c r="A9" s="4" t="s">
        <v>53</v>
      </c>
      <c r="B9" s="4">
        <v>2020.0</v>
      </c>
      <c r="C9" s="4">
        <v>1014.0</v>
      </c>
      <c r="D9" s="4">
        <v>1127.0</v>
      </c>
      <c r="E9" s="4">
        <f t="shared" si="1"/>
        <v>2141</v>
      </c>
      <c r="F9" s="4">
        <v>195514.0</v>
      </c>
      <c r="G9" s="4">
        <v>5697.0</v>
      </c>
      <c r="H9" s="4">
        <v>16.0</v>
      </c>
      <c r="I9" s="4">
        <v>20.0</v>
      </c>
      <c r="J9" s="4">
        <v>2854.0</v>
      </c>
      <c r="K9" s="4">
        <v>3078.0</v>
      </c>
      <c r="L9" s="4">
        <v>368.0</v>
      </c>
      <c r="M9" s="4">
        <v>49.0</v>
      </c>
      <c r="N9" s="4">
        <v>525.0</v>
      </c>
      <c r="O9" s="4">
        <v>8587.0</v>
      </c>
      <c r="P9" s="4">
        <v>4020.0</v>
      </c>
      <c r="Q9" s="4">
        <v>-5364.0</v>
      </c>
      <c r="R9" s="4">
        <v>-797.0</v>
      </c>
      <c r="S9" s="4">
        <v>194717.0</v>
      </c>
      <c r="T9" s="7">
        <v>-0.0041</v>
      </c>
      <c r="U9" s="7">
        <v>0.0292</v>
      </c>
      <c r="V9" s="7">
        <v>0.0019</v>
      </c>
      <c r="W9" s="27"/>
      <c r="X9" s="27"/>
      <c r="Y9" s="28">
        <f t="shared" si="2"/>
        <v>0</v>
      </c>
    </row>
    <row r="10">
      <c r="A10" s="4" t="s">
        <v>53</v>
      </c>
      <c r="B10" s="4">
        <v>2021.0</v>
      </c>
      <c r="C10" s="4">
        <v>1050.0</v>
      </c>
      <c r="D10" s="4">
        <v>1112.0</v>
      </c>
      <c r="E10" s="4">
        <f t="shared" si="1"/>
        <v>2162</v>
      </c>
      <c r="F10" s="4">
        <v>194717.0</v>
      </c>
      <c r="G10" s="4">
        <v>9956.0</v>
      </c>
      <c r="H10" s="4">
        <v>26.0</v>
      </c>
      <c r="I10" s="4">
        <v>28.0</v>
      </c>
      <c r="J10" s="4">
        <v>3371.0</v>
      </c>
      <c r="K10" s="4">
        <v>3389.0</v>
      </c>
      <c r="L10" s="4">
        <v>469.0</v>
      </c>
      <c r="M10" s="4">
        <v>387.0</v>
      </c>
      <c r="N10" s="4">
        <v>157.0</v>
      </c>
      <c r="O10" s="4">
        <v>13381.0</v>
      </c>
      <c r="P10" s="4">
        <v>4402.0</v>
      </c>
      <c r="Q10" s="4">
        <v>-2148.0</v>
      </c>
      <c r="R10" s="4">
        <v>6831.0</v>
      </c>
      <c r="S10" s="4">
        <v>201548.0</v>
      </c>
      <c r="T10" s="7">
        <v>0.0351</v>
      </c>
      <c r="U10" s="7">
        <v>0.0513</v>
      </c>
      <c r="V10" s="7">
        <v>0.0024</v>
      </c>
      <c r="W10" s="27"/>
      <c r="X10" s="27"/>
      <c r="Y10" s="28">
        <f t="shared" si="2"/>
        <v>0</v>
      </c>
    </row>
    <row r="11">
      <c r="A11" s="9" t="s">
        <v>47</v>
      </c>
      <c r="B11" s="16">
        <v>2013.0</v>
      </c>
      <c r="C11" s="16">
        <v>548.0</v>
      </c>
      <c r="D11" s="16">
        <v>799.0</v>
      </c>
      <c r="E11" s="4">
        <f t="shared" si="1"/>
        <v>1347</v>
      </c>
      <c r="F11" s="11">
        <v>139951.0</v>
      </c>
      <c r="G11" s="11">
        <v>9521.0</v>
      </c>
      <c r="H11" s="9"/>
      <c r="I11" s="16">
        <v>118.0</v>
      </c>
      <c r="J11" s="16">
        <v>689.0</v>
      </c>
      <c r="K11" s="16">
        <v>751.0</v>
      </c>
      <c r="L11" s="16">
        <v>454.0</v>
      </c>
      <c r="M11" s="16">
        <v>132.0</v>
      </c>
      <c r="N11" s="16">
        <v>685.0</v>
      </c>
      <c r="O11" s="11">
        <v>10328.0</v>
      </c>
      <c r="P11" s="11">
        <v>2022.0</v>
      </c>
      <c r="Q11" s="11">
        <v>-6819.0</v>
      </c>
      <c r="R11" s="11">
        <v>1487.0</v>
      </c>
      <c r="S11" s="11">
        <v>141438.0</v>
      </c>
      <c r="T11" s="10">
        <v>0.0106</v>
      </c>
      <c r="U11" s="10">
        <v>0.0689</v>
      </c>
      <c r="V11" s="10">
        <v>0.0032</v>
      </c>
      <c r="W11" s="16">
        <v>105.0</v>
      </c>
      <c r="X11" s="16">
        <v>76.0</v>
      </c>
      <c r="Y11" s="28">
        <f t="shared" si="2"/>
        <v>181</v>
      </c>
    </row>
    <row r="12">
      <c r="A12" s="9" t="s">
        <v>47</v>
      </c>
      <c r="B12" s="16">
        <v>2014.0</v>
      </c>
      <c r="C12" s="16">
        <v>687.0</v>
      </c>
      <c r="D12" s="16">
        <v>993.0</v>
      </c>
      <c r="E12" s="4">
        <f t="shared" si="1"/>
        <v>1680</v>
      </c>
      <c r="F12" s="11">
        <v>141438.0</v>
      </c>
      <c r="G12" s="11">
        <v>13703.0</v>
      </c>
      <c r="H12" s="9"/>
      <c r="I12" s="11">
        <v>1003.0</v>
      </c>
      <c r="J12" s="16">
        <v>785.0</v>
      </c>
      <c r="K12" s="16">
        <v>484.0</v>
      </c>
      <c r="L12" s="16">
        <v>420.0</v>
      </c>
      <c r="M12" s="16">
        <v>95.0</v>
      </c>
      <c r="N12" s="16">
        <v>142.0</v>
      </c>
      <c r="O12" s="11">
        <v>15491.0</v>
      </c>
      <c r="P12" s="11">
        <v>1141.0</v>
      </c>
      <c r="Q12" s="11">
        <v>-48437.0</v>
      </c>
      <c r="R12" s="11">
        <v>-34087.0</v>
      </c>
      <c r="S12" s="11">
        <v>107351.0</v>
      </c>
      <c r="T12" s="10">
        <v>-0.241</v>
      </c>
      <c r="U12" s="10">
        <v>0.104</v>
      </c>
      <c r="V12" s="10">
        <v>0.003</v>
      </c>
      <c r="W12" s="16">
        <v>107.0</v>
      </c>
      <c r="X12" s="16">
        <v>90.0</v>
      </c>
      <c r="Y12" s="28">
        <f t="shared" si="2"/>
        <v>197</v>
      </c>
    </row>
    <row r="13">
      <c r="A13" s="9" t="s">
        <v>47</v>
      </c>
      <c r="B13" s="16">
        <v>2015.0</v>
      </c>
      <c r="C13" s="16">
        <v>731.0</v>
      </c>
      <c r="D13" s="11">
        <v>1037.0</v>
      </c>
      <c r="E13" s="4">
        <f t="shared" si="1"/>
        <v>1768</v>
      </c>
      <c r="F13" s="11">
        <v>107351.0</v>
      </c>
      <c r="G13" s="11">
        <v>13668.0</v>
      </c>
      <c r="H13" s="9"/>
      <c r="I13" s="11">
        <v>1228.0</v>
      </c>
      <c r="J13" s="11">
        <v>21848.0</v>
      </c>
      <c r="K13" s="11">
        <v>21589.0</v>
      </c>
      <c r="L13" s="16">
        <v>492.0</v>
      </c>
      <c r="M13" s="16">
        <v>95.0</v>
      </c>
      <c r="N13" s="16">
        <v>611.0</v>
      </c>
      <c r="O13" s="11">
        <v>36744.0</v>
      </c>
      <c r="P13" s="11">
        <v>22787.0</v>
      </c>
      <c r="Q13" s="16">
        <v>-67.0</v>
      </c>
      <c r="R13" s="11">
        <v>13890.0</v>
      </c>
      <c r="S13" s="11">
        <v>121241.0</v>
      </c>
      <c r="T13" s="10">
        <v>0.1294</v>
      </c>
      <c r="U13" s="10">
        <v>0.1388</v>
      </c>
      <c r="V13" s="10">
        <v>0.0046</v>
      </c>
      <c r="W13" s="9"/>
      <c r="X13" s="9"/>
      <c r="Y13" s="28">
        <f t="shared" si="2"/>
        <v>0</v>
      </c>
    </row>
    <row r="14">
      <c r="A14" s="9" t="s">
        <v>47</v>
      </c>
      <c r="B14" s="16">
        <v>2016.0</v>
      </c>
      <c r="C14" s="16">
        <v>806.0</v>
      </c>
      <c r="D14" s="11">
        <v>1066.0</v>
      </c>
      <c r="E14" s="4">
        <f t="shared" si="1"/>
        <v>1872</v>
      </c>
      <c r="F14" s="11">
        <v>121241.0</v>
      </c>
      <c r="G14" s="11">
        <v>12664.0</v>
      </c>
      <c r="H14" s="9"/>
      <c r="I14" s="16">
        <v>612.0</v>
      </c>
      <c r="J14" s="11">
        <v>1559.0</v>
      </c>
      <c r="K14" s="11">
        <v>1822.0</v>
      </c>
      <c r="L14" s="16">
        <v>591.0</v>
      </c>
      <c r="M14" s="16">
        <v>264.0</v>
      </c>
      <c r="N14" s="16">
        <v>323.0</v>
      </c>
      <c r="O14" s="11">
        <v>14835.0</v>
      </c>
      <c r="P14" s="11">
        <v>3000.0</v>
      </c>
      <c r="Q14" s="16">
        <v>631.0</v>
      </c>
      <c r="R14" s="11">
        <v>12466.0</v>
      </c>
      <c r="S14" s="11">
        <v>133707.0</v>
      </c>
      <c r="T14" s="10">
        <v>0.1028</v>
      </c>
      <c r="U14" s="10">
        <v>0.1095</v>
      </c>
      <c r="V14" s="10">
        <v>0.0049</v>
      </c>
      <c r="W14" s="9"/>
      <c r="X14" s="9"/>
      <c r="Y14" s="28">
        <f t="shared" si="2"/>
        <v>0</v>
      </c>
    </row>
    <row r="15">
      <c r="A15" s="9" t="s">
        <v>47</v>
      </c>
      <c r="B15" s="16">
        <v>2017.0</v>
      </c>
      <c r="C15" s="16">
        <v>887.0</v>
      </c>
      <c r="D15" s="11">
        <v>1168.0</v>
      </c>
      <c r="E15" s="4">
        <f t="shared" si="1"/>
        <v>2055</v>
      </c>
      <c r="F15" s="11">
        <v>133707.0</v>
      </c>
      <c r="G15" s="11">
        <v>17805.0</v>
      </c>
      <c r="H15" s="9"/>
      <c r="I15" s="16">
        <v>562.0</v>
      </c>
      <c r="J15" s="11">
        <v>83096.0</v>
      </c>
      <c r="K15" s="11">
        <v>82746.0</v>
      </c>
      <c r="L15" s="16">
        <v>602.0</v>
      </c>
      <c r="M15" s="16">
        <v>143.0</v>
      </c>
      <c r="N15" s="16">
        <v>148.0</v>
      </c>
      <c r="O15" s="11">
        <v>101463.0</v>
      </c>
      <c r="P15" s="11">
        <v>83639.0</v>
      </c>
      <c r="Q15" s="16">
        <v>6.0</v>
      </c>
      <c r="R15" s="11">
        <v>17836.0</v>
      </c>
      <c r="S15" s="11">
        <v>151543.0</v>
      </c>
      <c r="T15" s="10">
        <v>0.1334</v>
      </c>
      <c r="U15" s="10">
        <v>0.1374</v>
      </c>
      <c r="V15" s="10">
        <v>0.0045</v>
      </c>
      <c r="W15" s="9"/>
      <c r="X15" s="9"/>
      <c r="Y15" s="28">
        <f t="shared" si="2"/>
        <v>0</v>
      </c>
    </row>
    <row r="16">
      <c r="A16" s="9" t="s">
        <v>47</v>
      </c>
      <c r="B16" s="16">
        <v>2018.0</v>
      </c>
      <c r="C16" s="16">
        <v>927.0</v>
      </c>
      <c r="D16" s="11">
        <v>1244.0</v>
      </c>
      <c r="E16" s="4">
        <f t="shared" si="1"/>
        <v>2171</v>
      </c>
      <c r="F16" s="11">
        <v>151543.0</v>
      </c>
      <c r="G16" s="11">
        <v>16127.0</v>
      </c>
      <c r="H16" s="9"/>
      <c r="I16" s="16">
        <v>180.0</v>
      </c>
      <c r="J16" s="11">
        <v>1512.0</v>
      </c>
      <c r="K16" s="11">
        <v>1351.0</v>
      </c>
      <c r="L16" s="16">
        <v>611.0</v>
      </c>
      <c r="M16" s="16">
        <v>157.0</v>
      </c>
      <c r="N16" s="16">
        <v>325.0</v>
      </c>
      <c r="O16" s="11">
        <v>17819.0</v>
      </c>
      <c r="P16" s="11">
        <v>2444.0</v>
      </c>
      <c r="Q16" s="16">
        <v>-167.0</v>
      </c>
      <c r="R16" s="11">
        <v>15225.0</v>
      </c>
      <c r="S16" s="11">
        <v>166768.0</v>
      </c>
      <c r="T16" s="10">
        <v>0.1005</v>
      </c>
      <c r="U16" s="10">
        <v>0.1076</v>
      </c>
      <c r="V16" s="10">
        <v>0.004</v>
      </c>
      <c r="W16" s="9"/>
      <c r="X16" s="9"/>
      <c r="Y16" s="28">
        <f t="shared" si="2"/>
        <v>0</v>
      </c>
    </row>
    <row r="17">
      <c r="A17" s="9" t="s">
        <v>47</v>
      </c>
      <c r="B17" s="16">
        <v>2019.0</v>
      </c>
      <c r="C17" s="16">
        <v>964.0</v>
      </c>
      <c r="D17" s="11">
        <v>1229.0</v>
      </c>
      <c r="E17" s="4">
        <f t="shared" si="1"/>
        <v>2193</v>
      </c>
      <c r="F17" s="11">
        <v>166768.0</v>
      </c>
      <c r="G17" s="11">
        <v>9679.0</v>
      </c>
      <c r="H17" s="9"/>
      <c r="I17" s="16">
        <v>76.0</v>
      </c>
      <c r="J17" s="11">
        <v>1300.0</v>
      </c>
      <c r="K17" s="11">
        <v>1282.0</v>
      </c>
      <c r="L17" s="16">
        <v>561.0</v>
      </c>
      <c r="M17" s="16">
        <v>117.0</v>
      </c>
      <c r="N17" s="16">
        <v>488.0</v>
      </c>
      <c r="O17" s="11">
        <v>11055.0</v>
      </c>
      <c r="P17" s="11">
        <v>2448.0</v>
      </c>
      <c r="Q17" s="16">
        <v>502.0</v>
      </c>
      <c r="R17" s="11">
        <v>9118.0</v>
      </c>
      <c r="S17" s="11">
        <v>175886.0</v>
      </c>
      <c r="T17" s="10">
        <v>0.0547</v>
      </c>
      <c r="U17" s="10">
        <v>0.0585</v>
      </c>
      <c r="V17" s="10">
        <v>0.0034</v>
      </c>
      <c r="W17" s="9"/>
      <c r="X17" s="9"/>
      <c r="Y17" s="28">
        <f t="shared" si="2"/>
        <v>0</v>
      </c>
    </row>
    <row r="18">
      <c r="A18" s="9" t="s">
        <v>47</v>
      </c>
      <c r="B18" s="16">
        <v>2020.0</v>
      </c>
      <c r="C18" s="11">
        <v>1009.0</v>
      </c>
      <c r="D18" s="11">
        <v>1236.0</v>
      </c>
      <c r="E18" s="29">
        <f t="shared" si="1"/>
        <v>2245</v>
      </c>
      <c r="F18" s="11">
        <v>175886.0</v>
      </c>
      <c r="G18" s="11">
        <v>4199.0</v>
      </c>
      <c r="H18" s="9"/>
      <c r="I18" s="16">
        <v>26.0</v>
      </c>
      <c r="J18" s="11">
        <v>1450.0</v>
      </c>
      <c r="K18" s="11">
        <v>1121.0</v>
      </c>
      <c r="L18" s="16">
        <v>448.0</v>
      </c>
      <c r="M18" s="16">
        <v>116.0</v>
      </c>
      <c r="N18" s="16">
        <v>320.0</v>
      </c>
      <c r="O18" s="11">
        <v>5675.0</v>
      </c>
      <c r="P18" s="11">
        <v>2005.0</v>
      </c>
      <c r="Q18" s="16">
        <v>-668.0</v>
      </c>
      <c r="R18" s="11">
        <v>3055.0</v>
      </c>
      <c r="S18" s="11">
        <v>178941.0</v>
      </c>
      <c r="T18" s="10">
        <v>0.0174</v>
      </c>
      <c r="U18" s="10">
        <v>0.024</v>
      </c>
      <c r="V18" s="10">
        <v>0.0025</v>
      </c>
      <c r="W18" s="9"/>
      <c r="X18" s="9"/>
      <c r="Y18" s="28">
        <f t="shared" si="2"/>
        <v>0</v>
      </c>
    </row>
    <row r="19">
      <c r="A19" s="9" t="s">
        <v>47</v>
      </c>
      <c r="B19" s="16">
        <v>2021.0</v>
      </c>
      <c r="C19" s="11">
        <v>1040.0</v>
      </c>
      <c r="D19" s="11">
        <v>1259.0</v>
      </c>
      <c r="E19" s="29">
        <f t="shared" si="1"/>
        <v>2299</v>
      </c>
      <c r="F19" s="11">
        <v>178941.0</v>
      </c>
      <c r="G19" s="11">
        <v>7367.0</v>
      </c>
      <c r="H19" s="9"/>
      <c r="I19" s="16">
        <v>95.0</v>
      </c>
      <c r="J19" s="16">
        <v>996.0</v>
      </c>
      <c r="K19" s="11">
        <v>1070.0</v>
      </c>
      <c r="L19" s="16">
        <v>495.0</v>
      </c>
      <c r="M19" s="16">
        <v>56.0</v>
      </c>
      <c r="N19" s="16">
        <v>219.0</v>
      </c>
      <c r="O19" s="11">
        <v>8458.0</v>
      </c>
      <c r="P19" s="11">
        <v>1840.0</v>
      </c>
      <c r="Q19" s="16">
        <v>239.0</v>
      </c>
      <c r="R19" s="11">
        <v>6890.0</v>
      </c>
      <c r="S19" s="11">
        <v>185831.0</v>
      </c>
      <c r="T19" s="10">
        <v>0.0385</v>
      </c>
      <c r="U19" s="10">
        <v>0.0417</v>
      </c>
      <c r="V19" s="10">
        <v>0.0028</v>
      </c>
      <c r="W19" s="9"/>
      <c r="X19" s="9"/>
      <c r="Y19" s="28">
        <f t="shared" si="2"/>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0</v>
      </c>
      <c r="B1" s="1" t="s">
        <v>34</v>
      </c>
      <c r="C1" s="1" t="s">
        <v>1</v>
      </c>
      <c r="D1" s="1" t="s">
        <v>2</v>
      </c>
      <c r="E1" s="1" t="s">
        <v>3</v>
      </c>
      <c r="F1" s="1" t="s">
        <v>4</v>
      </c>
      <c r="G1" s="1" t="s">
        <v>6</v>
      </c>
      <c r="H1" s="1" t="s">
        <v>7</v>
      </c>
      <c r="I1" s="1" t="s">
        <v>8</v>
      </c>
      <c r="J1" s="1" t="s">
        <v>9</v>
      </c>
      <c r="K1" s="1" t="s">
        <v>10</v>
      </c>
      <c r="L1" s="1" t="s">
        <v>11</v>
      </c>
      <c r="M1" s="1" t="s">
        <v>12</v>
      </c>
      <c r="N1" s="1" t="s">
        <v>13</v>
      </c>
      <c r="O1" s="1" t="s">
        <v>14</v>
      </c>
      <c r="P1" s="1" t="s">
        <v>15</v>
      </c>
      <c r="Q1" s="1" t="s">
        <v>16</v>
      </c>
      <c r="R1" s="1" t="s">
        <v>17</v>
      </c>
      <c r="S1" s="1" t="s">
        <v>18</v>
      </c>
      <c r="T1" s="1" t="s">
        <v>19</v>
      </c>
      <c r="U1" s="17" t="s">
        <v>54</v>
      </c>
      <c r="V1" s="18" t="s">
        <v>25</v>
      </c>
      <c r="W1" s="18" t="s">
        <v>26</v>
      </c>
      <c r="X1" s="18" t="s">
        <v>27</v>
      </c>
      <c r="Y1" s="18" t="s">
        <v>28</v>
      </c>
      <c r="Z1" s="18" t="s">
        <v>29</v>
      </c>
    </row>
    <row r="2">
      <c r="A2" s="16">
        <v>2015.0</v>
      </c>
      <c r="B2" s="9" t="s">
        <v>55</v>
      </c>
      <c r="C2" s="16">
        <v>54.0</v>
      </c>
      <c r="D2" s="16">
        <v>47.0</v>
      </c>
      <c r="E2" s="16">
        <v>0.0</v>
      </c>
      <c r="F2" s="16">
        <v>1523.0</v>
      </c>
      <c r="G2" s="16">
        <v>4.0</v>
      </c>
      <c r="H2" s="16">
        <v>13657.0</v>
      </c>
      <c r="I2" s="16">
        <v>551.0</v>
      </c>
      <c r="J2" s="16">
        <v>72.0</v>
      </c>
      <c r="K2" s="16">
        <v>8.0</v>
      </c>
      <c r="L2" s="16">
        <v>0.0</v>
      </c>
      <c r="M2" s="16">
        <v>15184.0</v>
      </c>
      <c r="N2" s="16">
        <v>631.0</v>
      </c>
      <c r="O2" s="16">
        <v>-1.0</v>
      </c>
      <c r="P2" s="16">
        <v>14552.0</v>
      </c>
      <c r="Q2" s="16">
        <v>14552.0</v>
      </c>
      <c r="R2" s="9"/>
      <c r="S2" s="9"/>
      <c r="T2" s="9"/>
      <c r="U2" s="16">
        <f t="shared" ref="U2:U90" si="1">C2+D2</f>
        <v>101</v>
      </c>
      <c r="V2" s="9"/>
      <c r="W2" s="9"/>
      <c r="X2" s="9"/>
      <c r="Y2" s="9"/>
      <c r="Z2" s="9"/>
    </row>
    <row r="3">
      <c r="A3" s="16">
        <v>2015.0</v>
      </c>
      <c r="B3" s="9" t="s">
        <v>56</v>
      </c>
      <c r="C3" s="16">
        <v>132.0</v>
      </c>
      <c r="D3" s="16">
        <v>159.0</v>
      </c>
      <c r="E3" s="16">
        <v>0.0</v>
      </c>
      <c r="F3" s="16">
        <v>2395.0</v>
      </c>
      <c r="G3" s="16">
        <v>15.0</v>
      </c>
      <c r="H3" s="16">
        <v>19923.0</v>
      </c>
      <c r="I3" s="16">
        <v>169.0</v>
      </c>
      <c r="J3" s="16">
        <v>107.0</v>
      </c>
      <c r="K3" s="16">
        <v>13.0</v>
      </c>
      <c r="L3" s="16">
        <v>1.0</v>
      </c>
      <c r="M3" s="16">
        <v>22333.0</v>
      </c>
      <c r="N3" s="16">
        <v>290.0</v>
      </c>
      <c r="O3" s="16">
        <v>259.0</v>
      </c>
      <c r="P3" s="16">
        <v>22302.0</v>
      </c>
      <c r="Q3" s="16">
        <v>22302.0</v>
      </c>
      <c r="R3" s="9"/>
      <c r="S3" s="9"/>
      <c r="T3" s="9"/>
      <c r="U3" s="16">
        <f t="shared" si="1"/>
        <v>291</v>
      </c>
      <c r="V3" s="31"/>
      <c r="W3" s="31"/>
      <c r="X3" s="9"/>
      <c r="Y3" s="9"/>
      <c r="Z3" s="9"/>
    </row>
    <row r="4">
      <c r="A4" s="16">
        <v>2013.0</v>
      </c>
      <c r="B4" s="9" t="s">
        <v>57</v>
      </c>
      <c r="C4" s="16">
        <v>276.0</v>
      </c>
      <c r="D4" s="16">
        <v>341.0</v>
      </c>
      <c r="E4" s="16">
        <v>104536.0</v>
      </c>
      <c r="F4" s="16">
        <v>4790.0</v>
      </c>
      <c r="G4" s="16">
        <v>96.0</v>
      </c>
      <c r="H4" s="16">
        <v>231.0</v>
      </c>
      <c r="I4" s="16">
        <v>193.0</v>
      </c>
      <c r="J4" s="16">
        <v>299.0</v>
      </c>
      <c r="K4" s="16">
        <v>45.0</v>
      </c>
      <c r="L4" s="16">
        <v>78.0</v>
      </c>
      <c r="M4" s="16">
        <v>5117.0</v>
      </c>
      <c r="N4" s="16">
        <v>615.0</v>
      </c>
      <c r="O4" s="16">
        <v>2.0</v>
      </c>
      <c r="P4" s="16">
        <v>4504.0</v>
      </c>
      <c r="Q4" s="16">
        <v>109040.0</v>
      </c>
      <c r="R4" s="10">
        <v>0.0431</v>
      </c>
      <c r="S4" s="10">
        <v>0.0467</v>
      </c>
      <c r="T4" s="10">
        <v>0.0029</v>
      </c>
      <c r="U4" s="16">
        <f t="shared" si="1"/>
        <v>617</v>
      </c>
      <c r="V4" s="9"/>
      <c r="W4" s="9"/>
      <c r="X4" s="9"/>
      <c r="Y4" s="9"/>
      <c r="Z4" s="9"/>
    </row>
    <row r="5">
      <c r="A5" s="16">
        <v>2015.0</v>
      </c>
      <c r="B5" s="9" t="s">
        <v>58</v>
      </c>
      <c r="C5" s="16">
        <v>41.0</v>
      </c>
      <c r="D5" s="16">
        <v>78.0</v>
      </c>
      <c r="E5" s="16">
        <v>0.0</v>
      </c>
      <c r="F5" s="16">
        <v>764.0</v>
      </c>
      <c r="G5" s="16">
        <v>2.0</v>
      </c>
      <c r="H5" s="16">
        <v>10207.0</v>
      </c>
      <c r="I5" s="16">
        <v>3409.0</v>
      </c>
      <c r="J5" s="16">
        <v>82.0</v>
      </c>
      <c r="K5" s="16">
        <v>37.0</v>
      </c>
      <c r="L5" s="16">
        <v>101.0</v>
      </c>
      <c r="M5" s="16">
        <v>10973.0</v>
      </c>
      <c r="N5" s="16">
        <v>3629.0</v>
      </c>
      <c r="O5" s="16">
        <v>0.0</v>
      </c>
      <c r="P5" s="16">
        <v>7344.0</v>
      </c>
      <c r="Q5" s="16">
        <v>7344.0</v>
      </c>
      <c r="R5" s="9"/>
      <c r="S5" s="9"/>
      <c r="T5" s="9"/>
      <c r="U5" s="16">
        <f t="shared" si="1"/>
        <v>119</v>
      </c>
      <c r="V5" s="9"/>
      <c r="W5" s="9"/>
      <c r="X5" s="9"/>
      <c r="Y5" s="9"/>
      <c r="Z5" s="9"/>
    </row>
    <row r="6">
      <c r="A6" s="16">
        <v>2015.0</v>
      </c>
      <c r="B6" s="9" t="s">
        <v>59</v>
      </c>
      <c r="C6" s="16">
        <v>57.0</v>
      </c>
      <c r="D6" s="16">
        <v>45.0</v>
      </c>
      <c r="E6" s="16">
        <v>0.0</v>
      </c>
      <c r="F6" s="16">
        <v>1520.0</v>
      </c>
      <c r="G6" s="16">
        <v>10.0</v>
      </c>
      <c r="H6" s="16">
        <v>21164.0</v>
      </c>
      <c r="I6" s="16">
        <v>3675.0</v>
      </c>
      <c r="J6" s="16">
        <v>92.0</v>
      </c>
      <c r="K6" s="16">
        <v>8.0</v>
      </c>
      <c r="L6" s="16">
        <v>38.0</v>
      </c>
      <c r="M6" s="16">
        <v>22694.0</v>
      </c>
      <c r="N6" s="16">
        <v>3813.0</v>
      </c>
      <c r="O6" s="16">
        <v>103.0</v>
      </c>
      <c r="P6" s="16">
        <v>18984.0</v>
      </c>
      <c r="Q6" s="16">
        <v>18984.0</v>
      </c>
      <c r="R6" s="9"/>
      <c r="S6" s="9"/>
      <c r="T6" s="9"/>
      <c r="U6" s="16">
        <f t="shared" si="1"/>
        <v>102</v>
      </c>
      <c r="V6" s="9"/>
      <c r="W6" s="9"/>
      <c r="X6" s="9"/>
      <c r="Y6" s="9"/>
      <c r="Z6" s="9"/>
    </row>
    <row r="7">
      <c r="A7" s="16">
        <v>2015.0</v>
      </c>
      <c r="B7" s="9" t="s">
        <v>60</v>
      </c>
      <c r="C7" s="16">
        <v>90.0</v>
      </c>
      <c r="D7" s="16">
        <v>129.0</v>
      </c>
      <c r="E7" s="16">
        <v>0.0</v>
      </c>
      <c r="F7" s="16">
        <v>2180.0</v>
      </c>
      <c r="G7" s="16">
        <v>6.0</v>
      </c>
      <c r="H7" s="16">
        <v>23973.0</v>
      </c>
      <c r="I7" s="16">
        <v>300.0</v>
      </c>
      <c r="J7" s="16">
        <v>106.0</v>
      </c>
      <c r="K7" s="16">
        <v>21.0</v>
      </c>
      <c r="L7" s="16">
        <v>17.0</v>
      </c>
      <c r="M7" s="16">
        <v>26159.0</v>
      </c>
      <c r="N7" s="16">
        <v>444.0</v>
      </c>
      <c r="O7" s="16">
        <v>-372.0</v>
      </c>
      <c r="P7" s="16">
        <v>25343.0</v>
      </c>
      <c r="Q7" s="16">
        <v>25343.0</v>
      </c>
      <c r="R7" s="9"/>
      <c r="S7" s="9"/>
      <c r="T7" s="9"/>
      <c r="U7" s="16">
        <f t="shared" si="1"/>
        <v>219</v>
      </c>
      <c r="V7" s="9"/>
      <c r="W7" s="9"/>
      <c r="X7" s="9"/>
      <c r="Y7" s="9"/>
      <c r="Z7" s="9"/>
    </row>
    <row r="8">
      <c r="A8" s="16">
        <v>2013.0</v>
      </c>
      <c r="B8" s="9" t="s">
        <v>61</v>
      </c>
      <c r="C8" s="16">
        <v>190.0</v>
      </c>
      <c r="D8" s="16">
        <v>280.0</v>
      </c>
      <c r="E8" s="16">
        <v>61807.0</v>
      </c>
      <c r="F8" s="16">
        <v>1919.0</v>
      </c>
      <c r="G8" s="16">
        <v>3.0</v>
      </c>
      <c r="H8" s="16">
        <v>178.0</v>
      </c>
      <c r="I8" s="16">
        <v>218.0</v>
      </c>
      <c r="J8" s="16">
        <v>115.0</v>
      </c>
      <c r="K8" s="16">
        <v>21.0</v>
      </c>
      <c r="L8" s="16">
        <v>2.0</v>
      </c>
      <c r="M8" s="16">
        <v>2100.0</v>
      </c>
      <c r="N8" s="16">
        <v>356.0</v>
      </c>
      <c r="O8" s="16">
        <v>0.0</v>
      </c>
      <c r="P8" s="16">
        <v>1744.0</v>
      </c>
      <c r="Q8" s="16">
        <v>63551.0</v>
      </c>
      <c r="R8" s="10">
        <v>0.0282</v>
      </c>
      <c r="S8" s="10">
        <v>0.0311</v>
      </c>
      <c r="T8" s="10">
        <v>0.0019</v>
      </c>
      <c r="U8" s="16">
        <f t="shared" si="1"/>
        <v>470</v>
      </c>
      <c r="V8" s="9"/>
      <c r="W8" s="9"/>
      <c r="X8" s="9"/>
      <c r="Y8" s="9"/>
      <c r="Z8" s="9"/>
    </row>
    <row r="9">
      <c r="A9" s="16">
        <v>2015.0</v>
      </c>
      <c r="B9" s="9" t="s">
        <v>62</v>
      </c>
      <c r="C9" s="16">
        <v>95.0</v>
      </c>
      <c r="D9" s="16">
        <v>86.0</v>
      </c>
      <c r="E9" s="16">
        <v>0.0</v>
      </c>
      <c r="F9" s="16">
        <v>1900.0</v>
      </c>
      <c r="G9" s="16">
        <v>9.0</v>
      </c>
      <c r="H9" s="16">
        <v>24823.0</v>
      </c>
      <c r="I9" s="16">
        <v>185.0</v>
      </c>
      <c r="J9" s="16">
        <v>213.0</v>
      </c>
      <c r="K9" s="16">
        <v>2.0</v>
      </c>
      <c r="L9" s="16">
        <v>0.0</v>
      </c>
      <c r="M9" s="16">
        <v>26732.0</v>
      </c>
      <c r="N9" s="16">
        <v>400.0</v>
      </c>
      <c r="O9" s="16">
        <v>0.0</v>
      </c>
      <c r="P9" s="16">
        <v>26332.0</v>
      </c>
      <c r="Q9" s="16">
        <v>26332.0</v>
      </c>
      <c r="R9" s="9"/>
      <c r="S9" s="9"/>
      <c r="T9" s="9"/>
      <c r="U9" s="16">
        <f t="shared" si="1"/>
        <v>181</v>
      </c>
      <c r="V9" s="9"/>
      <c r="W9" s="9"/>
      <c r="X9" s="9"/>
      <c r="Y9" s="9"/>
      <c r="Z9" s="9"/>
    </row>
    <row r="10">
      <c r="A10" s="16">
        <v>2013.0</v>
      </c>
      <c r="B10" s="9" t="s">
        <v>63</v>
      </c>
      <c r="C10" s="16">
        <v>17.0</v>
      </c>
      <c r="D10" s="16">
        <v>89.0</v>
      </c>
      <c r="E10" s="16">
        <v>5923.0</v>
      </c>
      <c r="F10" s="16">
        <v>508.0</v>
      </c>
      <c r="G10" s="16">
        <v>1.0</v>
      </c>
      <c r="H10" s="16">
        <v>7.0</v>
      </c>
      <c r="I10" s="16">
        <v>5.0</v>
      </c>
      <c r="J10" s="16">
        <v>4.0</v>
      </c>
      <c r="K10" s="16">
        <v>0.0</v>
      </c>
      <c r="L10" s="16">
        <v>0.0</v>
      </c>
      <c r="M10" s="16">
        <v>516.0</v>
      </c>
      <c r="N10" s="16">
        <v>9.0</v>
      </c>
      <c r="O10" s="16">
        <v>0.0</v>
      </c>
      <c r="P10" s="16">
        <v>507.0</v>
      </c>
      <c r="Q10" s="16">
        <v>6430.0</v>
      </c>
      <c r="R10" s="10">
        <v>0.0856</v>
      </c>
      <c r="S10" s="10">
        <v>0.0859</v>
      </c>
      <c r="T10" s="10">
        <v>7.0E-4</v>
      </c>
      <c r="U10" s="4">
        <f t="shared" si="1"/>
        <v>106</v>
      </c>
      <c r="V10" s="9"/>
      <c r="W10" s="9"/>
      <c r="X10" s="9"/>
      <c r="Y10" s="9"/>
      <c r="Z10" s="9"/>
    </row>
    <row r="11">
      <c r="A11" s="16">
        <v>2013.0</v>
      </c>
      <c r="B11" s="9" t="s">
        <v>64</v>
      </c>
      <c r="C11" s="16">
        <v>250.0</v>
      </c>
      <c r="D11" s="16">
        <v>311.0</v>
      </c>
      <c r="E11" s="16">
        <v>84598.0</v>
      </c>
      <c r="F11" s="16">
        <v>4137.0</v>
      </c>
      <c r="G11" s="16">
        <v>10.0</v>
      </c>
      <c r="H11" s="16">
        <v>165.0</v>
      </c>
      <c r="I11" s="16">
        <v>263.0</v>
      </c>
      <c r="J11" s="16">
        <v>202.0</v>
      </c>
      <c r="K11" s="16">
        <v>45.0</v>
      </c>
      <c r="L11" s="16">
        <v>15.0</v>
      </c>
      <c r="M11" s="16">
        <v>4312.0</v>
      </c>
      <c r="N11" s="16">
        <v>525.0</v>
      </c>
      <c r="O11" s="16">
        <v>0.0</v>
      </c>
      <c r="P11" s="16">
        <v>3787.0</v>
      </c>
      <c r="Q11" s="16">
        <v>88385.0</v>
      </c>
      <c r="R11" s="10">
        <v>0.0448</v>
      </c>
      <c r="S11" s="10">
        <v>0.049</v>
      </c>
      <c r="T11" s="10">
        <v>0.0024</v>
      </c>
      <c r="U11" s="16">
        <f t="shared" si="1"/>
        <v>561</v>
      </c>
      <c r="V11" s="9"/>
      <c r="W11" s="9"/>
      <c r="X11" s="9"/>
      <c r="Y11" s="9"/>
      <c r="Z11" s="9"/>
    </row>
    <row r="12">
      <c r="A12" s="16">
        <v>2016.0</v>
      </c>
      <c r="B12" s="9" t="s">
        <v>55</v>
      </c>
      <c r="C12" s="16">
        <v>59.0</v>
      </c>
      <c r="D12" s="16">
        <v>46.0</v>
      </c>
      <c r="E12" s="16">
        <v>14552.0</v>
      </c>
      <c r="F12" s="16">
        <v>1181.0</v>
      </c>
      <c r="G12" s="16">
        <v>1.0</v>
      </c>
      <c r="H12" s="16">
        <v>19.0</v>
      </c>
      <c r="I12" s="16">
        <v>22.0</v>
      </c>
      <c r="J12" s="16">
        <v>58.0</v>
      </c>
      <c r="K12" s="16">
        <v>1.0</v>
      </c>
      <c r="L12" s="16">
        <v>1.0</v>
      </c>
      <c r="M12" s="16">
        <v>1201.0</v>
      </c>
      <c r="N12" s="16">
        <v>82.0</v>
      </c>
      <c r="O12" s="16">
        <v>0.0</v>
      </c>
      <c r="P12" s="16">
        <v>1119.0</v>
      </c>
      <c r="Q12" s="16">
        <v>15671.0</v>
      </c>
      <c r="R12" s="10">
        <v>0.0769</v>
      </c>
      <c r="S12" s="10">
        <v>0.0812</v>
      </c>
      <c r="T12" s="10">
        <v>0.004</v>
      </c>
      <c r="U12" s="16">
        <f t="shared" si="1"/>
        <v>105</v>
      </c>
      <c r="V12" s="10">
        <f>(U12-U2)/U2</f>
        <v>0.0396039604</v>
      </c>
      <c r="W12" s="10">
        <f t="shared" ref="W12:W90" si="2">(K12+L12)/E12</f>
        <v>0.0001374381528</v>
      </c>
      <c r="X12" s="10">
        <f t="shared" ref="X12:X90" si="3">M12/E12</f>
        <v>0.08253161078</v>
      </c>
      <c r="Y12" s="10">
        <f t="shared" ref="Y12:Y90" si="4">N12/E12</f>
        <v>0.005634964266</v>
      </c>
      <c r="Z12" s="10">
        <f t="shared" ref="Z12:Z90" si="5">(M12-N12)/N12</f>
        <v>13.64634146</v>
      </c>
    </row>
    <row r="13">
      <c r="A13" s="16">
        <v>2017.0</v>
      </c>
      <c r="B13" s="9" t="s">
        <v>55</v>
      </c>
      <c r="C13" s="16">
        <v>60.0</v>
      </c>
      <c r="D13" s="16">
        <v>49.0</v>
      </c>
      <c r="E13" s="16">
        <v>15671.0</v>
      </c>
      <c r="F13" s="16">
        <v>1214.0</v>
      </c>
      <c r="G13" s="16">
        <v>0.0</v>
      </c>
      <c r="H13" s="16">
        <v>116.0</v>
      </c>
      <c r="I13" s="16">
        <v>133.0</v>
      </c>
      <c r="J13" s="16">
        <v>76.0</v>
      </c>
      <c r="K13" s="16">
        <v>0.0</v>
      </c>
      <c r="L13" s="16">
        <v>0.0</v>
      </c>
      <c r="M13" s="16">
        <v>1330.0</v>
      </c>
      <c r="N13" s="16">
        <v>209.0</v>
      </c>
      <c r="O13" s="16">
        <v>-48.0</v>
      </c>
      <c r="P13" s="16">
        <v>1073.0</v>
      </c>
      <c r="Q13" s="16">
        <v>16744.0</v>
      </c>
      <c r="R13" s="10">
        <v>0.0685</v>
      </c>
      <c r="S13" s="10">
        <v>0.0775</v>
      </c>
      <c r="T13" s="10">
        <v>0.0048</v>
      </c>
      <c r="U13" s="16">
        <f t="shared" si="1"/>
        <v>109</v>
      </c>
      <c r="V13" s="10">
        <f>(U13-U12)/U12</f>
        <v>0.0380952381</v>
      </c>
      <c r="W13" s="10">
        <f t="shared" si="2"/>
        <v>0</v>
      </c>
      <c r="X13" s="10">
        <f t="shared" si="3"/>
        <v>0.0848701423</v>
      </c>
      <c r="Y13" s="10">
        <f t="shared" si="4"/>
        <v>0.01333673665</v>
      </c>
      <c r="Z13" s="10">
        <f t="shared" si="5"/>
        <v>5.363636364</v>
      </c>
    </row>
    <row r="14">
      <c r="A14" s="16">
        <v>2016.0</v>
      </c>
      <c r="B14" s="9" t="s">
        <v>56</v>
      </c>
      <c r="C14" s="16">
        <v>143.0</v>
      </c>
      <c r="D14" s="16">
        <v>165.0</v>
      </c>
      <c r="E14" s="16">
        <v>22302.0</v>
      </c>
      <c r="F14" s="16">
        <v>2299.0</v>
      </c>
      <c r="G14" s="16">
        <v>25.0</v>
      </c>
      <c r="H14" s="16">
        <v>1836.0</v>
      </c>
      <c r="I14" s="16">
        <v>1941.0</v>
      </c>
      <c r="J14" s="16">
        <v>148.0</v>
      </c>
      <c r="K14" s="16">
        <v>86.0</v>
      </c>
      <c r="L14" s="16">
        <v>23.0</v>
      </c>
      <c r="M14" s="16">
        <v>4160.0</v>
      </c>
      <c r="N14" s="16">
        <v>2198.0</v>
      </c>
      <c r="O14" s="16">
        <v>419.0</v>
      </c>
      <c r="P14" s="16">
        <v>2381.0</v>
      </c>
      <c r="Q14" s="16">
        <v>24683.0</v>
      </c>
      <c r="R14" s="10">
        <v>0.1068</v>
      </c>
      <c r="S14" s="10">
        <v>0.1042</v>
      </c>
      <c r="T14" s="10">
        <v>0.0066</v>
      </c>
      <c r="U14" s="16">
        <f t="shared" si="1"/>
        <v>308</v>
      </c>
      <c r="V14" s="10">
        <f t="shared" ref="V14:V16" si="6">(U14-U3)/U3</f>
        <v>0.05841924399</v>
      </c>
      <c r="W14" s="10">
        <f t="shared" si="2"/>
        <v>0.00488745404</v>
      </c>
      <c r="X14" s="10">
        <f t="shared" si="3"/>
        <v>0.186530356</v>
      </c>
      <c r="Y14" s="10">
        <f t="shared" si="4"/>
        <v>0.0985561833</v>
      </c>
      <c r="Z14" s="10">
        <f t="shared" si="5"/>
        <v>0.8926296633</v>
      </c>
    </row>
    <row r="15">
      <c r="A15" s="16">
        <v>2014.0</v>
      </c>
      <c r="B15" s="9" t="s">
        <v>57</v>
      </c>
      <c r="C15" s="16">
        <v>202.0</v>
      </c>
      <c r="D15" s="16">
        <v>250.0</v>
      </c>
      <c r="E15" s="16">
        <v>109040.0</v>
      </c>
      <c r="F15" s="16">
        <v>4567.0</v>
      </c>
      <c r="G15" s="16">
        <v>70.0</v>
      </c>
      <c r="H15" s="16">
        <v>326.0</v>
      </c>
      <c r="I15" s="16">
        <v>1026.0</v>
      </c>
      <c r="J15" s="16">
        <v>324.0</v>
      </c>
      <c r="K15" s="16">
        <v>49.0</v>
      </c>
      <c r="L15" s="16">
        <v>28.0</v>
      </c>
      <c r="M15" s="16">
        <v>4963.0</v>
      </c>
      <c r="N15" s="16">
        <v>1427.0</v>
      </c>
      <c r="O15" s="16">
        <v>-57585.0</v>
      </c>
      <c r="P15" s="16">
        <v>-54049.0</v>
      </c>
      <c r="Q15" s="16">
        <v>54991.0</v>
      </c>
      <c r="R15" s="10">
        <v>-0.4957</v>
      </c>
      <c r="S15" s="10">
        <v>0.0425</v>
      </c>
      <c r="T15" s="10">
        <v>0.003</v>
      </c>
      <c r="U15" s="16">
        <f t="shared" si="1"/>
        <v>452</v>
      </c>
      <c r="V15" s="10">
        <f t="shared" si="6"/>
        <v>-0.2674230146</v>
      </c>
      <c r="W15" s="10">
        <f t="shared" si="2"/>
        <v>0.000706162876</v>
      </c>
      <c r="X15" s="10">
        <f t="shared" si="3"/>
        <v>0.04551540719</v>
      </c>
      <c r="Y15" s="10">
        <f t="shared" si="4"/>
        <v>0.01308694057</v>
      </c>
      <c r="Z15" s="10">
        <f t="shared" si="5"/>
        <v>2.477925718</v>
      </c>
    </row>
    <row r="16">
      <c r="A16" s="16">
        <v>2016.0</v>
      </c>
      <c r="B16" s="9" t="s">
        <v>58</v>
      </c>
      <c r="C16" s="16">
        <v>47.0</v>
      </c>
      <c r="D16" s="16">
        <v>87.0</v>
      </c>
      <c r="E16" s="16">
        <v>7344.0</v>
      </c>
      <c r="F16" s="16">
        <v>691.0</v>
      </c>
      <c r="G16" s="16">
        <v>6.0</v>
      </c>
      <c r="H16" s="16">
        <v>38.0</v>
      </c>
      <c r="I16" s="16">
        <v>72.0</v>
      </c>
      <c r="J16" s="16">
        <v>31.0</v>
      </c>
      <c r="K16" s="16">
        <v>37.0</v>
      </c>
      <c r="L16" s="16">
        <v>26.0</v>
      </c>
      <c r="M16" s="16">
        <v>735.0</v>
      </c>
      <c r="N16" s="16">
        <v>166.0</v>
      </c>
      <c r="O16" s="16">
        <v>0.0</v>
      </c>
      <c r="P16" s="16">
        <v>569.0</v>
      </c>
      <c r="Q16" s="16">
        <v>7913.0</v>
      </c>
      <c r="R16" s="10">
        <v>0.0775</v>
      </c>
      <c r="S16" s="10">
        <v>0.0949</v>
      </c>
      <c r="T16" s="10">
        <v>0.0042</v>
      </c>
      <c r="U16" s="16">
        <f t="shared" si="1"/>
        <v>134</v>
      </c>
      <c r="V16" s="10">
        <f t="shared" si="6"/>
        <v>0.1260504202</v>
      </c>
      <c r="W16" s="10">
        <f t="shared" si="2"/>
        <v>0.008578431373</v>
      </c>
      <c r="X16" s="10">
        <f t="shared" si="3"/>
        <v>0.1000816993</v>
      </c>
      <c r="Y16" s="10">
        <f t="shared" si="4"/>
        <v>0.02260348584</v>
      </c>
      <c r="Z16" s="10">
        <f t="shared" si="5"/>
        <v>3.427710843</v>
      </c>
    </row>
    <row r="17">
      <c r="A17" s="16">
        <v>2016.0</v>
      </c>
      <c r="B17" s="9" t="s">
        <v>59</v>
      </c>
      <c r="C17" s="16">
        <v>69.0</v>
      </c>
      <c r="D17" s="16">
        <v>38.0</v>
      </c>
      <c r="E17" s="16">
        <v>18984.0</v>
      </c>
      <c r="F17" s="16">
        <v>1370.0</v>
      </c>
      <c r="G17" s="16">
        <v>1.0</v>
      </c>
      <c r="H17" s="16">
        <v>1223.0</v>
      </c>
      <c r="I17" s="16">
        <v>1677.0</v>
      </c>
      <c r="J17" s="16">
        <v>115.0</v>
      </c>
      <c r="K17" s="16">
        <v>16.0</v>
      </c>
      <c r="L17" s="16">
        <v>105.0</v>
      </c>
      <c r="M17" s="16">
        <v>2594.0</v>
      </c>
      <c r="N17" s="16">
        <v>1913.0</v>
      </c>
      <c r="O17" s="16">
        <v>0.0</v>
      </c>
      <c r="P17" s="16">
        <v>681.0</v>
      </c>
      <c r="Q17" s="16">
        <v>19665.0</v>
      </c>
      <c r="R17" s="10">
        <v>0.0359</v>
      </c>
      <c r="S17" s="10">
        <v>0.0722</v>
      </c>
      <c r="T17" s="10">
        <v>0.0061</v>
      </c>
      <c r="U17" s="16">
        <f t="shared" si="1"/>
        <v>107</v>
      </c>
      <c r="V17" s="10">
        <f>(U17-U6)/U17</f>
        <v>0.04672897196</v>
      </c>
      <c r="W17" s="10">
        <f t="shared" si="2"/>
        <v>0.006373788453</v>
      </c>
      <c r="X17" s="10">
        <f t="shared" si="3"/>
        <v>0.1366413822</v>
      </c>
      <c r="Y17" s="10">
        <f t="shared" si="4"/>
        <v>0.1007690687</v>
      </c>
      <c r="Z17" s="10">
        <f t="shared" si="5"/>
        <v>0.3559853633</v>
      </c>
    </row>
    <row r="18">
      <c r="A18" s="16">
        <v>2016.0</v>
      </c>
      <c r="B18" s="9" t="s">
        <v>60</v>
      </c>
      <c r="C18" s="16">
        <v>109.0</v>
      </c>
      <c r="D18" s="16">
        <v>130.0</v>
      </c>
      <c r="E18" s="16">
        <v>25343.0</v>
      </c>
      <c r="F18" s="16">
        <v>1585.0</v>
      </c>
      <c r="G18" s="16">
        <v>2.0</v>
      </c>
      <c r="H18" s="16">
        <v>4654.0</v>
      </c>
      <c r="I18" s="16">
        <v>5178.0</v>
      </c>
      <c r="J18" s="16">
        <v>182.0</v>
      </c>
      <c r="K18" s="16">
        <v>119.0</v>
      </c>
      <c r="L18" s="16">
        <v>64.0</v>
      </c>
      <c r="M18" s="16">
        <v>6241.0</v>
      </c>
      <c r="N18" s="16">
        <v>5543.0</v>
      </c>
      <c r="O18" s="16">
        <v>4.0</v>
      </c>
      <c r="P18" s="16">
        <v>702.0</v>
      </c>
      <c r="Q18" s="16">
        <v>26045.0</v>
      </c>
      <c r="R18" s="10">
        <v>0.0277</v>
      </c>
      <c r="S18" s="10">
        <v>0.0626</v>
      </c>
      <c r="T18" s="10">
        <v>0.0072</v>
      </c>
      <c r="U18" s="16">
        <f t="shared" si="1"/>
        <v>239</v>
      </c>
      <c r="V18" s="10">
        <f t="shared" ref="V18:V22" si="7">(U18-U7)/U7</f>
        <v>0.09132420091</v>
      </c>
      <c r="W18" s="10">
        <f t="shared" si="2"/>
        <v>0.007220928856</v>
      </c>
      <c r="X18" s="10">
        <f t="shared" si="3"/>
        <v>0.246261295</v>
      </c>
      <c r="Y18" s="10">
        <f t="shared" si="4"/>
        <v>0.2187191729</v>
      </c>
      <c r="Z18" s="10">
        <f t="shared" si="5"/>
        <v>0.1259245896</v>
      </c>
    </row>
    <row r="19">
      <c r="A19" s="16">
        <v>2014.0</v>
      </c>
      <c r="B19" s="9" t="s">
        <v>61</v>
      </c>
      <c r="C19" s="16">
        <v>199.0</v>
      </c>
      <c r="D19" s="16">
        <v>295.0</v>
      </c>
      <c r="E19" s="16">
        <v>63551.0</v>
      </c>
      <c r="F19" s="16">
        <v>4874.0</v>
      </c>
      <c r="G19" s="16">
        <v>17.0</v>
      </c>
      <c r="H19" s="16">
        <v>1049.0</v>
      </c>
      <c r="I19" s="16">
        <v>363.0</v>
      </c>
      <c r="J19" s="16">
        <v>143.0</v>
      </c>
      <c r="K19" s="16">
        <v>117.0</v>
      </c>
      <c r="L19" s="16">
        <v>0.0</v>
      </c>
      <c r="M19" s="16">
        <v>5940.0</v>
      </c>
      <c r="N19" s="16">
        <v>623.0</v>
      </c>
      <c r="O19" s="16">
        <v>-22957.0</v>
      </c>
      <c r="P19" s="16">
        <v>-17640.0</v>
      </c>
      <c r="Q19" s="16">
        <v>45911.0</v>
      </c>
      <c r="R19" s="10">
        <v>-0.2776</v>
      </c>
      <c r="S19" s="10">
        <v>0.077</v>
      </c>
      <c r="T19" s="10">
        <v>0.0023</v>
      </c>
      <c r="U19" s="16">
        <f t="shared" si="1"/>
        <v>494</v>
      </c>
      <c r="V19" s="10">
        <f t="shared" si="7"/>
        <v>0.05106382979</v>
      </c>
      <c r="W19" s="10">
        <f t="shared" si="2"/>
        <v>0.001841041054</v>
      </c>
      <c r="X19" s="10">
        <f t="shared" si="3"/>
        <v>0.09346823811</v>
      </c>
      <c r="Y19" s="10">
        <f t="shared" si="4"/>
        <v>0.009803150226</v>
      </c>
      <c r="Z19" s="10">
        <f t="shared" si="5"/>
        <v>8.534510433</v>
      </c>
    </row>
    <row r="20">
      <c r="A20" s="16">
        <v>2016.0</v>
      </c>
      <c r="B20" s="9" t="s">
        <v>62</v>
      </c>
      <c r="C20" s="16">
        <v>95.0</v>
      </c>
      <c r="D20" s="16">
        <v>86.0</v>
      </c>
      <c r="E20" s="16">
        <v>26332.0</v>
      </c>
      <c r="F20" s="16">
        <v>1436.0</v>
      </c>
      <c r="G20" s="16">
        <v>22.0</v>
      </c>
      <c r="H20" s="16">
        <v>194.0</v>
      </c>
      <c r="I20" s="16">
        <v>176.0</v>
      </c>
      <c r="J20" s="16">
        <v>162.0</v>
      </c>
      <c r="K20" s="16">
        <v>4.0</v>
      </c>
      <c r="L20" s="16">
        <v>0.0</v>
      </c>
      <c r="M20" s="16">
        <v>1652.0</v>
      </c>
      <c r="N20" s="16">
        <v>342.0</v>
      </c>
      <c r="O20" s="16">
        <v>0.0</v>
      </c>
      <c r="P20" s="16">
        <v>1310.0</v>
      </c>
      <c r="Q20" s="16">
        <v>27642.0</v>
      </c>
      <c r="R20" s="10">
        <v>0.0497</v>
      </c>
      <c r="S20" s="10">
        <v>0.0554</v>
      </c>
      <c r="T20" s="10">
        <v>0.0062</v>
      </c>
      <c r="U20" s="16">
        <f t="shared" si="1"/>
        <v>181</v>
      </c>
      <c r="V20" s="10">
        <f t="shared" si="7"/>
        <v>0</v>
      </c>
      <c r="W20" s="10">
        <f t="shared" si="2"/>
        <v>0.0001519064256</v>
      </c>
      <c r="X20" s="10">
        <f t="shared" si="3"/>
        <v>0.06273735379</v>
      </c>
      <c r="Y20" s="10">
        <f t="shared" si="4"/>
        <v>0.01298799939</v>
      </c>
      <c r="Z20" s="10">
        <f t="shared" si="5"/>
        <v>3.830409357</v>
      </c>
    </row>
    <row r="21">
      <c r="A21" s="16">
        <v>2014.0</v>
      </c>
      <c r="B21" s="9" t="s">
        <v>63</v>
      </c>
      <c r="C21" s="16">
        <v>14.0</v>
      </c>
      <c r="D21" s="16">
        <v>75.0</v>
      </c>
      <c r="E21" s="16">
        <v>6430.0</v>
      </c>
      <c r="F21" s="16">
        <v>618.0</v>
      </c>
      <c r="G21" s="16">
        <v>0.0</v>
      </c>
      <c r="H21" s="16">
        <v>2.0</v>
      </c>
      <c r="I21" s="16">
        <v>10.0</v>
      </c>
      <c r="J21" s="16">
        <v>4.0</v>
      </c>
      <c r="K21" s="16">
        <v>2.0</v>
      </c>
      <c r="L21" s="16">
        <v>3.0</v>
      </c>
      <c r="M21" s="16">
        <v>620.0</v>
      </c>
      <c r="N21" s="16">
        <v>19.0</v>
      </c>
      <c r="O21" s="16">
        <v>-359.0</v>
      </c>
      <c r="P21" s="16">
        <v>242.0</v>
      </c>
      <c r="Q21" s="16">
        <v>6672.0</v>
      </c>
      <c r="R21" s="10">
        <v>0.0376</v>
      </c>
      <c r="S21" s="10">
        <v>0.0961</v>
      </c>
      <c r="T21" s="10">
        <v>6.0E-4</v>
      </c>
      <c r="U21" s="4">
        <f t="shared" si="1"/>
        <v>89</v>
      </c>
      <c r="V21" s="10">
        <f t="shared" si="7"/>
        <v>-0.1603773585</v>
      </c>
      <c r="W21" s="10">
        <f t="shared" si="2"/>
        <v>0.0007776049767</v>
      </c>
      <c r="X21" s="10">
        <f t="shared" si="3"/>
        <v>0.09642301711</v>
      </c>
      <c r="Y21" s="10">
        <f t="shared" si="4"/>
        <v>0.002954898911</v>
      </c>
      <c r="Z21" s="10">
        <f t="shared" si="5"/>
        <v>31.63157895</v>
      </c>
    </row>
    <row r="22">
      <c r="A22" s="16">
        <v>2014.0</v>
      </c>
      <c r="B22" s="9" t="s">
        <v>64</v>
      </c>
      <c r="C22" s="16">
        <v>274.0</v>
      </c>
      <c r="D22" s="16">
        <v>319.0</v>
      </c>
      <c r="E22" s="16">
        <v>88385.0</v>
      </c>
      <c r="F22" s="16">
        <v>4956.0</v>
      </c>
      <c r="G22" s="16">
        <v>33.0</v>
      </c>
      <c r="H22" s="16">
        <v>11484.0</v>
      </c>
      <c r="I22" s="16">
        <v>13341.0</v>
      </c>
      <c r="J22" s="16">
        <v>182.0</v>
      </c>
      <c r="K22" s="16">
        <v>33.0</v>
      </c>
      <c r="L22" s="16">
        <v>10.0</v>
      </c>
      <c r="M22" s="16">
        <v>16473.0</v>
      </c>
      <c r="N22" s="16">
        <v>13566.0</v>
      </c>
      <c r="O22" s="16">
        <v>-44434.0</v>
      </c>
      <c r="P22" s="16">
        <v>-41527.0</v>
      </c>
      <c r="Q22" s="16">
        <v>46858.0</v>
      </c>
      <c r="R22" s="10">
        <v>-0.4698</v>
      </c>
      <c r="S22" s="10">
        <v>0.0564</v>
      </c>
      <c r="T22" s="10">
        <v>0.0021</v>
      </c>
      <c r="U22" s="16">
        <f t="shared" si="1"/>
        <v>593</v>
      </c>
      <c r="V22" s="10">
        <f t="shared" si="7"/>
        <v>0.05704099822</v>
      </c>
      <c r="W22" s="10">
        <f t="shared" si="2"/>
        <v>0.0004865078916</v>
      </c>
      <c r="X22" s="10">
        <f t="shared" si="3"/>
        <v>0.186377779</v>
      </c>
      <c r="Y22" s="10">
        <f t="shared" si="4"/>
        <v>0.1534875827</v>
      </c>
      <c r="Z22" s="10">
        <f t="shared" si="5"/>
        <v>0.2142857143</v>
      </c>
    </row>
    <row r="23">
      <c r="A23" s="16">
        <v>2018.0</v>
      </c>
      <c r="B23" s="9" t="s">
        <v>55</v>
      </c>
      <c r="C23" s="16">
        <v>61.0</v>
      </c>
      <c r="D23" s="16">
        <v>50.0</v>
      </c>
      <c r="E23" s="16">
        <v>16744.0</v>
      </c>
      <c r="F23" s="16">
        <v>1071.0</v>
      </c>
      <c r="G23" s="16">
        <v>0.0</v>
      </c>
      <c r="H23" s="16">
        <v>16.0</v>
      </c>
      <c r="I23" s="16">
        <v>24.0</v>
      </c>
      <c r="J23" s="16">
        <v>53.0</v>
      </c>
      <c r="K23" s="16">
        <v>0.0</v>
      </c>
      <c r="L23" s="16">
        <v>2.0</v>
      </c>
      <c r="M23" s="16">
        <v>1088.0</v>
      </c>
      <c r="N23" s="16">
        <v>79.0</v>
      </c>
      <c r="O23" s="16">
        <v>0.0</v>
      </c>
      <c r="P23" s="16">
        <v>1009.0</v>
      </c>
      <c r="Q23" s="16">
        <v>17753.0</v>
      </c>
      <c r="R23" s="10">
        <v>0.0603</v>
      </c>
      <c r="S23" s="10">
        <v>0.064</v>
      </c>
      <c r="T23" s="10">
        <v>0.0032</v>
      </c>
      <c r="U23" s="16">
        <f t="shared" si="1"/>
        <v>111</v>
      </c>
      <c r="V23" s="10">
        <f t="shared" ref="V23:V79" si="8">(U23-U13)/U13</f>
        <v>0.01834862385</v>
      </c>
      <c r="W23" s="10">
        <f t="shared" si="2"/>
        <v>0.0001194457716</v>
      </c>
      <c r="X23" s="10">
        <f t="shared" si="3"/>
        <v>0.06497849976</v>
      </c>
      <c r="Y23" s="10">
        <f t="shared" si="4"/>
        <v>0.004718107979</v>
      </c>
      <c r="Z23" s="10">
        <f t="shared" si="5"/>
        <v>12.7721519</v>
      </c>
    </row>
    <row r="24">
      <c r="A24" s="16">
        <v>2017.0</v>
      </c>
      <c r="B24" s="9" t="s">
        <v>56</v>
      </c>
      <c r="C24" s="16">
        <v>153.0</v>
      </c>
      <c r="D24" s="16">
        <v>178.0</v>
      </c>
      <c r="E24" s="16">
        <v>24683.0</v>
      </c>
      <c r="F24" s="16">
        <v>2141.0</v>
      </c>
      <c r="G24" s="16">
        <v>34.0</v>
      </c>
      <c r="H24" s="16">
        <v>364.0</v>
      </c>
      <c r="I24" s="16">
        <v>411.0</v>
      </c>
      <c r="J24" s="16">
        <v>114.0</v>
      </c>
      <c r="K24" s="16">
        <v>27.0</v>
      </c>
      <c r="L24" s="16">
        <v>41.0</v>
      </c>
      <c r="M24" s="16">
        <v>2539.0</v>
      </c>
      <c r="N24" s="16">
        <v>593.0</v>
      </c>
      <c r="O24" s="16">
        <v>0.0</v>
      </c>
      <c r="P24" s="16">
        <v>1946.0</v>
      </c>
      <c r="Q24" s="16">
        <v>26629.0</v>
      </c>
      <c r="R24" s="10">
        <v>0.0788</v>
      </c>
      <c r="S24" s="10">
        <v>0.0881</v>
      </c>
      <c r="T24" s="10">
        <v>0.0046</v>
      </c>
      <c r="U24" s="16">
        <f t="shared" si="1"/>
        <v>331</v>
      </c>
      <c r="V24" s="10">
        <f t="shared" si="8"/>
        <v>0.07467532468</v>
      </c>
      <c r="W24" s="10">
        <f t="shared" si="2"/>
        <v>0.002754932545</v>
      </c>
      <c r="X24" s="10">
        <f t="shared" si="3"/>
        <v>0.1028643196</v>
      </c>
      <c r="Y24" s="10">
        <f t="shared" si="4"/>
        <v>0.02402463234</v>
      </c>
      <c r="Z24" s="10">
        <f t="shared" si="5"/>
        <v>3.281618887</v>
      </c>
    </row>
    <row r="25">
      <c r="A25" s="16">
        <v>2015.0</v>
      </c>
      <c r="B25" s="9" t="s">
        <v>57</v>
      </c>
      <c r="C25" s="16">
        <v>67.0</v>
      </c>
      <c r="D25" s="16">
        <v>123.0</v>
      </c>
      <c r="E25" s="16">
        <v>54991.0</v>
      </c>
      <c r="F25" s="16">
        <v>1204.0</v>
      </c>
      <c r="G25" s="16">
        <v>16.0</v>
      </c>
      <c r="H25" s="16">
        <v>144.0</v>
      </c>
      <c r="I25" s="16">
        <v>42516.0</v>
      </c>
      <c r="J25" s="16">
        <v>52.0</v>
      </c>
      <c r="K25" s="16">
        <v>25.0</v>
      </c>
      <c r="L25" s="16">
        <v>1.0</v>
      </c>
      <c r="M25" s="16">
        <v>1364.0</v>
      </c>
      <c r="N25" s="16">
        <v>42594.0</v>
      </c>
      <c r="O25" s="16">
        <v>0.0</v>
      </c>
      <c r="P25" s="16">
        <v>-41230.0</v>
      </c>
      <c r="Q25" s="16">
        <v>13761.0</v>
      </c>
      <c r="R25" s="10">
        <v>-0.7498</v>
      </c>
      <c r="S25" s="10">
        <v>0.0222</v>
      </c>
      <c r="T25" s="10">
        <v>9.0E-4</v>
      </c>
      <c r="U25" s="16">
        <f t="shared" si="1"/>
        <v>190</v>
      </c>
      <c r="V25" s="10">
        <f t="shared" si="8"/>
        <v>-0.5796460177</v>
      </c>
      <c r="W25" s="10">
        <f t="shared" si="2"/>
        <v>0.0004728046408</v>
      </c>
      <c r="X25" s="10">
        <f t="shared" si="3"/>
        <v>0.02480405885</v>
      </c>
      <c r="Y25" s="10">
        <f t="shared" si="4"/>
        <v>0.7745631103</v>
      </c>
      <c r="Z25" s="10">
        <f t="shared" si="5"/>
        <v>-0.9679767103</v>
      </c>
    </row>
    <row r="26">
      <c r="A26" s="16">
        <v>2017.0</v>
      </c>
      <c r="B26" s="9" t="s">
        <v>58</v>
      </c>
      <c r="C26" s="16">
        <v>58.0</v>
      </c>
      <c r="D26" s="16">
        <v>88.0</v>
      </c>
      <c r="E26" s="16">
        <v>7913.0</v>
      </c>
      <c r="F26" s="16">
        <v>951.0</v>
      </c>
      <c r="G26" s="16">
        <v>5.0</v>
      </c>
      <c r="H26" s="16">
        <v>50.0</v>
      </c>
      <c r="I26" s="16">
        <v>100.0</v>
      </c>
      <c r="J26" s="16">
        <v>24.0</v>
      </c>
      <c r="K26" s="16">
        <v>38.0</v>
      </c>
      <c r="L26" s="16">
        <v>36.0</v>
      </c>
      <c r="M26" s="16">
        <v>1006.0</v>
      </c>
      <c r="N26" s="16">
        <v>198.0</v>
      </c>
      <c r="O26" s="16">
        <v>4.0</v>
      </c>
      <c r="P26" s="16">
        <v>812.0</v>
      </c>
      <c r="Q26" s="16">
        <v>8725.0</v>
      </c>
      <c r="R26" s="10">
        <v>0.1026</v>
      </c>
      <c r="S26" s="10">
        <v>0.1208</v>
      </c>
      <c r="T26" s="10">
        <v>0.003</v>
      </c>
      <c r="U26" s="16">
        <f t="shared" si="1"/>
        <v>146</v>
      </c>
      <c r="V26" s="10">
        <f t="shared" si="8"/>
        <v>0.08955223881</v>
      </c>
      <c r="W26" s="10">
        <f t="shared" si="2"/>
        <v>0.009351699735</v>
      </c>
      <c r="X26" s="10">
        <f t="shared" si="3"/>
        <v>0.1271325667</v>
      </c>
      <c r="Y26" s="10">
        <f t="shared" si="4"/>
        <v>0.02502211551</v>
      </c>
      <c r="Z26" s="10">
        <f t="shared" si="5"/>
        <v>4.080808081</v>
      </c>
    </row>
    <row r="27">
      <c r="A27" s="16">
        <v>2017.0</v>
      </c>
      <c r="B27" s="9" t="s">
        <v>59</v>
      </c>
      <c r="C27" s="16">
        <v>74.0</v>
      </c>
      <c r="D27" s="16">
        <v>40.0</v>
      </c>
      <c r="E27" s="16">
        <v>19665.0</v>
      </c>
      <c r="F27" s="16">
        <v>1259.0</v>
      </c>
      <c r="G27" s="16">
        <v>10.0</v>
      </c>
      <c r="H27" s="16">
        <v>147.0</v>
      </c>
      <c r="I27" s="16">
        <v>543.0</v>
      </c>
      <c r="J27" s="16">
        <v>68.0</v>
      </c>
      <c r="K27" s="16">
        <v>10.0</v>
      </c>
      <c r="L27" s="16">
        <v>2.0</v>
      </c>
      <c r="M27" s="16">
        <v>1418.0</v>
      </c>
      <c r="N27" s="16">
        <v>623.0</v>
      </c>
      <c r="O27" s="16">
        <v>0.0</v>
      </c>
      <c r="P27" s="16">
        <v>795.0</v>
      </c>
      <c r="Q27" s="16">
        <v>20460.0</v>
      </c>
      <c r="R27" s="10">
        <v>0.0404</v>
      </c>
      <c r="S27" s="10">
        <v>0.0645</v>
      </c>
      <c r="T27" s="10">
        <v>0.0035</v>
      </c>
      <c r="U27" s="16">
        <f t="shared" si="1"/>
        <v>114</v>
      </c>
      <c r="V27" s="10">
        <f t="shared" si="8"/>
        <v>0.06542056075</v>
      </c>
      <c r="W27" s="10">
        <f t="shared" si="2"/>
        <v>0.0006102212052</v>
      </c>
      <c r="X27" s="10">
        <f t="shared" si="3"/>
        <v>0.07210780575</v>
      </c>
      <c r="Y27" s="10">
        <f t="shared" si="4"/>
        <v>0.0316806509</v>
      </c>
      <c r="Z27" s="10">
        <f t="shared" si="5"/>
        <v>1.276083467</v>
      </c>
    </row>
    <row r="28">
      <c r="A28" s="16">
        <v>2017.0</v>
      </c>
      <c r="B28" s="9" t="s">
        <v>60</v>
      </c>
      <c r="C28" s="16">
        <v>109.0</v>
      </c>
      <c r="D28" s="16">
        <v>148.0</v>
      </c>
      <c r="E28" s="16">
        <v>26045.0</v>
      </c>
      <c r="F28" s="16">
        <v>2294.0</v>
      </c>
      <c r="G28" s="16">
        <v>0.0</v>
      </c>
      <c r="H28" s="16">
        <v>183.0</v>
      </c>
      <c r="I28" s="16">
        <v>1029.0</v>
      </c>
      <c r="J28" s="16">
        <v>136.0</v>
      </c>
      <c r="K28" s="16">
        <v>134.0</v>
      </c>
      <c r="L28" s="16">
        <v>39.0</v>
      </c>
      <c r="M28" s="16">
        <v>2477.0</v>
      </c>
      <c r="N28" s="16">
        <v>1338.0</v>
      </c>
      <c r="O28" s="16">
        <v>9.0</v>
      </c>
      <c r="P28" s="16">
        <v>1148.0</v>
      </c>
      <c r="Q28" s="16">
        <v>27193.0</v>
      </c>
      <c r="R28" s="10">
        <v>0.0441</v>
      </c>
      <c r="S28" s="10">
        <v>0.0881</v>
      </c>
      <c r="T28" s="10">
        <v>0.0052</v>
      </c>
      <c r="U28" s="16">
        <f t="shared" si="1"/>
        <v>257</v>
      </c>
      <c r="V28" s="10">
        <f t="shared" si="8"/>
        <v>0.07531380753</v>
      </c>
      <c r="W28" s="10">
        <f t="shared" si="2"/>
        <v>0.006642349779</v>
      </c>
      <c r="X28" s="10">
        <f t="shared" si="3"/>
        <v>0.09510462661</v>
      </c>
      <c r="Y28" s="10">
        <f t="shared" si="4"/>
        <v>0.0513726243</v>
      </c>
      <c r="Z28" s="10">
        <f t="shared" si="5"/>
        <v>0.8512705531</v>
      </c>
    </row>
    <row r="29">
      <c r="A29" s="16">
        <v>2015.0</v>
      </c>
      <c r="B29" s="9" t="s">
        <v>61</v>
      </c>
      <c r="C29" s="16">
        <v>73.0</v>
      </c>
      <c r="D29" s="16">
        <v>103.0</v>
      </c>
      <c r="E29" s="16">
        <v>45911.0</v>
      </c>
      <c r="F29" s="16">
        <v>1433.0</v>
      </c>
      <c r="G29" s="16">
        <v>26.0</v>
      </c>
      <c r="H29" s="16">
        <v>31.0</v>
      </c>
      <c r="I29" s="16">
        <v>30098.0</v>
      </c>
      <c r="J29" s="16">
        <v>46.0</v>
      </c>
      <c r="K29" s="16">
        <v>3.0</v>
      </c>
      <c r="L29" s="16">
        <v>0.0</v>
      </c>
      <c r="M29" s="16">
        <v>1490.0</v>
      </c>
      <c r="N29" s="16">
        <v>30147.0</v>
      </c>
      <c r="O29" s="16">
        <v>0.0</v>
      </c>
      <c r="P29" s="16">
        <v>-28657.0</v>
      </c>
      <c r="Q29" s="16">
        <v>17254.0</v>
      </c>
      <c r="R29" s="10">
        <v>-0.6242</v>
      </c>
      <c r="S29" s="10">
        <v>0.0318</v>
      </c>
      <c r="T29" s="10">
        <v>0.001</v>
      </c>
      <c r="U29" s="16">
        <f t="shared" si="1"/>
        <v>176</v>
      </c>
      <c r="V29" s="10">
        <f t="shared" si="8"/>
        <v>-0.6437246964</v>
      </c>
      <c r="W29" s="10">
        <f t="shared" si="2"/>
        <v>0.00006534381739</v>
      </c>
      <c r="X29" s="10">
        <f t="shared" si="3"/>
        <v>0.03245409597</v>
      </c>
      <c r="Y29" s="10">
        <f t="shared" si="4"/>
        <v>0.6566400209</v>
      </c>
      <c r="Z29" s="10">
        <f t="shared" si="5"/>
        <v>-0.9505755133</v>
      </c>
    </row>
    <row r="30">
      <c r="A30" s="16">
        <v>2017.0</v>
      </c>
      <c r="B30" s="9" t="s">
        <v>62</v>
      </c>
      <c r="C30" s="16">
        <v>95.0</v>
      </c>
      <c r="D30" s="16">
        <v>86.0</v>
      </c>
      <c r="E30" s="16">
        <v>27642.0</v>
      </c>
      <c r="F30" s="16">
        <v>1116.0</v>
      </c>
      <c r="G30" s="16">
        <v>19.0</v>
      </c>
      <c r="H30" s="16">
        <v>290.0</v>
      </c>
      <c r="I30" s="16">
        <v>253.0</v>
      </c>
      <c r="J30" s="16">
        <v>149.0</v>
      </c>
      <c r="K30" s="16">
        <v>0.0</v>
      </c>
      <c r="L30" s="16">
        <v>17.0</v>
      </c>
      <c r="M30" s="16">
        <v>1425.0</v>
      </c>
      <c r="N30" s="16">
        <v>419.0</v>
      </c>
      <c r="O30" s="16">
        <v>0.0</v>
      </c>
      <c r="P30" s="16">
        <v>1006.0</v>
      </c>
      <c r="Q30" s="16">
        <v>28648.0</v>
      </c>
      <c r="R30" s="10">
        <v>0.0364</v>
      </c>
      <c r="S30" s="10">
        <v>0.0411</v>
      </c>
      <c r="T30" s="10">
        <v>0.0054</v>
      </c>
      <c r="U30" s="16">
        <f t="shared" si="1"/>
        <v>181</v>
      </c>
      <c r="V30" s="10">
        <f t="shared" si="8"/>
        <v>0</v>
      </c>
      <c r="W30" s="10">
        <f t="shared" si="2"/>
        <v>0.0006150061501</v>
      </c>
      <c r="X30" s="10">
        <f t="shared" si="3"/>
        <v>0.05155198611</v>
      </c>
      <c r="Y30" s="10">
        <f t="shared" si="4"/>
        <v>0.01515809276</v>
      </c>
      <c r="Z30" s="10">
        <f t="shared" si="5"/>
        <v>2.400954654</v>
      </c>
    </row>
    <row r="31">
      <c r="A31" s="16">
        <v>2015.0</v>
      </c>
      <c r="B31" s="9" t="s">
        <v>63</v>
      </c>
      <c r="C31" s="16">
        <v>16.0</v>
      </c>
      <c r="D31" s="16">
        <v>78.0</v>
      </c>
      <c r="E31" s="16">
        <v>6672.0</v>
      </c>
      <c r="F31" s="16">
        <v>284.0</v>
      </c>
      <c r="G31" s="16">
        <v>36.0</v>
      </c>
      <c r="H31" s="16">
        <v>37.0</v>
      </c>
      <c r="I31" s="16">
        <v>30.0</v>
      </c>
      <c r="J31" s="16">
        <v>22.0</v>
      </c>
      <c r="K31" s="16">
        <v>27.0</v>
      </c>
      <c r="L31" s="16">
        <v>93.0</v>
      </c>
      <c r="M31" s="16">
        <v>357.0</v>
      </c>
      <c r="N31" s="16">
        <v>172.0</v>
      </c>
      <c r="O31" s="16">
        <v>83.0</v>
      </c>
      <c r="P31" s="16">
        <v>268.0</v>
      </c>
      <c r="Q31" s="16">
        <v>6940.0</v>
      </c>
      <c r="R31" s="10">
        <v>0.0402</v>
      </c>
      <c r="S31" s="10">
        <v>0.048</v>
      </c>
      <c r="T31" s="10">
        <v>0.0033</v>
      </c>
      <c r="U31" s="4">
        <f t="shared" si="1"/>
        <v>94</v>
      </c>
      <c r="V31" s="10">
        <f t="shared" si="8"/>
        <v>0.05617977528</v>
      </c>
      <c r="W31" s="10">
        <f t="shared" si="2"/>
        <v>0.01798561151</v>
      </c>
      <c r="X31" s="10">
        <f t="shared" si="3"/>
        <v>0.05350719424</v>
      </c>
      <c r="Y31" s="10">
        <f t="shared" si="4"/>
        <v>0.0257793765</v>
      </c>
      <c r="Z31" s="10">
        <f t="shared" si="5"/>
        <v>1.075581395</v>
      </c>
    </row>
    <row r="32">
      <c r="A32" s="16">
        <v>2015.0</v>
      </c>
      <c r="B32" s="9" t="s">
        <v>64</v>
      </c>
      <c r="C32" s="16">
        <v>80.0</v>
      </c>
      <c r="D32" s="16">
        <v>107.0</v>
      </c>
      <c r="E32" s="16">
        <v>46858.0</v>
      </c>
      <c r="F32" s="16">
        <v>1945.0</v>
      </c>
      <c r="G32" s="16">
        <v>34.0</v>
      </c>
      <c r="H32" s="16">
        <v>927.0</v>
      </c>
      <c r="I32" s="16">
        <v>33735.0</v>
      </c>
      <c r="J32" s="16">
        <v>109.0</v>
      </c>
      <c r="K32" s="16">
        <v>40.0</v>
      </c>
      <c r="L32" s="16">
        <v>36.0</v>
      </c>
      <c r="M32" s="16">
        <v>2906.0</v>
      </c>
      <c r="N32" s="16">
        <v>33920.0</v>
      </c>
      <c r="O32" s="16">
        <v>0.0</v>
      </c>
      <c r="P32" s="16">
        <v>-31014.0</v>
      </c>
      <c r="Q32" s="16">
        <v>15844.0</v>
      </c>
      <c r="R32" s="10">
        <v>-0.6619</v>
      </c>
      <c r="S32" s="10">
        <v>0.0422</v>
      </c>
      <c r="T32" s="10">
        <v>0.0023</v>
      </c>
      <c r="U32" s="16">
        <f t="shared" si="1"/>
        <v>187</v>
      </c>
      <c r="V32" s="10">
        <f t="shared" si="8"/>
        <v>-0.6846543002</v>
      </c>
      <c r="W32" s="10">
        <f t="shared" si="2"/>
        <v>0.00162192155</v>
      </c>
      <c r="X32" s="10">
        <f t="shared" si="3"/>
        <v>0.06201715822</v>
      </c>
      <c r="Y32" s="10">
        <f t="shared" si="4"/>
        <v>0.7238891971</v>
      </c>
      <c r="Z32" s="10">
        <f t="shared" si="5"/>
        <v>-0.9143278302</v>
      </c>
    </row>
    <row r="33">
      <c r="A33" s="16">
        <v>2019.0</v>
      </c>
      <c r="B33" s="9" t="s">
        <v>55</v>
      </c>
      <c r="C33" s="16">
        <v>76.0</v>
      </c>
      <c r="D33" s="16">
        <v>36.0</v>
      </c>
      <c r="E33" s="16">
        <v>17753.0</v>
      </c>
      <c r="F33" s="16">
        <v>869.0</v>
      </c>
      <c r="G33" s="16">
        <v>0.0</v>
      </c>
      <c r="H33" s="16">
        <v>27.0</v>
      </c>
      <c r="I33" s="16">
        <v>30.0</v>
      </c>
      <c r="J33" s="16">
        <v>51.0</v>
      </c>
      <c r="K33" s="16">
        <v>0.0</v>
      </c>
      <c r="L33" s="16">
        <v>1.0</v>
      </c>
      <c r="M33" s="16">
        <v>897.0</v>
      </c>
      <c r="N33" s="16">
        <v>82.0</v>
      </c>
      <c r="O33" s="16">
        <v>-127.0</v>
      </c>
      <c r="P33" s="16">
        <v>688.0</v>
      </c>
      <c r="Q33" s="16">
        <v>18441.0</v>
      </c>
      <c r="R33" s="10">
        <v>0.0388</v>
      </c>
      <c r="S33" s="10">
        <v>0.0489</v>
      </c>
      <c r="T33" s="10">
        <v>0.0029</v>
      </c>
      <c r="U33" s="16">
        <f t="shared" si="1"/>
        <v>112</v>
      </c>
      <c r="V33" s="10">
        <f t="shared" si="8"/>
        <v>0.009009009009</v>
      </c>
      <c r="W33" s="10">
        <f t="shared" si="2"/>
        <v>0.00005632850786</v>
      </c>
      <c r="X33" s="10">
        <f t="shared" si="3"/>
        <v>0.05052667155</v>
      </c>
      <c r="Y33" s="10">
        <f t="shared" si="4"/>
        <v>0.004618937644</v>
      </c>
      <c r="Z33" s="10">
        <f t="shared" si="5"/>
        <v>9.93902439</v>
      </c>
    </row>
    <row r="34">
      <c r="A34" s="16">
        <v>2018.0</v>
      </c>
      <c r="B34" s="9" t="s">
        <v>56</v>
      </c>
      <c r="C34" s="16">
        <v>176.0</v>
      </c>
      <c r="D34" s="16">
        <v>178.0</v>
      </c>
      <c r="E34" s="16">
        <v>26629.0</v>
      </c>
      <c r="F34" s="16">
        <v>1806.0</v>
      </c>
      <c r="G34" s="16">
        <v>40.0</v>
      </c>
      <c r="H34" s="16">
        <v>84.0</v>
      </c>
      <c r="I34" s="16">
        <v>256.0</v>
      </c>
      <c r="J34" s="16">
        <v>126.0</v>
      </c>
      <c r="K34" s="16">
        <v>7.0</v>
      </c>
      <c r="L34" s="16">
        <v>1.0</v>
      </c>
      <c r="M34" s="16">
        <v>1954.0</v>
      </c>
      <c r="N34" s="16">
        <v>390.0</v>
      </c>
      <c r="O34" s="16">
        <v>-733.0</v>
      </c>
      <c r="P34" s="16">
        <v>831.0</v>
      </c>
      <c r="Q34" s="16">
        <v>27460.0</v>
      </c>
      <c r="R34" s="10">
        <v>0.0312</v>
      </c>
      <c r="S34" s="10">
        <v>0.0693</v>
      </c>
      <c r="T34" s="10">
        <v>0.0047</v>
      </c>
      <c r="U34" s="16">
        <f t="shared" si="1"/>
        <v>354</v>
      </c>
      <c r="V34" s="10">
        <f t="shared" si="8"/>
        <v>0.06948640483</v>
      </c>
      <c r="W34" s="10">
        <f t="shared" si="2"/>
        <v>0.0003004243494</v>
      </c>
      <c r="X34" s="10">
        <f t="shared" si="3"/>
        <v>0.07337864734</v>
      </c>
      <c r="Y34" s="10">
        <f t="shared" si="4"/>
        <v>0.01464568703</v>
      </c>
      <c r="Z34" s="10">
        <f t="shared" si="5"/>
        <v>4.01025641</v>
      </c>
    </row>
    <row r="35">
      <c r="A35" s="16">
        <v>2016.0</v>
      </c>
      <c r="B35" s="9" t="s">
        <v>57</v>
      </c>
      <c r="C35" s="16">
        <v>78.0</v>
      </c>
      <c r="D35" s="16">
        <v>117.0</v>
      </c>
      <c r="E35" s="16">
        <v>13761.0</v>
      </c>
      <c r="F35" s="16">
        <v>1207.0</v>
      </c>
      <c r="G35" s="16">
        <v>7.0</v>
      </c>
      <c r="H35" s="16">
        <v>470.0</v>
      </c>
      <c r="I35" s="16">
        <v>529.0</v>
      </c>
      <c r="J35" s="16">
        <v>54.0</v>
      </c>
      <c r="K35" s="16">
        <v>26.0</v>
      </c>
      <c r="L35" s="16">
        <v>0.0</v>
      </c>
      <c r="M35" s="16">
        <v>1684.0</v>
      </c>
      <c r="N35" s="16">
        <v>609.0</v>
      </c>
      <c r="O35" s="16">
        <v>0.0</v>
      </c>
      <c r="P35" s="16">
        <v>1075.0</v>
      </c>
      <c r="Q35" s="16">
        <v>14836.0</v>
      </c>
      <c r="R35" s="10">
        <v>0.0781</v>
      </c>
      <c r="S35" s="10">
        <v>0.0882</v>
      </c>
      <c r="T35" s="10">
        <v>0.0039</v>
      </c>
      <c r="U35" s="16">
        <f t="shared" si="1"/>
        <v>195</v>
      </c>
      <c r="V35" s="10">
        <f t="shared" si="8"/>
        <v>0.02631578947</v>
      </c>
      <c r="W35" s="10">
        <f t="shared" si="2"/>
        <v>0.001889397573</v>
      </c>
      <c r="X35" s="10">
        <f t="shared" si="3"/>
        <v>0.1223748274</v>
      </c>
      <c r="Y35" s="10">
        <f t="shared" si="4"/>
        <v>0.04425550469</v>
      </c>
      <c r="Z35" s="10">
        <f t="shared" si="5"/>
        <v>1.765188834</v>
      </c>
    </row>
    <row r="36">
      <c r="A36" s="16">
        <v>2018.0</v>
      </c>
      <c r="B36" s="9" t="s">
        <v>58</v>
      </c>
      <c r="C36" s="16">
        <v>68.0</v>
      </c>
      <c r="D36" s="16">
        <v>91.0</v>
      </c>
      <c r="E36" s="16">
        <v>8725.0</v>
      </c>
      <c r="F36" s="16">
        <v>545.0</v>
      </c>
      <c r="G36" s="16">
        <v>2.0</v>
      </c>
      <c r="H36" s="16">
        <v>32.0</v>
      </c>
      <c r="I36" s="16">
        <v>99.0</v>
      </c>
      <c r="J36" s="16">
        <v>36.0</v>
      </c>
      <c r="K36" s="16">
        <v>31.0</v>
      </c>
      <c r="L36" s="16">
        <v>136.0</v>
      </c>
      <c r="M36" s="16">
        <v>579.0</v>
      </c>
      <c r="N36" s="16">
        <v>302.0</v>
      </c>
      <c r="O36" s="16">
        <v>0.0</v>
      </c>
      <c r="P36" s="16">
        <v>277.0</v>
      </c>
      <c r="Q36" s="16">
        <v>9002.0</v>
      </c>
      <c r="R36" s="10">
        <v>0.0317</v>
      </c>
      <c r="S36" s="10">
        <v>0.0627</v>
      </c>
      <c r="T36" s="10">
        <v>0.0041</v>
      </c>
      <c r="U36" s="16">
        <f t="shared" si="1"/>
        <v>159</v>
      </c>
      <c r="V36" s="10">
        <f t="shared" si="8"/>
        <v>0.08904109589</v>
      </c>
      <c r="W36" s="10">
        <f t="shared" si="2"/>
        <v>0.01914040115</v>
      </c>
      <c r="X36" s="10">
        <f t="shared" si="3"/>
        <v>0.06636103152</v>
      </c>
      <c r="Y36" s="10">
        <f t="shared" si="4"/>
        <v>0.03461318052</v>
      </c>
      <c r="Z36" s="10">
        <f t="shared" si="5"/>
        <v>0.917218543</v>
      </c>
    </row>
    <row r="37">
      <c r="A37" s="16">
        <v>2018.0</v>
      </c>
      <c r="B37" s="9" t="s">
        <v>59</v>
      </c>
      <c r="C37" s="16">
        <v>78.0</v>
      </c>
      <c r="D37" s="16">
        <v>47.0</v>
      </c>
      <c r="E37" s="16">
        <v>20460.0</v>
      </c>
      <c r="F37" s="16">
        <v>908.0</v>
      </c>
      <c r="G37" s="16">
        <v>6.0</v>
      </c>
      <c r="H37" s="16">
        <v>124.0</v>
      </c>
      <c r="I37" s="16">
        <v>446.0</v>
      </c>
      <c r="J37" s="16">
        <v>83.0</v>
      </c>
      <c r="K37" s="16">
        <v>11.0</v>
      </c>
      <c r="L37" s="16">
        <v>0.0</v>
      </c>
      <c r="M37" s="16">
        <v>1039.0</v>
      </c>
      <c r="N37" s="16">
        <v>540.0</v>
      </c>
      <c r="O37" s="16">
        <v>0.0</v>
      </c>
      <c r="P37" s="16">
        <v>499.0</v>
      </c>
      <c r="Q37" s="16">
        <v>20959.0</v>
      </c>
      <c r="R37" s="10">
        <v>0.0244</v>
      </c>
      <c r="S37" s="10">
        <v>0.0447</v>
      </c>
      <c r="T37" s="10">
        <v>0.0041</v>
      </c>
      <c r="U37" s="16">
        <f t="shared" si="1"/>
        <v>125</v>
      </c>
      <c r="V37" s="10">
        <f t="shared" si="8"/>
        <v>0.09649122807</v>
      </c>
      <c r="W37" s="10">
        <f t="shared" si="2"/>
        <v>0.0005376344086</v>
      </c>
      <c r="X37" s="10">
        <f t="shared" si="3"/>
        <v>0.05078201369</v>
      </c>
      <c r="Y37" s="10">
        <f t="shared" si="4"/>
        <v>0.02639296188</v>
      </c>
      <c r="Z37" s="10">
        <f t="shared" si="5"/>
        <v>0.9240740741</v>
      </c>
    </row>
    <row r="38">
      <c r="A38" s="16">
        <v>2018.0</v>
      </c>
      <c r="B38" s="9" t="s">
        <v>60</v>
      </c>
      <c r="C38" s="16">
        <v>118.0</v>
      </c>
      <c r="D38" s="16">
        <v>152.0</v>
      </c>
      <c r="E38" s="16">
        <v>27193.0</v>
      </c>
      <c r="F38" s="16">
        <v>1493.0</v>
      </c>
      <c r="G38" s="16">
        <v>1.0</v>
      </c>
      <c r="H38" s="16">
        <v>3576.0</v>
      </c>
      <c r="I38" s="16">
        <v>4570.0</v>
      </c>
      <c r="J38" s="16">
        <v>110.0</v>
      </c>
      <c r="K38" s="16">
        <v>65.0</v>
      </c>
      <c r="L38" s="16">
        <v>75.0</v>
      </c>
      <c r="M38" s="16">
        <v>5158.0</v>
      </c>
      <c r="N38" s="16">
        <v>4820.0</v>
      </c>
      <c r="O38" s="16">
        <v>0.0</v>
      </c>
      <c r="P38" s="16">
        <v>338.0</v>
      </c>
      <c r="Q38" s="16">
        <v>27531.0</v>
      </c>
      <c r="R38" s="10">
        <v>0.0124</v>
      </c>
      <c r="S38" s="10">
        <v>0.0549</v>
      </c>
      <c r="T38" s="10">
        <v>0.004</v>
      </c>
      <c r="U38" s="16">
        <f t="shared" si="1"/>
        <v>270</v>
      </c>
      <c r="V38" s="10">
        <f t="shared" si="8"/>
        <v>0.05058365759</v>
      </c>
      <c r="W38" s="10">
        <f t="shared" si="2"/>
        <v>0.005148383775</v>
      </c>
      <c r="X38" s="10">
        <f t="shared" si="3"/>
        <v>0.1896811679</v>
      </c>
      <c r="Y38" s="10">
        <f t="shared" si="4"/>
        <v>0.1772514985</v>
      </c>
      <c r="Z38" s="10">
        <f t="shared" si="5"/>
        <v>0.07012448133</v>
      </c>
    </row>
    <row r="39">
      <c r="A39" s="16">
        <v>2016.0</v>
      </c>
      <c r="B39" s="9" t="s">
        <v>61</v>
      </c>
      <c r="C39" s="16">
        <v>85.0</v>
      </c>
      <c r="D39" s="16">
        <v>121.0</v>
      </c>
      <c r="E39" s="16">
        <v>17254.0</v>
      </c>
      <c r="F39" s="16">
        <v>1490.0</v>
      </c>
      <c r="G39" s="16">
        <v>37.0</v>
      </c>
      <c r="H39" s="16">
        <v>67.0</v>
      </c>
      <c r="I39" s="16">
        <v>124.0</v>
      </c>
      <c r="J39" s="16">
        <v>57.0</v>
      </c>
      <c r="K39" s="16">
        <v>34.0</v>
      </c>
      <c r="L39" s="16">
        <v>0.0</v>
      </c>
      <c r="M39" s="16">
        <v>1594.0</v>
      </c>
      <c r="N39" s="16">
        <v>215.0</v>
      </c>
      <c r="O39" s="16">
        <v>-340.0</v>
      </c>
      <c r="P39" s="16">
        <v>1039.0</v>
      </c>
      <c r="Q39" s="16">
        <v>18293.0</v>
      </c>
      <c r="R39" s="10">
        <v>0.0602</v>
      </c>
      <c r="S39" s="10">
        <v>0.0885</v>
      </c>
      <c r="T39" s="10">
        <v>0.0033</v>
      </c>
      <c r="U39" s="16">
        <f t="shared" si="1"/>
        <v>206</v>
      </c>
      <c r="V39" s="10">
        <f t="shared" si="8"/>
        <v>0.1704545455</v>
      </c>
      <c r="W39" s="10">
        <f t="shared" si="2"/>
        <v>0.001970557552</v>
      </c>
      <c r="X39" s="10">
        <f t="shared" si="3"/>
        <v>0.09238437464</v>
      </c>
      <c r="Y39" s="10">
        <f t="shared" si="4"/>
        <v>0.01246087864</v>
      </c>
      <c r="Z39" s="10">
        <f t="shared" si="5"/>
        <v>6.413953488</v>
      </c>
    </row>
    <row r="40">
      <c r="A40" s="16">
        <v>2018.0</v>
      </c>
      <c r="B40" s="9" t="s">
        <v>62</v>
      </c>
      <c r="C40" s="16">
        <v>101.0</v>
      </c>
      <c r="D40" s="16">
        <v>84.0</v>
      </c>
      <c r="E40" s="16">
        <v>28648.0</v>
      </c>
      <c r="F40" s="16">
        <v>1499.0</v>
      </c>
      <c r="G40" s="16">
        <v>0.0</v>
      </c>
      <c r="H40" s="16">
        <v>165.0</v>
      </c>
      <c r="I40" s="16">
        <v>190.0</v>
      </c>
      <c r="J40" s="16">
        <v>138.0</v>
      </c>
      <c r="K40" s="16">
        <v>7.0</v>
      </c>
      <c r="L40" s="16">
        <v>0.0</v>
      </c>
      <c r="M40" s="16">
        <v>1664.0</v>
      </c>
      <c r="N40" s="16">
        <v>335.0</v>
      </c>
      <c r="O40" s="16">
        <v>0.0</v>
      </c>
      <c r="P40" s="16">
        <v>1329.0</v>
      </c>
      <c r="Q40" s="16">
        <v>29977.0</v>
      </c>
      <c r="R40" s="10">
        <v>0.0464</v>
      </c>
      <c r="S40" s="10">
        <v>0.0523</v>
      </c>
      <c r="T40" s="10">
        <v>0.0048</v>
      </c>
      <c r="U40" s="16">
        <f t="shared" si="1"/>
        <v>185</v>
      </c>
      <c r="V40" s="10">
        <f t="shared" si="8"/>
        <v>0.02209944751</v>
      </c>
      <c r="W40" s="10">
        <f t="shared" si="2"/>
        <v>0.000244345155</v>
      </c>
      <c r="X40" s="10">
        <f t="shared" si="3"/>
        <v>0.05808433398</v>
      </c>
      <c r="Y40" s="10">
        <f t="shared" si="4"/>
        <v>0.01169366099</v>
      </c>
      <c r="Z40" s="10">
        <f t="shared" si="5"/>
        <v>3.967164179</v>
      </c>
    </row>
    <row r="41">
      <c r="A41" s="16">
        <v>2016.0</v>
      </c>
      <c r="B41" s="9" t="s">
        <v>63</v>
      </c>
      <c r="C41" s="16">
        <v>16.0</v>
      </c>
      <c r="D41" s="16">
        <v>78.0</v>
      </c>
      <c r="E41" s="16">
        <v>6940.0</v>
      </c>
      <c r="F41" s="16">
        <v>627.0</v>
      </c>
      <c r="G41" s="16">
        <v>1.0</v>
      </c>
      <c r="H41" s="16">
        <v>13.0</v>
      </c>
      <c r="I41" s="16">
        <v>9.0</v>
      </c>
      <c r="J41" s="16">
        <v>8.0</v>
      </c>
      <c r="K41" s="16">
        <v>0.0</v>
      </c>
      <c r="L41" s="16">
        <v>118.0</v>
      </c>
      <c r="M41" s="16">
        <v>641.0</v>
      </c>
      <c r="N41" s="16">
        <v>135.0</v>
      </c>
      <c r="O41" s="16">
        <v>-19.0</v>
      </c>
      <c r="P41" s="16">
        <v>487.0</v>
      </c>
      <c r="Q41" s="16">
        <v>7427.0</v>
      </c>
      <c r="R41" s="10">
        <v>0.0702</v>
      </c>
      <c r="S41" s="10">
        <v>0.0905</v>
      </c>
      <c r="T41" s="10">
        <v>0.0012</v>
      </c>
      <c r="U41" s="4">
        <f t="shared" si="1"/>
        <v>94</v>
      </c>
      <c r="V41" s="10">
        <f t="shared" si="8"/>
        <v>0</v>
      </c>
      <c r="W41" s="10">
        <f t="shared" si="2"/>
        <v>0.01700288184</v>
      </c>
      <c r="X41" s="10">
        <f t="shared" si="3"/>
        <v>0.09236311239</v>
      </c>
      <c r="Y41" s="10">
        <f t="shared" si="4"/>
        <v>0.01945244957</v>
      </c>
      <c r="Z41" s="10">
        <f t="shared" si="5"/>
        <v>3.748148148</v>
      </c>
    </row>
    <row r="42">
      <c r="A42" s="16">
        <v>2016.0</v>
      </c>
      <c r="B42" s="9" t="s">
        <v>64</v>
      </c>
      <c r="C42" s="16">
        <v>82.0</v>
      </c>
      <c r="D42" s="16">
        <v>118.0</v>
      </c>
      <c r="E42" s="16">
        <v>15844.0</v>
      </c>
      <c r="F42" s="16">
        <v>1258.0</v>
      </c>
      <c r="G42" s="16">
        <v>14.0</v>
      </c>
      <c r="H42" s="16">
        <v>249.0</v>
      </c>
      <c r="I42" s="16">
        <v>288.0</v>
      </c>
      <c r="J42" s="16">
        <v>74.0</v>
      </c>
      <c r="K42" s="16">
        <v>7.0</v>
      </c>
      <c r="L42" s="16">
        <v>12.0</v>
      </c>
      <c r="M42" s="16">
        <v>1521.0</v>
      </c>
      <c r="N42" s="16">
        <v>381.0</v>
      </c>
      <c r="O42" s="16">
        <v>0.0</v>
      </c>
      <c r="P42" s="16">
        <v>1140.0</v>
      </c>
      <c r="Q42" s="16">
        <v>16984.0</v>
      </c>
      <c r="R42" s="10">
        <v>0.072</v>
      </c>
      <c r="S42" s="10">
        <v>0.0803</v>
      </c>
      <c r="T42" s="10">
        <v>0.0047</v>
      </c>
      <c r="U42" s="16">
        <f t="shared" si="1"/>
        <v>200</v>
      </c>
      <c r="V42" s="10">
        <f t="shared" si="8"/>
        <v>0.06951871658</v>
      </c>
      <c r="W42" s="10">
        <f t="shared" si="2"/>
        <v>0.001199192123</v>
      </c>
      <c r="X42" s="10">
        <f t="shared" si="3"/>
        <v>0.09599848523</v>
      </c>
      <c r="Y42" s="10">
        <f t="shared" si="4"/>
        <v>0.02404695784</v>
      </c>
      <c r="Z42" s="10">
        <f t="shared" si="5"/>
        <v>2.992125984</v>
      </c>
    </row>
    <row r="43">
      <c r="A43" s="16">
        <v>2020.0</v>
      </c>
      <c r="B43" s="22" t="s">
        <v>55</v>
      </c>
      <c r="C43" s="4">
        <v>76.0</v>
      </c>
      <c r="D43" s="4">
        <v>39.0</v>
      </c>
      <c r="E43" s="4">
        <v>18441.0</v>
      </c>
      <c r="F43" s="4">
        <v>585.0</v>
      </c>
      <c r="G43" s="4">
        <v>0.0</v>
      </c>
      <c r="H43" s="4">
        <v>9.0</v>
      </c>
      <c r="I43" s="4">
        <v>17.0</v>
      </c>
      <c r="J43" s="4">
        <v>47.0</v>
      </c>
      <c r="K43" s="4">
        <v>8.0</v>
      </c>
      <c r="L43" s="4">
        <v>0.0</v>
      </c>
      <c r="M43" s="4">
        <v>600.0</v>
      </c>
      <c r="N43" s="4">
        <v>72.0</v>
      </c>
      <c r="O43" s="4">
        <v>122.0</v>
      </c>
      <c r="P43" s="4">
        <v>650.0</v>
      </c>
      <c r="Q43" s="4">
        <v>19091.0</v>
      </c>
      <c r="R43" s="7">
        <v>0.0352</v>
      </c>
      <c r="S43" s="7">
        <v>0.0317</v>
      </c>
      <c r="T43" s="7">
        <v>0.0025</v>
      </c>
      <c r="U43" s="16">
        <f t="shared" si="1"/>
        <v>115</v>
      </c>
      <c r="V43" s="10">
        <f t="shared" si="8"/>
        <v>0.02678571429</v>
      </c>
      <c r="W43" s="10">
        <f t="shared" si="2"/>
        <v>0.0004338159536</v>
      </c>
      <c r="X43" s="10">
        <f t="shared" si="3"/>
        <v>0.03253619652</v>
      </c>
      <c r="Y43" s="10">
        <f t="shared" si="4"/>
        <v>0.003904343582</v>
      </c>
      <c r="Z43" s="10">
        <f t="shared" si="5"/>
        <v>7.333333333</v>
      </c>
    </row>
    <row r="44">
      <c r="A44" s="16">
        <v>2019.0</v>
      </c>
      <c r="B44" s="9" t="s">
        <v>56</v>
      </c>
      <c r="C44" s="16">
        <v>176.0</v>
      </c>
      <c r="D44" s="16">
        <v>184.0</v>
      </c>
      <c r="E44" s="16">
        <v>27460.0</v>
      </c>
      <c r="F44" s="16">
        <v>1039.0</v>
      </c>
      <c r="G44" s="16">
        <v>24.0</v>
      </c>
      <c r="H44" s="16">
        <v>44.0</v>
      </c>
      <c r="I44" s="16">
        <v>86.0</v>
      </c>
      <c r="J44" s="16">
        <v>77.0</v>
      </c>
      <c r="K44" s="16">
        <v>3.0</v>
      </c>
      <c r="L44" s="16">
        <v>0.0</v>
      </c>
      <c r="M44" s="16">
        <v>1122.0</v>
      </c>
      <c r="N44" s="16">
        <v>166.0</v>
      </c>
      <c r="O44" s="16">
        <v>91.0</v>
      </c>
      <c r="P44" s="16">
        <v>1047.0</v>
      </c>
      <c r="Q44" s="16">
        <v>28507.0</v>
      </c>
      <c r="R44" s="10">
        <v>0.0381</v>
      </c>
      <c r="S44" s="10">
        <v>0.0387</v>
      </c>
      <c r="T44" s="10">
        <v>0.0028</v>
      </c>
      <c r="U44" s="16">
        <f t="shared" si="1"/>
        <v>360</v>
      </c>
      <c r="V44" s="10">
        <f t="shared" si="8"/>
        <v>0.01694915254</v>
      </c>
      <c r="W44" s="10">
        <f t="shared" si="2"/>
        <v>0.0001092498179</v>
      </c>
      <c r="X44" s="10">
        <f t="shared" si="3"/>
        <v>0.0408594319</v>
      </c>
      <c r="Y44" s="10">
        <f t="shared" si="4"/>
        <v>0.006045156591</v>
      </c>
      <c r="Z44" s="10">
        <f t="shared" si="5"/>
        <v>5.759036145</v>
      </c>
    </row>
    <row r="45">
      <c r="A45" s="16">
        <v>2017.0</v>
      </c>
      <c r="B45" s="9" t="s">
        <v>57</v>
      </c>
      <c r="C45" s="16">
        <v>89.0</v>
      </c>
      <c r="D45" s="16">
        <v>117.0</v>
      </c>
      <c r="E45" s="16">
        <v>14836.0</v>
      </c>
      <c r="F45" s="16">
        <v>1314.0</v>
      </c>
      <c r="G45" s="16">
        <v>0.0</v>
      </c>
      <c r="H45" s="16">
        <v>113.0</v>
      </c>
      <c r="I45" s="16">
        <v>202.0</v>
      </c>
      <c r="J45" s="16">
        <v>71.0</v>
      </c>
      <c r="K45" s="16">
        <v>31.0</v>
      </c>
      <c r="L45" s="16">
        <v>0.0</v>
      </c>
      <c r="M45" s="16">
        <v>1427.0</v>
      </c>
      <c r="N45" s="16">
        <v>304.0</v>
      </c>
      <c r="O45" s="16">
        <v>0.0</v>
      </c>
      <c r="P45" s="16">
        <v>1123.0</v>
      </c>
      <c r="Q45" s="16">
        <v>15959.0</v>
      </c>
      <c r="R45" s="10">
        <v>0.0757</v>
      </c>
      <c r="S45" s="10">
        <v>0.0886</v>
      </c>
      <c r="T45" s="10">
        <v>0.0048</v>
      </c>
      <c r="U45" s="16">
        <f t="shared" si="1"/>
        <v>206</v>
      </c>
      <c r="V45" s="10">
        <f t="shared" si="8"/>
        <v>0.05641025641</v>
      </c>
      <c r="W45" s="10">
        <f t="shared" si="2"/>
        <v>0.002089511998</v>
      </c>
      <c r="X45" s="10">
        <f t="shared" si="3"/>
        <v>0.09618495551</v>
      </c>
      <c r="Y45" s="10">
        <f t="shared" si="4"/>
        <v>0.0204906983</v>
      </c>
      <c r="Z45" s="10">
        <f t="shared" si="5"/>
        <v>3.694078947</v>
      </c>
    </row>
    <row r="46">
      <c r="A46" s="16">
        <v>2019.0</v>
      </c>
      <c r="B46" s="9" t="s">
        <v>58</v>
      </c>
      <c r="C46" s="16">
        <v>87.0</v>
      </c>
      <c r="D46" s="16">
        <v>108.0</v>
      </c>
      <c r="E46" s="16">
        <v>9002.0</v>
      </c>
      <c r="F46" s="16">
        <v>399.0</v>
      </c>
      <c r="G46" s="16">
        <v>2.0</v>
      </c>
      <c r="H46" s="16">
        <v>1845.0</v>
      </c>
      <c r="I46" s="16">
        <v>40.0</v>
      </c>
      <c r="J46" s="16">
        <v>26.0</v>
      </c>
      <c r="K46" s="16">
        <v>49.0</v>
      </c>
      <c r="L46" s="16">
        <v>169.0</v>
      </c>
      <c r="M46" s="16">
        <v>2246.0</v>
      </c>
      <c r="N46" s="16">
        <v>284.0</v>
      </c>
      <c r="O46" s="16">
        <v>-3314.0</v>
      </c>
      <c r="P46" s="16">
        <v>-1352.0</v>
      </c>
      <c r="Q46" s="16">
        <v>7650.0</v>
      </c>
      <c r="R46" s="10">
        <v>-0.1502</v>
      </c>
      <c r="S46" s="10">
        <v>0.0445</v>
      </c>
      <c r="T46" s="10">
        <v>0.0029</v>
      </c>
      <c r="U46" s="16">
        <f t="shared" si="1"/>
        <v>195</v>
      </c>
      <c r="V46" s="10">
        <f t="shared" si="8"/>
        <v>0.2264150943</v>
      </c>
      <c r="W46" s="10">
        <f t="shared" si="2"/>
        <v>0.0242168407</v>
      </c>
      <c r="X46" s="10">
        <f t="shared" si="3"/>
        <v>0.2495001111</v>
      </c>
      <c r="Y46" s="10">
        <f t="shared" si="4"/>
        <v>0.03154854477</v>
      </c>
      <c r="Z46" s="10">
        <f t="shared" si="5"/>
        <v>6.908450704</v>
      </c>
    </row>
    <row r="47">
      <c r="A47" s="16">
        <v>2019.0</v>
      </c>
      <c r="B47" s="9" t="s">
        <v>59</v>
      </c>
      <c r="C47" s="16">
        <v>79.0</v>
      </c>
      <c r="D47" s="16">
        <v>50.0</v>
      </c>
      <c r="E47" s="16">
        <v>20959.0</v>
      </c>
      <c r="F47" s="16">
        <v>679.0</v>
      </c>
      <c r="G47" s="16">
        <v>2.0</v>
      </c>
      <c r="H47" s="16">
        <v>758.0</v>
      </c>
      <c r="I47" s="16">
        <v>776.0</v>
      </c>
      <c r="J47" s="16">
        <v>55.0</v>
      </c>
      <c r="K47" s="16">
        <v>0.0</v>
      </c>
      <c r="L47" s="16">
        <v>0.0</v>
      </c>
      <c r="M47" s="16">
        <v>1440.0</v>
      </c>
      <c r="N47" s="16">
        <v>831.0</v>
      </c>
      <c r="O47" s="16">
        <v>-654.0</v>
      </c>
      <c r="P47" s="16">
        <v>-45.0</v>
      </c>
      <c r="Q47" s="16">
        <v>20914.0</v>
      </c>
      <c r="R47" s="10">
        <v>-0.0021</v>
      </c>
      <c r="S47" s="10">
        <v>0.0325</v>
      </c>
      <c r="T47" s="10">
        <v>0.0026</v>
      </c>
      <c r="U47" s="16">
        <f t="shared" si="1"/>
        <v>129</v>
      </c>
      <c r="V47" s="10">
        <f t="shared" si="8"/>
        <v>0.032</v>
      </c>
      <c r="W47" s="10">
        <f t="shared" si="2"/>
        <v>0</v>
      </c>
      <c r="X47" s="10">
        <f t="shared" si="3"/>
        <v>0.06870556801</v>
      </c>
      <c r="Y47" s="10">
        <f t="shared" si="4"/>
        <v>0.03964883821</v>
      </c>
      <c r="Z47" s="10">
        <f t="shared" si="5"/>
        <v>0.7328519856</v>
      </c>
    </row>
    <row r="48">
      <c r="A48" s="16">
        <v>2019.0</v>
      </c>
      <c r="B48" s="9" t="s">
        <v>60</v>
      </c>
      <c r="C48" s="16">
        <v>139.0</v>
      </c>
      <c r="D48" s="16">
        <v>124.0</v>
      </c>
      <c r="E48" s="16">
        <v>27531.0</v>
      </c>
      <c r="F48" s="16">
        <v>1002.0</v>
      </c>
      <c r="G48" s="16">
        <v>1.0</v>
      </c>
      <c r="H48" s="16">
        <v>283.0</v>
      </c>
      <c r="I48" s="16">
        <v>1281.0</v>
      </c>
      <c r="J48" s="16">
        <v>86.0</v>
      </c>
      <c r="K48" s="16">
        <v>350.0</v>
      </c>
      <c r="L48" s="16">
        <v>171.0</v>
      </c>
      <c r="M48" s="16">
        <v>1286.0</v>
      </c>
      <c r="N48" s="16">
        <v>1888.0</v>
      </c>
      <c r="O48" s="16">
        <v>-3157.0</v>
      </c>
      <c r="P48" s="16">
        <v>-3759.0</v>
      </c>
      <c r="Q48" s="16">
        <v>23772.0</v>
      </c>
      <c r="R48" s="10">
        <v>-0.1365</v>
      </c>
      <c r="S48" s="10">
        <v>0.0364</v>
      </c>
      <c r="T48" s="10">
        <v>0.0031</v>
      </c>
      <c r="U48" s="16">
        <f t="shared" si="1"/>
        <v>263</v>
      </c>
      <c r="V48" s="10">
        <f t="shared" si="8"/>
        <v>-0.02592592593</v>
      </c>
      <c r="W48" s="10">
        <f t="shared" si="2"/>
        <v>0.0189241219</v>
      </c>
      <c r="X48" s="10">
        <f t="shared" si="3"/>
        <v>0.04671098035</v>
      </c>
      <c r="Y48" s="10">
        <f t="shared" si="4"/>
        <v>0.0685772402</v>
      </c>
      <c r="Z48" s="10">
        <f t="shared" si="5"/>
        <v>-0.3188559322</v>
      </c>
    </row>
    <row r="49">
      <c r="A49" s="16">
        <v>2017.0</v>
      </c>
      <c r="B49" s="9" t="s">
        <v>61</v>
      </c>
      <c r="C49" s="16">
        <v>89.0</v>
      </c>
      <c r="D49" s="16">
        <v>132.0</v>
      </c>
      <c r="E49" s="16">
        <v>18293.0</v>
      </c>
      <c r="F49" s="16">
        <v>1863.0</v>
      </c>
      <c r="G49" s="16">
        <v>16.0</v>
      </c>
      <c r="H49" s="16">
        <v>169.0</v>
      </c>
      <c r="I49" s="16">
        <v>105.0</v>
      </c>
      <c r="J49" s="16">
        <v>32.0</v>
      </c>
      <c r="K49" s="16">
        <v>8.0</v>
      </c>
      <c r="L49" s="16">
        <v>0.0</v>
      </c>
      <c r="M49" s="16">
        <v>2054.0</v>
      </c>
      <c r="N49" s="16">
        <v>145.0</v>
      </c>
      <c r="O49" s="16">
        <v>0.0</v>
      </c>
      <c r="P49" s="16">
        <v>1909.0</v>
      </c>
      <c r="Q49" s="16">
        <v>20202.0</v>
      </c>
      <c r="R49" s="10">
        <v>0.1044</v>
      </c>
      <c r="S49" s="10">
        <v>0.1027</v>
      </c>
      <c r="T49" s="10">
        <v>0.0017</v>
      </c>
      <c r="U49" s="16">
        <f t="shared" si="1"/>
        <v>221</v>
      </c>
      <c r="V49" s="10">
        <f t="shared" si="8"/>
        <v>0.07281553398</v>
      </c>
      <c r="W49" s="10">
        <f t="shared" si="2"/>
        <v>0.000437325753</v>
      </c>
      <c r="X49" s="10">
        <f t="shared" si="3"/>
        <v>0.1122833871</v>
      </c>
      <c r="Y49" s="10">
        <f t="shared" si="4"/>
        <v>0.007926529273</v>
      </c>
      <c r="Z49" s="10">
        <f t="shared" si="5"/>
        <v>13.16551724</v>
      </c>
    </row>
    <row r="50">
      <c r="A50" s="16">
        <v>2019.0</v>
      </c>
      <c r="B50" s="9" t="s">
        <v>62</v>
      </c>
      <c r="C50" s="16">
        <v>102.0</v>
      </c>
      <c r="D50" s="16">
        <v>84.0</v>
      </c>
      <c r="E50" s="16">
        <v>29977.0</v>
      </c>
      <c r="F50" s="16">
        <v>1107.0</v>
      </c>
      <c r="G50" s="16">
        <v>24.0</v>
      </c>
      <c r="H50" s="16">
        <v>190.0</v>
      </c>
      <c r="I50" s="16">
        <v>204.0</v>
      </c>
      <c r="J50" s="16">
        <v>138.0</v>
      </c>
      <c r="K50" s="16">
        <v>7.0</v>
      </c>
      <c r="L50" s="16">
        <v>0.0</v>
      </c>
      <c r="M50" s="16">
        <v>1321.0</v>
      </c>
      <c r="N50" s="16">
        <v>349.0</v>
      </c>
      <c r="O50" s="16">
        <v>-1413.0</v>
      </c>
      <c r="P50" s="16">
        <v>-441.0</v>
      </c>
      <c r="Q50" s="16">
        <v>29536.0</v>
      </c>
      <c r="R50" s="10">
        <v>-0.0147</v>
      </c>
      <c r="S50" s="10">
        <v>0.0377</v>
      </c>
      <c r="T50" s="10">
        <v>0.0046</v>
      </c>
      <c r="U50" s="16">
        <f t="shared" si="1"/>
        <v>186</v>
      </c>
      <c r="V50" s="10">
        <f t="shared" si="8"/>
        <v>0.005405405405</v>
      </c>
      <c r="W50" s="10">
        <f t="shared" si="2"/>
        <v>0.0002335123595</v>
      </c>
      <c r="X50" s="10">
        <f t="shared" si="3"/>
        <v>0.04406711812</v>
      </c>
      <c r="Y50" s="10">
        <f t="shared" si="4"/>
        <v>0.01164225907</v>
      </c>
      <c r="Z50" s="10">
        <f t="shared" si="5"/>
        <v>2.785100287</v>
      </c>
    </row>
    <row r="51">
      <c r="A51" s="16">
        <v>2017.0</v>
      </c>
      <c r="B51" s="9" t="s">
        <v>63</v>
      </c>
      <c r="C51" s="16">
        <v>16.0</v>
      </c>
      <c r="D51" s="16">
        <v>89.0</v>
      </c>
      <c r="E51" s="16">
        <v>7427.0</v>
      </c>
      <c r="F51" s="16">
        <v>482.0</v>
      </c>
      <c r="G51" s="16">
        <v>1.0</v>
      </c>
      <c r="H51" s="16">
        <v>7.0</v>
      </c>
      <c r="I51" s="16">
        <v>4.0</v>
      </c>
      <c r="J51" s="16">
        <v>2.0</v>
      </c>
      <c r="K51" s="16">
        <v>0.0</v>
      </c>
      <c r="L51" s="16">
        <v>0.0</v>
      </c>
      <c r="M51" s="16">
        <v>490.0</v>
      </c>
      <c r="N51" s="16">
        <v>6.0</v>
      </c>
      <c r="O51" s="16">
        <v>0.0</v>
      </c>
      <c r="P51" s="16">
        <v>484.0</v>
      </c>
      <c r="Q51" s="16">
        <v>7911.0</v>
      </c>
      <c r="R51" s="10">
        <v>0.0652</v>
      </c>
      <c r="S51" s="10">
        <v>0.065</v>
      </c>
      <c r="T51" s="10">
        <v>3.0E-4</v>
      </c>
      <c r="U51" s="4">
        <f t="shared" si="1"/>
        <v>105</v>
      </c>
      <c r="V51" s="10">
        <f t="shared" si="8"/>
        <v>0.1170212766</v>
      </c>
      <c r="W51" s="10">
        <f t="shared" si="2"/>
        <v>0</v>
      </c>
      <c r="X51" s="10">
        <f t="shared" si="3"/>
        <v>0.06597549482</v>
      </c>
      <c r="Y51" s="10">
        <f t="shared" si="4"/>
        <v>0.0008078632018</v>
      </c>
      <c r="Z51" s="10">
        <f t="shared" si="5"/>
        <v>80.66666667</v>
      </c>
    </row>
    <row r="52">
      <c r="A52" s="16">
        <v>2017.0</v>
      </c>
      <c r="B52" s="9" t="s">
        <v>64</v>
      </c>
      <c r="C52" s="16">
        <v>92.0</v>
      </c>
      <c r="D52" s="16">
        <v>119.0</v>
      </c>
      <c r="E52" s="16">
        <v>16984.0</v>
      </c>
      <c r="F52" s="16">
        <v>1351.0</v>
      </c>
      <c r="G52" s="16">
        <v>21.0</v>
      </c>
      <c r="H52" s="16">
        <v>1234.0</v>
      </c>
      <c r="I52" s="16">
        <v>1282.0</v>
      </c>
      <c r="J52" s="16">
        <v>83.0</v>
      </c>
      <c r="K52" s="16">
        <v>1.0</v>
      </c>
      <c r="L52" s="16">
        <v>47.0</v>
      </c>
      <c r="M52" s="16">
        <v>2606.0</v>
      </c>
      <c r="N52" s="16">
        <v>1413.0</v>
      </c>
      <c r="O52" s="16">
        <v>0.0</v>
      </c>
      <c r="P52" s="16">
        <v>1193.0</v>
      </c>
      <c r="Q52" s="16">
        <v>18177.0</v>
      </c>
      <c r="R52" s="10">
        <v>0.0702</v>
      </c>
      <c r="S52" s="10">
        <v>0.0808</v>
      </c>
      <c r="T52" s="10">
        <v>0.0049</v>
      </c>
      <c r="U52" s="16">
        <f t="shared" si="1"/>
        <v>211</v>
      </c>
      <c r="V52" s="10">
        <f t="shared" si="8"/>
        <v>0.055</v>
      </c>
      <c r="W52" s="10">
        <f t="shared" si="2"/>
        <v>0.002826189355</v>
      </c>
      <c r="X52" s="10">
        <f t="shared" si="3"/>
        <v>0.1534385304</v>
      </c>
      <c r="Y52" s="10">
        <f t="shared" si="4"/>
        <v>0.08319594913</v>
      </c>
      <c r="Z52" s="10">
        <f t="shared" si="5"/>
        <v>0.8443029016</v>
      </c>
    </row>
    <row r="53">
      <c r="A53" s="16">
        <v>2020.0</v>
      </c>
      <c r="B53" s="22" t="s">
        <v>55</v>
      </c>
      <c r="C53" s="4">
        <v>76.0</v>
      </c>
      <c r="D53" s="4">
        <v>39.0</v>
      </c>
      <c r="E53" s="4">
        <v>18441.0</v>
      </c>
      <c r="F53" s="4">
        <v>585.0</v>
      </c>
      <c r="G53" s="4">
        <v>0.0</v>
      </c>
      <c r="H53" s="4">
        <v>9.0</v>
      </c>
      <c r="I53" s="4">
        <v>17.0</v>
      </c>
      <c r="J53" s="4">
        <v>47.0</v>
      </c>
      <c r="K53" s="4">
        <v>8.0</v>
      </c>
      <c r="L53" s="4">
        <v>0.0</v>
      </c>
      <c r="M53" s="4">
        <v>600.0</v>
      </c>
      <c r="N53" s="4">
        <v>72.0</v>
      </c>
      <c r="O53" s="4">
        <v>122.0</v>
      </c>
      <c r="P53" s="4">
        <v>650.0</v>
      </c>
      <c r="Q53" s="4">
        <v>19091.0</v>
      </c>
      <c r="R53" s="7">
        <v>0.0352</v>
      </c>
      <c r="S53" s="7">
        <v>0.0317</v>
      </c>
      <c r="T53" s="7">
        <v>0.0025</v>
      </c>
      <c r="U53" s="16">
        <f t="shared" si="1"/>
        <v>115</v>
      </c>
      <c r="V53" s="10">
        <f t="shared" si="8"/>
        <v>0</v>
      </c>
      <c r="W53" s="10">
        <f t="shared" si="2"/>
        <v>0.0004338159536</v>
      </c>
      <c r="X53" s="10">
        <f t="shared" si="3"/>
        <v>0.03253619652</v>
      </c>
      <c r="Y53" s="10">
        <f t="shared" si="4"/>
        <v>0.003904343582</v>
      </c>
      <c r="Z53" s="10">
        <f t="shared" si="5"/>
        <v>7.333333333</v>
      </c>
    </row>
    <row r="54">
      <c r="A54" s="16">
        <v>2020.0</v>
      </c>
      <c r="B54" s="22" t="s">
        <v>56</v>
      </c>
      <c r="C54" s="4">
        <v>178.0</v>
      </c>
      <c r="D54" s="4">
        <v>185.0</v>
      </c>
      <c r="E54" s="4">
        <v>28507.0</v>
      </c>
      <c r="F54" s="4">
        <v>763.0</v>
      </c>
      <c r="G54" s="4">
        <v>3.0</v>
      </c>
      <c r="H54" s="4">
        <v>147.0</v>
      </c>
      <c r="I54" s="4">
        <v>176.0</v>
      </c>
      <c r="J54" s="4">
        <v>44.0</v>
      </c>
      <c r="K54" s="4">
        <v>3.0</v>
      </c>
      <c r="L54" s="4">
        <v>0.0</v>
      </c>
      <c r="M54" s="4">
        <v>915.0</v>
      </c>
      <c r="N54" s="4">
        <v>223.0</v>
      </c>
      <c r="O54" s="4">
        <v>253.0</v>
      </c>
      <c r="P54" s="4">
        <v>945.0</v>
      </c>
      <c r="Q54" s="4">
        <v>29452.0</v>
      </c>
      <c r="R54" s="7">
        <v>0.0331</v>
      </c>
      <c r="S54" s="7">
        <v>0.0269</v>
      </c>
      <c r="T54" s="7">
        <v>0.0015</v>
      </c>
      <c r="U54" s="16">
        <f t="shared" si="1"/>
        <v>363</v>
      </c>
      <c r="V54" s="10">
        <f t="shared" si="8"/>
        <v>0.008333333333</v>
      </c>
      <c r="W54" s="10">
        <f t="shared" si="2"/>
        <v>0.0001052373101</v>
      </c>
      <c r="X54" s="10">
        <f t="shared" si="3"/>
        <v>0.03209737959</v>
      </c>
      <c r="Y54" s="10">
        <f t="shared" si="4"/>
        <v>0.007822640053</v>
      </c>
      <c r="Z54" s="10">
        <f t="shared" si="5"/>
        <v>3.103139013</v>
      </c>
    </row>
    <row r="55">
      <c r="A55" s="16">
        <v>2018.0</v>
      </c>
      <c r="B55" s="9" t="s">
        <v>57</v>
      </c>
      <c r="C55" s="16">
        <v>91.0</v>
      </c>
      <c r="D55" s="16">
        <v>121.0</v>
      </c>
      <c r="E55" s="16">
        <v>15959.0</v>
      </c>
      <c r="F55" s="16">
        <v>1452.0</v>
      </c>
      <c r="G55" s="16">
        <v>6.0</v>
      </c>
      <c r="H55" s="16">
        <v>220.0</v>
      </c>
      <c r="I55" s="16">
        <v>542.0</v>
      </c>
      <c r="J55" s="16">
        <v>90.0</v>
      </c>
      <c r="K55" s="16">
        <v>59.0</v>
      </c>
      <c r="L55" s="16">
        <v>5.0</v>
      </c>
      <c r="M55" s="16">
        <v>1678.0</v>
      </c>
      <c r="N55" s="16">
        <v>696.0</v>
      </c>
      <c r="O55" s="16">
        <v>0.0</v>
      </c>
      <c r="P55" s="16">
        <v>982.0</v>
      </c>
      <c r="Q55" s="16">
        <v>16941.0</v>
      </c>
      <c r="R55" s="10">
        <v>0.0615</v>
      </c>
      <c r="S55" s="10">
        <v>0.0914</v>
      </c>
      <c r="T55" s="10">
        <v>0.0056</v>
      </c>
      <c r="U55" s="16">
        <f t="shared" si="1"/>
        <v>212</v>
      </c>
      <c r="V55" s="10">
        <f t="shared" si="8"/>
        <v>0.02912621359</v>
      </c>
      <c r="W55" s="10">
        <f t="shared" si="2"/>
        <v>0.004010276333</v>
      </c>
      <c r="X55" s="10">
        <f t="shared" si="3"/>
        <v>0.1051444326</v>
      </c>
      <c r="Y55" s="10">
        <f t="shared" si="4"/>
        <v>0.04361175512</v>
      </c>
      <c r="Z55" s="10">
        <f t="shared" si="5"/>
        <v>1.41091954</v>
      </c>
    </row>
    <row r="56">
      <c r="A56" s="16">
        <v>2020.0</v>
      </c>
      <c r="B56" s="22" t="s">
        <v>58</v>
      </c>
      <c r="C56" s="4">
        <v>95.0</v>
      </c>
      <c r="D56" s="4">
        <v>112.0</v>
      </c>
      <c r="E56" s="4">
        <v>7650.0</v>
      </c>
      <c r="F56" s="4">
        <v>298.0</v>
      </c>
      <c r="G56" s="4">
        <v>2.0</v>
      </c>
      <c r="H56" s="4">
        <v>17.0</v>
      </c>
      <c r="I56" s="4">
        <v>9.0</v>
      </c>
      <c r="J56" s="4">
        <v>27.0</v>
      </c>
      <c r="K56" s="4">
        <v>12.0</v>
      </c>
      <c r="L56" s="4">
        <v>15.0</v>
      </c>
      <c r="M56" s="4">
        <v>317.0</v>
      </c>
      <c r="N56" s="4">
        <v>63.0</v>
      </c>
      <c r="O56" s="4">
        <v>0.0</v>
      </c>
      <c r="P56" s="4">
        <v>254.0</v>
      </c>
      <c r="Q56" s="4">
        <v>7904.0</v>
      </c>
      <c r="R56" s="7">
        <v>0.0332</v>
      </c>
      <c r="S56" s="7">
        <v>0.0392</v>
      </c>
      <c r="T56" s="7">
        <v>0.0035</v>
      </c>
      <c r="U56" s="16">
        <f t="shared" si="1"/>
        <v>207</v>
      </c>
      <c r="V56" s="10">
        <f t="shared" si="8"/>
        <v>0.06153846154</v>
      </c>
      <c r="W56" s="10">
        <f t="shared" si="2"/>
        <v>0.003529411765</v>
      </c>
      <c r="X56" s="10">
        <f t="shared" si="3"/>
        <v>0.0414379085</v>
      </c>
      <c r="Y56" s="10">
        <f t="shared" si="4"/>
        <v>0.008235294118</v>
      </c>
      <c r="Z56" s="10">
        <f t="shared" si="5"/>
        <v>4.031746032</v>
      </c>
    </row>
    <row r="57">
      <c r="A57" s="16">
        <v>2020.0</v>
      </c>
      <c r="B57" s="22" t="s">
        <v>59</v>
      </c>
      <c r="C57" s="4">
        <v>80.0</v>
      </c>
      <c r="D57" s="4">
        <v>54.0</v>
      </c>
      <c r="E57" s="4">
        <v>20914.0</v>
      </c>
      <c r="F57" s="4">
        <v>605.0</v>
      </c>
      <c r="G57" s="4">
        <v>0.0</v>
      </c>
      <c r="H57" s="4">
        <v>6.0</v>
      </c>
      <c r="I57" s="4">
        <v>6.0</v>
      </c>
      <c r="J57" s="4">
        <v>19.0</v>
      </c>
      <c r="K57" s="4">
        <v>0.0</v>
      </c>
      <c r="L57" s="4">
        <v>0.0</v>
      </c>
      <c r="M57" s="4">
        <v>611.0</v>
      </c>
      <c r="N57" s="4">
        <v>25.0</v>
      </c>
      <c r="O57" s="4">
        <v>0.0</v>
      </c>
      <c r="P57" s="4">
        <v>586.0</v>
      </c>
      <c r="Q57" s="4">
        <v>21500.0</v>
      </c>
      <c r="R57" s="7">
        <v>0.028</v>
      </c>
      <c r="S57" s="7">
        <v>0.0289</v>
      </c>
      <c r="T57" s="7">
        <v>9.0E-4</v>
      </c>
      <c r="U57" s="16">
        <f t="shared" si="1"/>
        <v>134</v>
      </c>
      <c r="V57" s="10">
        <f t="shared" si="8"/>
        <v>0.03875968992</v>
      </c>
      <c r="W57" s="10">
        <f t="shared" si="2"/>
        <v>0</v>
      </c>
      <c r="X57" s="10">
        <f t="shared" si="3"/>
        <v>0.02921487998</v>
      </c>
      <c r="Y57" s="10">
        <f t="shared" si="4"/>
        <v>0.001195371521</v>
      </c>
      <c r="Z57" s="10">
        <f t="shared" si="5"/>
        <v>23.44</v>
      </c>
    </row>
    <row r="58">
      <c r="A58" s="16">
        <v>2020.0</v>
      </c>
      <c r="B58" s="22" t="s">
        <v>60</v>
      </c>
      <c r="C58" s="4">
        <v>140.0</v>
      </c>
      <c r="D58" s="4">
        <v>131.0</v>
      </c>
      <c r="E58" s="4">
        <v>23772.0</v>
      </c>
      <c r="F58" s="4">
        <v>543.0</v>
      </c>
      <c r="G58" s="4">
        <v>9.0</v>
      </c>
      <c r="H58" s="4">
        <v>484.0</v>
      </c>
      <c r="I58" s="4">
        <v>484.0</v>
      </c>
      <c r="J58" s="4">
        <v>41.0</v>
      </c>
      <c r="K58" s="4">
        <v>4.0</v>
      </c>
      <c r="L58" s="4">
        <v>5.0</v>
      </c>
      <c r="M58" s="4">
        <v>1037.0</v>
      </c>
      <c r="N58" s="4">
        <v>534.0</v>
      </c>
      <c r="O58" s="4">
        <v>-235.0</v>
      </c>
      <c r="P58" s="4">
        <v>268.0</v>
      </c>
      <c r="Q58" s="4">
        <v>24040.0</v>
      </c>
      <c r="R58" s="7">
        <v>0.0113</v>
      </c>
      <c r="S58" s="7">
        <v>0.0232</v>
      </c>
      <c r="T58" s="7">
        <v>0.0017</v>
      </c>
      <c r="U58" s="16">
        <f t="shared" si="1"/>
        <v>271</v>
      </c>
      <c r="V58" s="10">
        <f t="shared" si="8"/>
        <v>0.03041825095</v>
      </c>
      <c r="W58" s="10">
        <f t="shared" si="2"/>
        <v>0.0003785966683</v>
      </c>
      <c r="X58" s="10">
        <f t="shared" si="3"/>
        <v>0.04362274945</v>
      </c>
      <c r="Y58" s="10">
        <f t="shared" si="4"/>
        <v>0.02246340232</v>
      </c>
      <c r="Z58" s="10">
        <f t="shared" si="5"/>
        <v>0.9419475655</v>
      </c>
    </row>
    <row r="59">
      <c r="A59" s="16">
        <v>2018.0</v>
      </c>
      <c r="B59" s="9" t="s">
        <v>61</v>
      </c>
      <c r="C59" s="16">
        <v>97.0</v>
      </c>
      <c r="D59" s="16">
        <v>138.0</v>
      </c>
      <c r="E59" s="16">
        <v>20202.0</v>
      </c>
      <c r="F59" s="16">
        <v>1426.0</v>
      </c>
      <c r="G59" s="16">
        <v>2.0</v>
      </c>
      <c r="H59" s="16">
        <v>106.0</v>
      </c>
      <c r="I59" s="16">
        <v>389.0</v>
      </c>
      <c r="J59" s="16">
        <v>51.0</v>
      </c>
      <c r="K59" s="16">
        <v>4.0</v>
      </c>
      <c r="L59" s="16">
        <v>36.0</v>
      </c>
      <c r="M59" s="16">
        <v>1534.0</v>
      </c>
      <c r="N59" s="16">
        <v>480.0</v>
      </c>
      <c r="O59" s="16">
        <v>414.0</v>
      </c>
      <c r="P59" s="16">
        <v>1468.0</v>
      </c>
      <c r="Q59" s="16">
        <v>21670.0</v>
      </c>
      <c r="R59" s="10">
        <v>0.0727</v>
      </c>
      <c r="S59" s="10">
        <v>0.0707</v>
      </c>
      <c r="T59" s="10">
        <v>0.0025</v>
      </c>
      <c r="U59" s="16">
        <f t="shared" si="1"/>
        <v>235</v>
      </c>
      <c r="V59" s="10">
        <f t="shared" si="8"/>
        <v>0.06334841629</v>
      </c>
      <c r="W59" s="10">
        <f t="shared" si="2"/>
        <v>0.00198000198</v>
      </c>
      <c r="X59" s="10">
        <f t="shared" si="3"/>
        <v>0.07593307593</v>
      </c>
      <c r="Y59" s="10">
        <f t="shared" si="4"/>
        <v>0.02376002376</v>
      </c>
      <c r="Z59" s="10">
        <f t="shared" si="5"/>
        <v>2.195833333</v>
      </c>
    </row>
    <row r="60">
      <c r="A60" s="16">
        <v>2020.0</v>
      </c>
      <c r="B60" s="22" t="s">
        <v>62</v>
      </c>
      <c r="C60" s="4">
        <v>125.0</v>
      </c>
      <c r="D60" s="4">
        <v>95.0</v>
      </c>
      <c r="E60" s="4">
        <v>29536.0</v>
      </c>
      <c r="F60" s="4">
        <v>781.0</v>
      </c>
      <c r="G60" s="4">
        <v>1.0</v>
      </c>
      <c r="H60" s="4">
        <v>68.0</v>
      </c>
      <c r="I60" s="4">
        <v>59.0</v>
      </c>
      <c r="J60" s="4">
        <v>76.0</v>
      </c>
      <c r="K60" s="4">
        <v>0.0</v>
      </c>
      <c r="L60" s="4">
        <v>0.0</v>
      </c>
      <c r="M60" s="4">
        <v>850.0</v>
      </c>
      <c r="N60" s="4">
        <v>135.0</v>
      </c>
      <c r="O60" s="4">
        <v>-37.0</v>
      </c>
      <c r="P60" s="4">
        <v>678.0</v>
      </c>
      <c r="Q60" s="4">
        <v>30214.0</v>
      </c>
      <c r="R60" s="7">
        <v>0.023</v>
      </c>
      <c r="S60" s="7">
        <v>0.0265</v>
      </c>
      <c r="T60" s="7">
        <v>0.0026</v>
      </c>
      <c r="U60" s="16">
        <f t="shared" si="1"/>
        <v>220</v>
      </c>
      <c r="V60" s="10">
        <f t="shared" si="8"/>
        <v>0.1827956989</v>
      </c>
      <c r="W60" s="10">
        <f t="shared" si="2"/>
        <v>0</v>
      </c>
      <c r="X60" s="10">
        <f t="shared" si="3"/>
        <v>0.02877843987</v>
      </c>
      <c r="Y60" s="10">
        <f t="shared" si="4"/>
        <v>0.004570693391</v>
      </c>
      <c r="Z60" s="10">
        <f t="shared" si="5"/>
        <v>5.296296296</v>
      </c>
    </row>
    <row r="61">
      <c r="A61" s="16">
        <v>2018.0</v>
      </c>
      <c r="B61" s="9" t="s">
        <v>63</v>
      </c>
      <c r="C61" s="16">
        <v>16.0</v>
      </c>
      <c r="D61" s="16">
        <v>106.0</v>
      </c>
      <c r="E61" s="16">
        <v>7911.0</v>
      </c>
      <c r="F61" s="16">
        <v>452.0</v>
      </c>
      <c r="G61" s="16">
        <v>25.0</v>
      </c>
      <c r="H61" s="16">
        <v>3.0</v>
      </c>
      <c r="I61" s="16">
        <v>4.0</v>
      </c>
      <c r="J61" s="16">
        <v>3.0</v>
      </c>
      <c r="K61" s="16">
        <v>0.0</v>
      </c>
      <c r="L61" s="16">
        <v>0.0</v>
      </c>
      <c r="M61" s="16">
        <v>480.0</v>
      </c>
      <c r="N61" s="16">
        <v>7.0</v>
      </c>
      <c r="O61" s="16">
        <v>0.0</v>
      </c>
      <c r="P61" s="16">
        <v>473.0</v>
      </c>
      <c r="Q61" s="16">
        <v>8384.0</v>
      </c>
      <c r="R61" s="10">
        <v>0.0598</v>
      </c>
      <c r="S61" s="10">
        <v>0.0603</v>
      </c>
      <c r="T61" s="10">
        <v>4.0E-4</v>
      </c>
      <c r="U61" s="4">
        <f t="shared" si="1"/>
        <v>122</v>
      </c>
      <c r="V61" s="10">
        <f t="shared" si="8"/>
        <v>0.1619047619</v>
      </c>
      <c r="W61" s="10">
        <f t="shared" si="2"/>
        <v>0</v>
      </c>
      <c r="X61" s="10">
        <f t="shared" si="3"/>
        <v>0.06067500948</v>
      </c>
      <c r="Y61" s="10">
        <f t="shared" si="4"/>
        <v>0.0008848438883</v>
      </c>
      <c r="Z61" s="10">
        <f t="shared" si="5"/>
        <v>67.57142857</v>
      </c>
    </row>
    <row r="62">
      <c r="A62" s="16">
        <v>2018.0</v>
      </c>
      <c r="B62" s="9" t="s">
        <v>64</v>
      </c>
      <c r="C62" s="16">
        <v>96.0</v>
      </c>
      <c r="D62" s="16">
        <v>125.0</v>
      </c>
      <c r="E62" s="16">
        <v>18177.0</v>
      </c>
      <c r="F62" s="16">
        <v>1424.0</v>
      </c>
      <c r="G62" s="16">
        <v>5.0</v>
      </c>
      <c r="H62" s="16">
        <v>483.0</v>
      </c>
      <c r="I62" s="16">
        <v>670.0</v>
      </c>
      <c r="J62" s="16">
        <v>44.0</v>
      </c>
      <c r="K62" s="16">
        <v>61.0</v>
      </c>
      <c r="L62" s="16">
        <v>104.0</v>
      </c>
      <c r="M62" s="16">
        <v>1912.0</v>
      </c>
      <c r="N62" s="16">
        <v>879.0</v>
      </c>
      <c r="O62" s="16">
        <v>0.0</v>
      </c>
      <c r="P62" s="16">
        <v>1033.0</v>
      </c>
      <c r="Q62" s="16">
        <v>19210.0</v>
      </c>
      <c r="R62" s="10">
        <v>0.0568</v>
      </c>
      <c r="S62" s="10">
        <v>0.0786</v>
      </c>
      <c r="T62" s="10">
        <v>0.0024</v>
      </c>
      <c r="U62" s="16">
        <f t="shared" si="1"/>
        <v>221</v>
      </c>
      <c r="V62" s="10">
        <f t="shared" si="8"/>
        <v>0.04739336493</v>
      </c>
      <c r="W62" s="10">
        <f t="shared" si="2"/>
        <v>0.009077405512</v>
      </c>
      <c r="X62" s="10">
        <f t="shared" si="3"/>
        <v>0.1051878748</v>
      </c>
      <c r="Y62" s="10">
        <f t="shared" si="4"/>
        <v>0.04835781482</v>
      </c>
      <c r="Z62" s="10">
        <f t="shared" si="5"/>
        <v>1.17519909</v>
      </c>
    </row>
    <row r="63">
      <c r="A63" s="16">
        <v>2021.0</v>
      </c>
      <c r="B63" s="22" t="s">
        <v>55</v>
      </c>
      <c r="C63" s="4">
        <v>76.0</v>
      </c>
      <c r="D63" s="4">
        <v>44.0</v>
      </c>
      <c r="E63" s="4">
        <v>19091.0</v>
      </c>
      <c r="F63" s="4">
        <v>994.0</v>
      </c>
      <c r="G63" s="4">
        <v>1.0</v>
      </c>
      <c r="H63" s="4">
        <v>25.0</v>
      </c>
      <c r="I63" s="4">
        <v>27.0</v>
      </c>
      <c r="J63" s="4">
        <v>57.0</v>
      </c>
      <c r="K63" s="4">
        <v>0.0</v>
      </c>
      <c r="L63" s="4">
        <v>0.0</v>
      </c>
      <c r="M63" s="4">
        <v>1022.0</v>
      </c>
      <c r="N63" s="4">
        <v>84.0</v>
      </c>
      <c r="O63" s="4">
        <v>150.0</v>
      </c>
      <c r="P63" s="4">
        <v>894.0</v>
      </c>
      <c r="Q63" s="4">
        <v>19985.0</v>
      </c>
      <c r="R63" s="7">
        <v>0.0468</v>
      </c>
      <c r="S63" s="7">
        <v>0.0521</v>
      </c>
      <c r="T63" s="7">
        <v>0.003</v>
      </c>
      <c r="U63" s="16">
        <f t="shared" si="1"/>
        <v>120</v>
      </c>
      <c r="V63" s="10">
        <f t="shared" si="8"/>
        <v>0.04347826087</v>
      </c>
      <c r="W63" s="10">
        <f t="shared" si="2"/>
        <v>0</v>
      </c>
      <c r="X63" s="10">
        <f t="shared" si="3"/>
        <v>0.05353307841</v>
      </c>
      <c r="Y63" s="10">
        <f t="shared" si="4"/>
        <v>0.004399979048</v>
      </c>
      <c r="Z63" s="10">
        <f t="shared" si="5"/>
        <v>11.16666667</v>
      </c>
    </row>
    <row r="64">
      <c r="A64" s="16">
        <v>2021.0</v>
      </c>
      <c r="B64" s="22" t="s">
        <v>56</v>
      </c>
      <c r="C64" s="4">
        <v>178.0</v>
      </c>
      <c r="D64" s="4">
        <v>188.0</v>
      </c>
      <c r="E64" s="4">
        <v>29452.0</v>
      </c>
      <c r="F64" s="4">
        <v>998.0</v>
      </c>
      <c r="G64" s="4">
        <v>1.0</v>
      </c>
      <c r="H64" s="4">
        <v>49.0</v>
      </c>
      <c r="I64" s="4">
        <v>55.0</v>
      </c>
      <c r="J64" s="4">
        <v>44.0</v>
      </c>
      <c r="K64" s="4">
        <v>54.0</v>
      </c>
      <c r="L64" s="4">
        <v>0.0</v>
      </c>
      <c r="M64" s="4">
        <v>1052.0</v>
      </c>
      <c r="N64" s="4">
        <v>153.0</v>
      </c>
      <c r="O64" s="4">
        <v>552.0</v>
      </c>
      <c r="P64" s="4">
        <v>350.0</v>
      </c>
      <c r="Q64" s="4">
        <v>29802.0</v>
      </c>
      <c r="R64" s="7">
        <v>0.0119</v>
      </c>
      <c r="S64" s="7">
        <v>0.0339</v>
      </c>
      <c r="T64" s="7">
        <v>0.0015</v>
      </c>
      <c r="U64" s="4">
        <f t="shared" si="1"/>
        <v>366</v>
      </c>
      <c r="V64" s="10">
        <f t="shared" si="8"/>
        <v>0.00826446281</v>
      </c>
      <c r="W64" s="10">
        <f t="shared" si="2"/>
        <v>0.001833491783</v>
      </c>
      <c r="X64" s="10">
        <f t="shared" si="3"/>
        <v>0.03571913622</v>
      </c>
      <c r="Y64" s="10">
        <f t="shared" si="4"/>
        <v>0.005194893386</v>
      </c>
      <c r="Z64" s="10">
        <f t="shared" si="5"/>
        <v>5.875816993</v>
      </c>
    </row>
    <row r="65">
      <c r="A65" s="16">
        <v>2019.0</v>
      </c>
      <c r="B65" s="9" t="s">
        <v>57</v>
      </c>
      <c r="C65" s="16">
        <v>96.0</v>
      </c>
      <c r="D65" s="16">
        <v>117.0</v>
      </c>
      <c r="E65" s="16">
        <v>16941.0</v>
      </c>
      <c r="F65" s="16">
        <v>1031.0</v>
      </c>
      <c r="G65" s="16">
        <v>36.0</v>
      </c>
      <c r="H65" s="16">
        <v>72.0</v>
      </c>
      <c r="I65" s="16">
        <v>159.0</v>
      </c>
      <c r="J65" s="16">
        <v>75.0</v>
      </c>
      <c r="K65" s="16">
        <v>66.0</v>
      </c>
      <c r="L65" s="16">
        <v>14.0</v>
      </c>
      <c r="M65" s="16">
        <v>1139.0</v>
      </c>
      <c r="N65" s="16">
        <v>314.0</v>
      </c>
      <c r="O65" s="16">
        <v>0.0</v>
      </c>
      <c r="P65" s="16">
        <v>825.0</v>
      </c>
      <c r="Q65" s="16">
        <v>17766.0</v>
      </c>
      <c r="R65" s="10">
        <v>0.0487</v>
      </c>
      <c r="S65" s="10">
        <v>0.063</v>
      </c>
      <c r="T65" s="10">
        <v>0.0044</v>
      </c>
      <c r="U65" s="16">
        <f t="shared" si="1"/>
        <v>213</v>
      </c>
      <c r="V65" s="10">
        <f t="shared" si="8"/>
        <v>0.004716981132</v>
      </c>
      <c r="W65" s="10">
        <f t="shared" si="2"/>
        <v>0.004722271413</v>
      </c>
      <c r="X65" s="10">
        <f t="shared" si="3"/>
        <v>0.06723333924</v>
      </c>
      <c r="Y65" s="10">
        <f t="shared" si="4"/>
        <v>0.01853491529</v>
      </c>
      <c r="Z65" s="10">
        <f t="shared" si="5"/>
        <v>2.627388535</v>
      </c>
    </row>
    <row r="66">
      <c r="A66" s="16">
        <v>2021.0</v>
      </c>
      <c r="B66" s="22" t="s">
        <v>57</v>
      </c>
      <c r="C66" s="4">
        <v>101.0</v>
      </c>
      <c r="D66" s="4">
        <v>123.0</v>
      </c>
      <c r="E66" s="4">
        <v>18444.0</v>
      </c>
      <c r="F66" s="4">
        <v>1167.0</v>
      </c>
      <c r="G66" s="4">
        <v>0.0</v>
      </c>
      <c r="H66" s="4">
        <v>42.0</v>
      </c>
      <c r="I66" s="4">
        <v>44.0</v>
      </c>
      <c r="J66" s="4">
        <v>33.0</v>
      </c>
      <c r="K66" s="4">
        <v>0.0</v>
      </c>
      <c r="L66" s="4">
        <v>0.0</v>
      </c>
      <c r="M66" s="4">
        <v>1217.0</v>
      </c>
      <c r="N66" s="4">
        <v>77.0</v>
      </c>
      <c r="O66" s="4">
        <v>74.0</v>
      </c>
      <c r="P66" s="4">
        <v>1071.0</v>
      </c>
      <c r="Q66" s="4">
        <v>19515.0</v>
      </c>
      <c r="R66" s="7">
        <v>0.0581</v>
      </c>
      <c r="S66" s="7">
        <v>0.0633</v>
      </c>
      <c r="T66" s="7">
        <v>0.0018</v>
      </c>
      <c r="U66" s="16">
        <f t="shared" si="1"/>
        <v>224</v>
      </c>
      <c r="V66" s="10">
        <f t="shared" si="8"/>
        <v>0.08212560386</v>
      </c>
      <c r="W66" s="10">
        <f t="shared" si="2"/>
        <v>0</v>
      </c>
      <c r="X66" s="10">
        <f t="shared" si="3"/>
        <v>0.06598351768</v>
      </c>
      <c r="Y66" s="10">
        <f t="shared" si="4"/>
        <v>0.004174799393</v>
      </c>
      <c r="Z66" s="10">
        <f t="shared" si="5"/>
        <v>14.80519481</v>
      </c>
    </row>
    <row r="67">
      <c r="A67" s="16">
        <v>2021.0</v>
      </c>
      <c r="B67" s="22" t="s">
        <v>58</v>
      </c>
      <c r="C67" s="4">
        <v>99.0</v>
      </c>
      <c r="D67" s="4">
        <v>107.0</v>
      </c>
      <c r="E67" s="4">
        <v>7904.0</v>
      </c>
      <c r="F67" s="4">
        <v>920.0</v>
      </c>
      <c r="G67" s="4">
        <v>2.0</v>
      </c>
      <c r="H67" s="4">
        <v>31.0</v>
      </c>
      <c r="I67" s="4">
        <v>27.0</v>
      </c>
      <c r="J67" s="4">
        <v>38.0</v>
      </c>
      <c r="K67" s="4">
        <v>0.0</v>
      </c>
      <c r="L67" s="4">
        <v>144.0</v>
      </c>
      <c r="M67" s="4">
        <v>953.0</v>
      </c>
      <c r="N67" s="4">
        <v>209.0</v>
      </c>
      <c r="O67" s="4">
        <v>811.0</v>
      </c>
      <c r="P67" s="4">
        <v>-40.0</v>
      </c>
      <c r="Q67" s="4">
        <v>7864.0</v>
      </c>
      <c r="R67" s="7">
        <v>-0.0051</v>
      </c>
      <c r="S67" s="7">
        <v>0.1166</v>
      </c>
      <c r="T67" s="7">
        <v>0.0048</v>
      </c>
      <c r="U67" s="16">
        <f t="shared" si="1"/>
        <v>206</v>
      </c>
      <c r="V67" s="10">
        <f t="shared" si="8"/>
        <v>0.5373134328</v>
      </c>
      <c r="W67" s="10">
        <f t="shared" si="2"/>
        <v>0.01821862348</v>
      </c>
      <c r="X67" s="10">
        <f t="shared" si="3"/>
        <v>0.1205718623</v>
      </c>
      <c r="Y67" s="10">
        <f t="shared" si="4"/>
        <v>0.02644230769</v>
      </c>
      <c r="Z67" s="10">
        <f t="shared" si="5"/>
        <v>3.559808612</v>
      </c>
    </row>
    <row r="68">
      <c r="A68" s="16">
        <v>2021.0</v>
      </c>
      <c r="B68" s="22" t="s">
        <v>59</v>
      </c>
      <c r="C68" s="4">
        <v>81.0</v>
      </c>
      <c r="D68" s="4">
        <v>54.0</v>
      </c>
      <c r="E68" s="4">
        <v>21500.0</v>
      </c>
      <c r="F68" s="4">
        <v>710.0</v>
      </c>
      <c r="G68" s="4">
        <v>0.0</v>
      </c>
      <c r="H68" s="4">
        <v>0.0</v>
      </c>
      <c r="I68" s="4">
        <v>2.0</v>
      </c>
      <c r="J68" s="4">
        <v>0.0</v>
      </c>
      <c r="K68" s="4">
        <v>0.0</v>
      </c>
      <c r="L68" s="4">
        <v>0.0</v>
      </c>
      <c r="M68" s="4">
        <v>711.0</v>
      </c>
      <c r="N68" s="4">
        <v>2.0</v>
      </c>
      <c r="O68" s="4">
        <v>33.0</v>
      </c>
      <c r="P68" s="4">
        <v>677.0</v>
      </c>
      <c r="Q68" s="4">
        <v>22177.0</v>
      </c>
      <c r="R68" s="7">
        <v>0.0315</v>
      </c>
      <c r="S68" s="7">
        <v>0.033</v>
      </c>
      <c r="T68" s="7">
        <v>0.0</v>
      </c>
      <c r="U68" s="16">
        <f t="shared" si="1"/>
        <v>135</v>
      </c>
      <c r="V68" s="10">
        <f t="shared" si="8"/>
        <v>-0.5018450185</v>
      </c>
      <c r="W68" s="10">
        <f t="shared" si="2"/>
        <v>0</v>
      </c>
      <c r="X68" s="10">
        <f t="shared" si="3"/>
        <v>0.03306976744</v>
      </c>
      <c r="Y68" s="10">
        <f t="shared" si="4"/>
        <v>0.00009302325581</v>
      </c>
      <c r="Z68" s="10">
        <f t="shared" si="5"/>
        <v>354.5</v>
      </c>
    </row>
    <row r="69">
      <c r="A69" s="16">
        <v>2019.0</v>
      </c>
      <c r="B69" s="9" t="s">
        <v>61</v>
      </c>
      <c r="C69" s="16">
        <v>91.0</v>
      </c>
      <c r="D69" s="16">
        <v>152.0</v>
      </c>
      <c r="E69" s="16">
        <v>21670.0</v>
      </c>
      <c r="F69" s="16">
        <v>967.0</v>
      </c>
      <c r="G69" s="16">
        <v>9.0</v>
      </c>
      <c r="H69" s="16">
        <v>919.0</v>
      </c>
      <c r="I69" s="16">
        <v>2071.0</v>
      </c>
      <c r="J69" s="16">
        <v>51.0</v>
      </c>
      <c r="K69" s="16">
        <v>26.0</v>
      </c>
      <c r="L69" s="16">
        <v>0.0</v>
      </c>
      <c r="M69" s="16">
        <v>1895.0</v>
      </c>
      <c r="N69" s="16">
        <v>2148.0</v>
      </c>
      <c r="O69" s="16">
        <v>-1230.0</v>
      </c>
      <c r="P69" s="16">
        <v>-1483.0</v>
      </c>
      <c r="Q69" s="16">
        <v>20187.0</v>
      </c>
      <c r="R69" s="10">
        <v>-0.0684</v>
      </c>
      <c r="S69" s="10">
        <v>0.045</v>
      </c>
      <c r="T69" s="10">
        <v>0.0024</v>
      </c>
      <c r="U69" s="16">
        <f t="shared" si="1"/>
        <v>243</v>
      </c>
      <c r="V69" s="10">
        <f t="shared" si="8"/>
        <v>0.03404255319</v>
      </c>
      <c r="W69" s="10">
        <f t="shared" si="2"/>
        <v>0.001199815413</v>
      </c>
      <c r="X69" s="10">
        <f t="shared" si="3"/>
        <v>0.08744808491</v>
      </c>
      <c r="Y69" s="10">
        <f t="shared" si="4"/>
        <v>0.09912321181</v>
      </c>
      <c r="Z69" s="10">
        <f t="shared" si="5"/>
        <v>-0.1177839851</v>
      </c>
    </row>
    <row r="70">
      <c r="A70" s="16">
        <v>2021.0</v>
      </c>
      <c r="B70" s="22" t="s">
        <v>60</v>
      </c>
      <c r="C70" s="4">
        <v>140.0</v>
      </c>
      <c r="D70" s="4">
        <v>131.0</v>
      </c>
      <c r="E70" s="4">
        <v>24040.0</v>
      </c>
      <c r="F70" s="4">
        <v>1642.0</v>
      </c>
      <c r="G70" s="4">
        <v>5.0</v>
      </c>
      <c r="H70" s="4">
        <v>1404.0</v>
      </c>
      <c r="I70" s="4">
        <v>1417.0</v>
      </c>
      <c r="J70" s="4">
        <v>135.0</v>
      </c>
      <c r="K70" s="4">
        <v>125.0</v>
      </c>
      <c r="L70" s="4">
        <v>13.0</v>
      </c>
      <c r="M70" s="4">
        <v>3058.0</v>
      </c>
      <c r="N70" s="4">
        <v>1690.0</v>
      </c>
      <c r="O70" s="4">
        <v>238.0</v>
      </c>
      <c r="P70" s="4">
        <v>1185.0</v>
      </c>
      <c r="Q70" s="4">
        <v>25225.0</v>
      </c>
      <c r="R70" s="7">
        <v>0.0493</v>
      </c>
      <c r="S70" s="7">
        <v>0.0685</v>
      </c>
      <c r="T70" s="7">
        <v>0.0056</v>
      </c>
      <c r="U70" s="16">
        <f t="shared" si="1"/>
        <v>271</v>
      </c>
      <c r="V70" s="10">
        <f t="shared" si="8"/>
        <v>0.2318181818</v>
      </c>
      <c r="W70" s="10">
        <f t="shared" si="2"/>
        <v>0.005740432612</v>
      </c>
      <c r="X70" s="10">
        <f t="shared" si="3"/>
        <v>0.1272046589</v>
      </c>
      <c r="Y70" s="10">
        <f t="shared" si="4"/>
        <v>0.07029950083</v>
      </c>
      <c r="Z70" s="10">
        <f t="shared" si="5"/>
        <v>0.8094674556</v>
      </c>
    </row>
    <row r="71">
      <c r="A71" s="16">
        <v>2019.0</v>
      </c>
      <c r="B71" s="9" t="s">
        <v>63</v>
      </c>
      <c r="C71" s="16">
        <v>19.0</v>
      </c>
      <c r="D71" s="16">
        <v>106.0</v>
      </c>
      <c r="E71" s="16">
        <v>8384.0</v>
      </c>
      <c r="F71" s="16">
        <v>255.0</v>
      </c>
      <c r="G71" s="16">
        <v>3.0</v>
      </c>
      <c r="H71" s="16">
        <v>2.0</v>
      </c>
      <c r="I71" s="16">
        <v>1.0</v>
      </c>
      <c r="J71" s="16">
        <v>6.0</v>
      </c>
      <c r="K71" s="16">
        <v>0.0</v>
      </c>
      <c r="L71" s="16">
        <v>0.0</v>
      </c>
      <c r="M71" s="16">
        <v>260.0</v>
      </c>
      <c r="N71" s="16">
        <v>7.0</v>
      </c>
      <c r="O71" s="16">
        <v>0.0</v>
      </c>
      <c r="P71" s="16">
        <v>253.0</v>
      </c>
      <c r="Q71" s="16">
        <v>8637.0</v>
      </c>
      <c r="R71" s="10">
        <v>0.0302</v>
      </c>
      <c r="S71" s="10">
        <v>0.0308</v>
      </c>
      <c r="T71" s="10">
        <v>7.0E-4</v>
      </c>
      <c r="U71" s="4">
        <f t="shared" si="1"/>
        <v>125</v>
      </c>
      <c r="V71" s="10">
        <f t="shared" si="8"/>
        <v>0.02459016393</v>
      </c>
      <c r="W71" s="10">
        <f t="shared" si="2"/>
        <v>0</v>
      </c>
      <c r="X71" s="10">
        <f t="shared" si="3"/>
        <v>0.03101145038</v>
      </c>
      <c r="Y71" s="10">
        <f t="shared" si="4"/>
        <v>0.0008349236641</v>
      </c>
      <c r="Z71" s="10">
        <f t="shared" si="5"/>
        <v>36.14285714</v>
      </c>
    </row>
    <row r="72">
      <c r="A72" s="16">
        <v>2019.0</v>
      </c>
      <c r="B72" s="9" t="s">
        <v>64</v>
      </c>
      <c r="C72" s="16">
        <v>102.0</v>
      </c>
      <c r="D72" s="16">
        <v>123.0</v>
      </c>
      <c r="E72" s="16">
        <v>19210.0</v>
      </c>
      <c r="F72" s="16">
        <v>1030.0</v>
      </c>
      <c r="G72" s="16">
        <v>4.0</v>
      </c>
      <c r="H72" s="16">
        <v>75.0</v>
      </c>
      <c r="I72" s="16">
        <v>109.0</v>
      </c>
      <c r="J72" s="16">
        <v>64.0</v>
      </c>
      <c r="K72" s="16">
        <v>0.0</v>
      </c>
      <c r="L72" s="16">
        <v>42.0</v>
      </c>
      <c r="M72" s="16">
        <v>1109.0</v>
      </c>
      <c r="N72" s="16">
        <v>215.0</v>
      </c>
      <c r="O72" s="16">
        <v>0.0</v>
      </c>
      <c r="P72" s="16">
        <v>894.0</v>
      </c>
      <c r="Q72" s="16">
        <v>20104.0</v>
      </c>
      <c r="R72" s="10">
        <v>0.0465</v>
      </c>
      <c r="S72" s="10">
        <v>0.0538</v>
      </c>
      <c r="T72" s="10">
        <v>0.0033</v>
      </c>
      <c r="U72" s="16">
        <f t="shared" si="1"/>
        <v>225</v>
      </c>
      <c r="V72" s="10">
        <f t="shared" si="8"/>
        <v>0.01809954751</v>
      </c>
      <c r="W72" s="10">
        <f t="shared" si="2"/>
        <v>0.00218636127</v>
      </c>
      <c r="X72" s="10">
        <f t="shared" si="3"/>
        <v>0.05773034878</v>
      </c>
      <c r="Y72" s="10">
        <f t="shared" si="4"/>
        <v>0.01119208745</v>
      </c>
      <c r="Z72" s="10">
        <f t="shared" si="5"/>
        <v>4.158139535</v>
      </c>
    </row>
    <row r="73">
      <c r="A73" s="16">
        <v>2020.0</v>
      </c>
      <c r="B73" s="22" t="s">
        <v>57</v>
      </c>
      <c r="C73" s="4">
        <v>101.0</v>
      </c>
      <c r="D73" s="4">
        <v>120.0</v>
      </c>
      <c r="E73" s="4">
        <v>17766.0</v>
      </c>
      <c r="F73" s="4">
        <v>760.0</v>
      </c>
      <c r="G73" s="4">
        <v>4.0</v>
      </c>
      <c r="H73" s="4">
        <v>2014.0</v>
      </c>
      <c r="I73" s="4">
        <v>2011.0</v>
      </c>
      <c r="J73" s="4">
        <v>69.0</v>
      </c>
      <c r="K73" s="4">
        <v>17.0</v>
      </c>
      <c r="L73" s="4">
        <v>3.0</v>
      </c>
      <c r="M73" s="4">
        <v>2778.0</v>
      </c>
      <c r="N73" s="4">
        <v>2100.0</v>
      </c>
      <c r="O73" s="4">
        <v>0.0</v>
      </c>
      <c r="P73" s="4">
        <v>678.0</v>
      </c>
      <c r="Q73" s="4">
        <v>18444.0</v>
      </c>
      <c r="R73" s="7">
        <v>0.0382</v>
      </c>
      <c r="S73" s="7">
        <v>0.043</v>
      </c>
      <c r="T73" s="7">
        <v>0.0039</v>
      </c>
      <c r="U73" s="16">
        <f t="shared" si="1"/>
        <v>221</v>
      </c>
      <c r="V73" s="10">
        <f t="shared" si="8"/>
        <v>0.8416666667</v>
      </c>
      <c r="W73" s="10">
        <f t="shared" si="2"/>
        <v>0.001125745807</v>
      </c>
      <c r="X73" s="10">
        <f t="shared" si="3"/>
        <v>0.1563660925</v>
      </c>
      <c r="Y73" s="10">
        <f t="shared" si="4"/>
        <v>0.1182033097</v>
      </c>
      <c r="Z73" s="10">
        <f t="shared" si="5"/>
        <v>0.3228571429</v>
      </c>
    </row>
    <row r="74">
      <c r="A74" s="16">
        <v>2020.0</v>
      </c>
      <c r="B74" s="22" t="s">
        <v>61</v>
      </c>
      <c r="C74" s="4">
        <v>92.0</v>
      </c>
      <c r="D74" s="4">
        <v>154.0</v>
      </c>
      <c r="E74" s="4">
        <v>20187.0</v>
      </c>
      <c r="F74" s="4">
        <v>417.0</v>
      </c>
      <c r="G74" s="4">
        <v>0.0</v>
      </c>
      <c r="H74" s="4">
        <v>103.0</v>
      </c>
      <c r="I74" s="4">
        <v>306.0</v>
      </c>
      <c r="J74" s="4">
        <v>24.0</v>
      </c>
      <c r="K74" s="4">
        <v>5.0</v>
      </c>
      <c r="L74" s="4">
        <v>502.0</v>
      </c>
      <c r="M74" s="4">
        <v>524.0</v>
      </c>
      <c r="N74" s="4">
        <v>837.0</v>
      </c>
      <c r="O74" s="4">
        <v>-2446.0</v>
      </c>
      <c r="P74" s="4">
        <v>-2759.0</v>
      </c>
      <c r="Q74" s="4">
        <v>17428.0</v>
      </c>
      <c r="R74" s="7">
        <v>-0.1367</v>
      </c>
      <c r="S74" s="7">
        <v>0.0207</v>
      </c>
      <c r="T74" s="7">
        <v>0.0012</v>
      </c>
      <c r="U74" s="16">
        <f t="shared" si="1"/>
        <v>246</v>
      </c>
      <c r="V74" s="10">
        <f t="shared" si="8"/>
        <v>-0.3278688525</v>
      </c>
      <c r="W74" s="10">
        <f t="shared" si="2"/>
        <v>0.02511517313</v>
      </c>
      <c r="X74" s="10">
        <f t="shared" si="3"/>
        <v>0.02595729925</v>
      </c>
      <c r="Y74" s="10">
        <f t="shared" si="4"/>
        <v>0.04146232724</v>
      </c>
      <c r="Z74" s="10">
        <f t="shared" si="5"/>
        <v>-0.3739545998</v>
      </c>
    </row>
    <row r="75">
      <c r="A75" s="16">
        <v>2020.0</v>
      </c>
      <c r="B75" s="22" t="s">
        <v>63</v>
      </c>
      <c r="C75" s="4">
        <v>24.0</v>
      </c>
      <c r="D75" s="4">
        <v>113.0</v>
      </c>
      <c r="E75" s="4">
        <v>8637.0</v>
      </c>
      <c r="F75" s="4">
        <v>121.0</v>
      </c>
      <c r="G75" s="4">
        <v>1.0</v>
      </c>
      <c r="H75" s="4">
        <v>0.0</v>
      </c>
      <c r="I75" s="4">
        <v>0.0</v>
      </c>
      <c r="J75" s="4">
        <v>0.0</v>
      </c>
      <c r="K75" s="4">
        <v>0.0</v>
      </c>
      <c r="L75" s="4">
        <v>0.0</v>
      </c>
      <c r="M75" s="4">
        <v>122.0</v>
      </c>
      <c r="N75" s="4">
        <v>0.0</v>
      </c>
      <c r="O75" s="4">
        <v>-2570.0</v>
      </c>
      <c r="P75" s="4">
        <v>-2448.0</v>
      </c>
      <c r="Q75" s="4">
        <v>6189.0</v>
      </c>
      <c r="R75" s="7">
        <v>-0.2834</v>
      </c>
      <c r="S75" s="7">
        <v>0.0141</v>
      </c>
      <c r="T75" s="7">
        <v>0.0</v>
      </c>
      <c r="U75" s="4">
        <f t="shared" si="1"/>
        <v>137</v>
      </c>
      <c r="V75" s="10">
        <f t="shared" si="8"/>
        <v>-0.3568075117</v>
      </c>
      <c r="W75" s="10">
        <f t="shared" si="2"/>
        <v>0</v>
      </c>
      <c r="X75" s="10">
        <f t="shared" si="3"/>
        <v>0.01412527498</v>
      </c>
      <c r="Y75" s="10">
        <f t="shared" si="4"/>
        <v>0</v>
      </c>
      <c r="Z75" s="20" t="str">
        <f t="shared" si="5"/>
        <v>#DIV/0!</v>
      </c>
    </row>
    <row r="76">
      <c r="A76" s="16">
        <v>2020.0</v>
      </c>
      <c r="B76" s="9" t="s">
        <v>64</v>
      </c>
      <c r="C76" s="16">
        <v>103.0</v>
      </c>
      <c r="D76" s="16">
        <v>124.0</v>
      </c>
      <c r="E76" s="16">
        <v>20104.0</v>
      </c>
      <c r="F76" s="16">
        <v>824.0</v>
      </c>
      <c r="G76" s="16">
        <v>0.0</v>
      </c>
      <c r="H76" s="16">
        <v>6.0</v>
      </c>
      <c r="I76" s="16">
        <v>10.0</v>
      </c>
      <c r="J76" s="16">
        <v>21.0</v>
      </c>
      <c r="K76" s="16">
        <v>0.0</v>
      </c>
      <c r="L76" s="16">
        <v>0.0</v>
      </c>
      <c r="M76" s="16">
        <v>833.0</v>
      </c>
      <c r="N76" s="16">
        <v>31.0</v>
      </c>
      <c r="O76" s="16">
        <v>-451.0</v>
      </c>
      <c r="P76" s="16">
        <v>351.0</v>
      </c>
      <c r="Q76" s="16">
        <v>20455.0</v>
      </c>
      <c r="R76" s="10">
        <v>0.0175</v>
      </c>
      <c r="S76" s="10">
        <v>0.041</v>
      </c>
      <c r="T76" s="10">
        <v>0.001</v>
      </c>
      <c r="U76" s="16">
        <f t="shared" si="1"/>
        <v>227</v>
      </c>
      <c r="V76" s="10">
        <f t="shared" si="8"/>
        <v>0.01339285714</v>
      </c>
      <c r="W76" s="10">
        <f t="shared" si="2"/>
        <v>0</v>
      </c>
      <c r="X76" s="10">
        <f t="shared" si="3"/>
        <v>0.04143454039</v>
      </c>
      <c r="Y76" s="10">
        <f t="shared" si="4"/>
        <v>0.001541981695</v>
      </c>
      <c r="Z76" s="10">
        <f t="shared" si="5"/>
        <v>25.87096774</v>
      </c>
    </row>
    <row r="77">
      <c r="A77" s="16">
        <v>2021.0</v>
      </c>
      <c r="B77" s="22" t="s">
        <v>61</v>
      </c>
      <c r="C77" s="4">
        <v>120.0</v>
      </c>
      <c r="D77" s="4">
        <v>133.0</v>
      </c>
      <c r="E77" s="4">
        <v>17428.0</v>
      </c>
      <c r="F77" s="4">
        <v>1032.0</v>
      </c>
      <c r="G77" s="4">
        <v>0.0</v>
      </c>
      <c r="H77" s="4">
        <v>111.0</v>
      </c>
      <c r="I77" s="4">
        <v>101.0</v>
      </c>
      <c r="J77" s="4">
        <v>52.0</v>
      </c>
      <c r="K77" s="4">
        <v>123.0</v>
      </c>
      <c r="L77" s="4">
        <v>0.0</v>
      </c>
      <c r="M77" s="4">
        <v>1145.0</v>
      </c>
      <c r="N77" s="4">
        <v>276.0</v>
      </c>
      <c r="O77" s="4">
        <v>34.0</v>
      </c>
      <c r="P77" s="4">
        <v>837.0</v>
      </c>
      <c r="Q77" s="4">
        <v>18265.0</v>
      </c>
      <c r="R77" s="7">
        <v>0.048</v>
      </c>
      <c r="S77" s="7">
        <v>0.0592</v>
      </c>
      <c r="T77" s="7">
        <v>0.003</v>
      </c>
      <c r="U77" s="16">
        <f t="shared" si="1"/>
        <v>253</v>
      </c>
      <c r="V77" s="10">
        <f t="shared" si="8"/>
        <v>0.2281553398</v>
      </c>
      <c r="W77" s="10">
        <f t="shared" si="2"/>
        <v>0.007057608446</v>
      </c>
      <c r="X77" s="10">
        <f t="shared" si="3"/>
        <v>0.06569887537</v>
      </c>
      <c r="Y77" s="10">
        <f t="shared" si="4"/>
        <v>0.01583658481</v>
      </c>
      <c r="Z77" s="10">
        <f t="shared" si="5"/>
        <v>3.148550725</v>
      </c>
    </row>
    <row r="78">
      <c r="A78" s="16">
        <v>2021.0</v>
      </c>
      <c r="B78" s="22" t="s">
        <v>62</v>
      </c>
      <c r="C78" s="4">
        <v>125.0</v>
      </c>
      <c r="D78" s="4">
        <v>87.0</v>
      </c>
      <c r="E78" s="4">
        <v>30214.0</v>
      </c>
      <c r="F78" s="4">
        <v>1146.0</v>
      </c>
      <c r="G78" s="4">
        <v>15.0</v>
      </c>
      <c r="H78" s="4">
        <v>1617.0</v>
      </c>
      <c r="I78" s="4">
        <v>1625.0</v>
      </c>
      <c r="J78" s="4">
        <v>80.0</v>
      </c>
      <c r="K78" s="4">
        <v>2.0</v>
      </c>
      <c r="L78" s="4">
        <v>0.0</v>
      </c>
      <c r="M78" s="4">
        <v>2780.0</v>
      </c>
      <c r="N78" s="4">
        <v>1707.0</v>
      </c>
      <c r="O78" s="4">
        <v>272.0</v>
      </c>
      <c r="P78" s="4">
        <v>841.0</v>
      </c>
      <c r="Q78" s="4">
        <v>31055.0</v>
      </c>
      <c r="R78" s="7">
        <v>0.0278</v>
      </c>
      <c r="S78" s="7">
        <v>0.0384</v>
      </c>
      <c r="T78" s="7">
        <v>0.0026</v>
      </c>
      <c r="U78" s="16">
        <f t="shared" si="1"/>
        <v>212</v>
      </c>
      <c r="V78" s="10">
        <f t="shared" si="8"/>
        <v>0.5703703704</v>
      </c>
      <c r="W78" s="10">
        <f t="shared" si="2"/>
        <v>0.00006619447938</v>
      </c>
      <c r="X78" s="10">
        <f t="shared" si="3"/>
        <v>0.09201032634</v>
      </c>
      <c r="Y78" s="10">
        <f t="shared" si="4"/>
        <v>0.05649698815</v>
      </c>
      <c r="Z78" s="10">
        <f t="shared" si="5"/>
        <v>0.6285881664</v>
      </c>
    </row>
    <row r="79">
      <c r="A79" s="16">
        <v>2021.0</v>
      </c>
      <c r="B79" s="22" t="s">
        <v>63</v>
      </c>
      <c r="C79" s="4">
        <v>24.0</v>
      </c>
      <c r="D79" s="4">
        <v>123.0</v>
      </c>
      <c r="E79" s="4">
        <v>6189.0</v>
      </c>
      <c r="F79" s="4">
        <v>642.0</v>
      </c>
      <c r="G79" s="4">
        <v>0.0</v>
      </c>
      <c r="H79" s="4">
        <v>18.0</v>
      </c>
      <c r="I79" s="4">
        <v>15.0</v>
      </c>
      <c r="J79" s="4">
        <v>6.0</v>
      </c>
      <c r="K79" s="4">
        <v>0.0</v>
      </c>
      <c r="L79" s="4">
        <v>0.0</v>
      </c>
      <c r="M79" s="4">
        <v>660.0</v>
      </c>
      <c r="N79" s="4">
        <v>21.0</v>
      </c>
      <c r="O79" s="4">
        <v>13.0</v>
      </c>
      <c r="P79" s="4">
        <v>666.0</v>
      </c>
      <c r="Q79" s="4">
        <v>6855.0</v>
      </c>
      <c r="R79" s="7">
        <v>0.1076</v>
      </c>
      <c r="S79" s="7">
        <v>0.1037</v>
      </c>
      <c r="T79" s="7">
        <v>0.001</v>
      </c>
      <c r="U79" s="4">
        <f t="shared" si="1"/>
        <v>147</v>
      </c>
      <c r="V79" s="10">
        <f t="shared" si="8"/>
        <v>-0.3950617284</v>
      </c>
      <c r="W79" s="10">
        <f t="shared" si="2"/>
        <v>0</v>
      </c>
      <c r="X79" s="10">
        <f t="shared" si="3"/>
        <v>0.1066408143</v>
      </c>
      <c r="Y79" s="10">
        <f t="shared" si="4"/>
        <v>0.00339311682</v>
      </c>
      <c r="Z79" s="10">
        <f t="shared" si="5"/>
        <v>30.42857143</v>
      </c>
    </row>
    <row r="80">
      <c r="A80" s="16">
        <v>2021.0</v>
      </c>
      <c r="B80" s="22" t="s">
        <v>64</v>
      </c>
      <c r="C80" s="4">
        <v>106.0</v>
      </c>
      <c r="D80" s="4">
        <v>122.0</v>
      </c>
      <c r="E80" s="4">
        <v>20455.0</v>
      </c>
      <c r="F80" s="4">
        <v>705.0</v>
      </c>
      <c r="G80" s="4">
        <v>4.0</v>
      </c>
      <c r="H80" s="4">
        <v>74.0</v>
      </c>
      <c r="I80" s="4">
        <v>76.0</v>
      </c>
      <c r="J80" s="4">
        <v>24.0</v>
      </c>
      <c r="K80" s="4">
        <v>83.0</v>
      </c>
      <c r="L80" s="4">
        <v>0.0</v>
      </c>
      <c r="M80" s="4">
        <v>783.0</v>
      </c>
      <c r="N80" s="4">
        <v>183.0</v>
      </c>
      <c r="O80" s="4">
        <v>320.0</v>
      </c>
      <c r="P80" s="4">
        <v>350.0</v>
      </c>
      <c r="Q80" s="4">
        <v>20805.0</v>
      </c>
      <c r="R80" s="7">
        <v>0.0171</v>
      </c>
      <c r="S80" s="7">
        <v>0.0347</v>
      </c>
      <c r="T80" s="7">
        <v>0.0012</v>
      </c>
      <c r="U80" s="16">
        <f t="shared" si="1"/>
        <v>228</v>
      </c>
      <c r="V80" s="10">
        <f>(U80-U76)/U76</f>
        <v>0.004405286344</v>
      </c>
      <c r="W80" s="10">
        <f t="shared" si="2"/>
        <v>0.004057687607</v>
      </c>
      <c r="X80" s="10">
        <f t="shared" si="3"/>
        <v>0.03827914935</v>
      </c>
      <c r="Y80" s="10">
        <f t="shared" si="4"/>
        <v>0.008946467856</v>
      </c>
      <c r="Z80" s="10">
        <f t="shared" si="5"/>
        <v>3.278688525</v>
      </c>
    </row>
    <row r="81">
      <c r="A81" s="16">
        <v>2022.0</v>
      </c>
      <c r="B81" s="32" t="s">
        <v>55</v>
      </c>
      <c r="C81" s="16">
        <v>81.0</v>
      </c>
      <c r="D81" s="16">
        <v>41.0</v>
      </c>
      <c r="E81" s="16">
        <v>19985.0</v>
      </c>
      <c r="F81" s="16">
        <v>755.0</v>
      </c>
      <c r="G81" s="16">
        <v>9.0</v>
      </c>
      <c r="H81" s="16">
        <v>94.0</v>
      </c>
      <c r="I81" s="16">
        <v>116.0</v>
      </c>
      <c r="J81" s="16">
        <v>98.0</v>
      </c>
      <c r="K81" s="16">
        <v>11.0</v>
      </c>
      <c r="L81" s="16">
        <v>0.0</v>
      </c>
      <c r="M81" s="16">
        <f t="shared" ref="M81:M90" si="9">F81+G81+H81</f>
        <v>858</v>
      </c>
      <c r="N81" s="16">
        <f t="shared" ref="N81:N90" si="10">I81+J81+K81+L81</f>
        <v>225</v>
      </c>
      <c r="O81" s="9"/>
      <c r="P81" s="16">
        <f t="shared" ref="P81:P90" si="11">Q81-E81</f>
        <v>521</v>
      </c>
      <c r="Q81" s="16">
        <v>20506.0</v>
      </c>
      <c r="R81" s="10">
        <f>P81/E81</f>
        <v>0.02606955216</v>
      </c>
      <c r="S81" s="10">
        <f t="shared" ref="S81:S90" si="12">(F81+G81)/E81</f>
        <v>0.0382286715</v>
      </c>
      <c r="T81" s="10">
        <f t="shared" ref="T81:T90" si="13">J81/E81</f>
        <v>0.004903677758</v>
      </c>
      <c r="U81" s="16">
        <f t="shared" si="1"/>
        <v>122</v>
      </c>
      <c r="V81" s="10">
        <f t="shared" ref="V81:V82" si="14">(U81-U63)/U63</f>
        <v>0.01666666667</v>
      </c>
      <c r="W81" s="10">
        <f t="shared" si="2"/>
        <v>0.0005504128096</v>
      </c>
      <c r="X81" s="10">
        <f t="shared" si="3"/>
        <v>0.04293219915</v>
      </c>
      <c r="Y81" s="10">
        <f t="shared" si="4"/>
        <v>0.01125844383</v>
      </c>
      <c r="Z81" s="10">
        <f t="shared" si="5"/>
        <v>2.813333333</v>
      </c>
    </row>
    <row r="82">
      <c r="A82" s="16">
        <v>2022.0</v>
      </c>
      <c r="B82" s="9" t="s">
        <v>56</v>
      </c>
      <c r="C82" s="16">
        <v>181.0</v>
      </c>
      <c r="D82" s="16">
        <v>188.0</v>
      </c>
      <c r="E82" s="16">
        <v>29802.0</v>
      </c>
      <c r="F82" s="16">
        <v>2742.0</v>
      </c>
      <c r="G82" s="16">
        <v>33.0</v>
      </c>
      <c r="H82" s="16">
        <v>253.0</v>
      </c>
      <c r="I82" s="16">
        <v>265.0</v>
      </c>
      <c r="J82" s="16">
        <v>321.0</v>
      </c>
      <c r="K82" s="16">
        <v>273.0</v>
      </c>
      <c r="L82" s="16">
        <v>1.0</v>
      </c>
      <c r="M82" s="16">
        <f t="shared" si="9"/>
        <v>3028</v>
      </c>
      <c r="N82" s="16">
        <f t="shared" si="10"/>
        <v>860</v>
      </c>
      <c r="O82" s="9"/>
      <c r="P82" s="16">
        <f t="shared" si="11"/>
        <v>1491</v>
      </c>
      <c r="Q82" s="16">
        <v>31293.0</v>
      </c>
      <c r="R82" s="10">
        <f t="shared" ref="R82:R90" si="15">P82/E81</f>
        <v>0.07460595447</v>
      </c>
      <c r="S82" s="10">
        <f t="shared" si="12"/>
        <v>0.09311455607</v>
      </c>
      <c r="T82" s="10">
        <f t="shared" si="13"/>
        <v>0.01077108919</v>
      </c>
      <c r="U82" s="16">
        <f t="shared" si="1"/>
        <v>369</v>
      </c>
      <c r="V82" s="10">
        <f t="shared" si="14"/>
        <v>0.008196721311</v>
      </c>
      <c r="W82" s="10">
        <f t="shared" si="2"/>
        <v>0.009194013825</v>
      </c>
      <c r="X82" s="10">
        <f t="shared" si="3"/>
        <v>0.1016039192</v>
      </c>
      <c r="Y82" s="10">
        <f t="shared" si="4"/>
        <v>0.02885712368</v>
      </c>
      <c r="Z82" s="10">
        <f t="shared" si="5"/>
        <v>2.520930233</v>
      </c>
    </row>
    <row r="83">
      <c r="A83" s="16">
        <v>2022.0</v>
      </c>
      <c r="B83" s="9" t="s">
        <v>57</v>
      </c>
      <c r="C83" s="16">
        <v>104.0</v>
      </c>
      <c r="D83" s="16">
        <v>125.0</v>
      </c>
      <c r="E83" s="16">
        <v>19515.0</v>
      </c>
      <c r="F83" s="16">
        <v>2422.0</v>
      </c>
      <c r="G83" s="16">
        <v>27.0</v>
      </c>
      <c r="H83" s="16">
        <v>255.0</v>
      </c>
      <c r="I83" s="16">
        <v>231.0</v>
      </c>
      <c r="J83" s="16">
        <v>145.0</v>
      </c>
      <c r="K83" s="16">
        <v>17.0</v>
      </c>
      <c r="L83" s="16">
        <v>0.0</v>
      </c>
      <c r="M83" s="16">
        <f t="shared" si="9"/>
        <v>2704</v>
      </c>
      <c r="N83" s="16">
        <f t="shared" si="10"/>
        <v>393</v>
      </c>
      <c r="O83" s="9"/>
      <c r="P83" s="16">
        <f t="shared" si="11"/>
        <v>1449</v>
      </c>
      <c r="Q83" s="16">
        <v>20964.0</v>
      </c>
      <c r="R83" s="10">
        <f t="shared" si="15"/>
        <v>0.04862089793</v>
      </c>
      <c r="S83" s="10">
        <f t="shared" si="12"/>
        <v>0.1254932104</v>
      </c>
      <c r="T83" s="10">
        <f t="shared" si="13"/>
        <v>0.007430181911</v>
      </c>
      <c r="U83" s="16">
        <f t="shared" si="1"/>
        <v>229</v>
      </c>
      <c r="V83" s="10">
        <f>(U83-U73)/U73</f>
        <v>0.03619909502</v>
      </c>
      <c r="W83" s="10">
        <f t="shared" si="2"/>
        <v>0.0008711247758</v>
      </c>
      <c r="X83" s="10">
        <f t="shared" si="3"/>
        <v>0.138560082</v>
      </c>
      <c r="Y83" s="10">
        <f t="shared" si="4"/>
        <v>0.02013835511</v>
      </c>
      <c r="Z83" s="10">
        <f t="shared" si="5"/>
        <v>5.880407125</v>
      </c>
    </row>
    <row r="84">
      <c r="A84" s="16">
        <v>2022.0</v>
      </c>
      <c r="B84" s="9" t="s">
        <v>58</v>
      </c>
      <c r="C84" s="16">
        <v>100.0</v>
      </c>
      <c r="D84" s="16">
        <v>107.0</v>
      </c>
      <c r="E84" s="16">
        <v>7864.0</v>
      </c>
      <c r="F84" s="16">
        <v>805.0</v>
      </c>
      <c r="G84" s="16">
        <v>2.0</v>
      </c>
      <c r="H84" s="16">
        <v>61.0</v>
      </c>
      <c r="I84" s="16">
        <v>68.0</v>
      </c>
      <c r="J84" s="16">
        <v>21.0</v>
      </c>
      <c r="K84" s="16">
        <v>19.0</v>
      </c>
      <c r="L84" s="16">
        <v>173.0</v>
      </c>
      <c r="M84" s="16">
        <f t="shared" si="9"/>
        <v>868</v>
      </c>
      <c r="N84" s="16">
        <f t="shared" si="10"/>
        <v>281</v>
      </c>
      <c r="O84" s="9"/>
      <c r="P84" s="16">
        <f t="shared" si="11"/>
        <v>514</v>
      </c>
      <c r="Q84" s="16">
        <v>8378.0</v>
      </c>
      <c r="R84" s="10">
        <f t="shared" si="15"/>
        <v>0.02633871381</v>
      </c>
      <c r="S84" s="10">
        <f t="shared" si="12"/>
        <v>0.102619532</v>
      </c>
      <c r="T84" s="10">
        <f t="shared" si="13"/>
        <v>0.002670396745</v>
      </c>
      <c r="U84" s="16">
        <f t="shared" si="1"/>
        <v>207</v>
      </c>
      <c r="V84" s="10">
        <f t="shared" ref="V84:V85" si="16">(U84-U66)/U84</f>
        <v>-0.08212560386</v>
      </c>
      <c r="W84" s="10">
        <f t="shared" si="2"/>
        <v>0.02441505595</v>
      </c>
      <c r="X84" s="10">
        <f t="shared" si="3"/>
        <v>0.1103763988</v>
      </c>
      <c r="Y84" s="10">
        <f t="shared" si="4"/>
        <v>0.03573245168</v>
      </c>
      <c r="Z84" s="10">
        <f t="shared" si="5"/>
        <v>2.088967972</v>
      </c>
    </row>
    <row r="85">
      <c r="A85" s="16">
        <v>2022.0</v>
      </c>
      <c r="B85" s="9" t="s">
        <v>59</v>
      </c>
      <c r="C85" s="16">
        <v>85.0</v>
      </c>
      <c r="D85" s="16">
        <v>51.0</v>
      </c>
      <c r="E85" s="16">
        <v>22177.0</v>
      </c>
      <c r="F85" s="16">
        <v>1338.0</v>
      </c>
      <c r="G85" s="16">
        <v>103.0</v>
      </c>
      <c r="H85" s="16">
        <v>105.0</v>
      </c>
      <c r="I85" s="16">
        <v>118.0</v>
      </c>
      <c r="J85" s="16">
        <v>82.0</v>
      </c>
      <c r="K85" s="16">
        <v>41.0</v>
      </c>
      <c r="L85" s="16">
        <v>0.0</v>
      </c>
      <c r="M85" s="16">
        <f t="shared" si="9"/>
        <v>1546</v>
      </c>
      <c r="N85" s="16">
        <f t="shared" si="10"/>
        <v>241</v>
      </c>
      <c r="O85" s="9"/>
      <c r="P85" s="16">
        <f t="shared" si="11"/>
        <v>1151</v>
      </c>
      <c r="Q85" s="16">
        <v>23328.0</v>
      </c>
      <c r="R85" s="10">
        <f t="shared" si="15"/>
        <v>0.146363174</v>
      </c>
      <c r="S85" s="10">
        <f t="shared" si="12"/>
        <v>0.06497722866</v>
      </c>
      <c r="T85" s="10">
        <f t="shared" si="13"/>
        <v>0.003697524462</v>
      </c>
      <c r="U85" s="16">
        <f t="shared" si="1"/>
        <v>136</v>
      </c>
      <c r="V85" s="10">
        <f t="shared" si="16"/>
        <v>-0.5147058824</v>
      </c>
      <c r="W85" s="10">
        <f t="shared" si="2"/>
        <v>0.001848762231</v>
      </c>
      <c r="X85" s="10">
        <f t="shared" si="3"/>
        <v>0.06971186364</v>
      </c>
      <c r="Y85" s="10">
        <f t="shared" si="4"/>
        <v>0.01086711458</v>
      </c>
      <c r="Z85" s="10">
        <f t="shared" si="5"/>
        <v>5.414937759</v>
      </c>
    </row>
    <row r="86">
      <c r="A86" s="16">
        <v>2022.0</v>
      </c>
      <c r="B86" s="9" t="s">
        <v>60</v>
      </c>
      <c r="C86" s="16">
        <v>141.0</v>
      </c>
      <c r="D86" s="16">
        <v>133.0</v>
      </c>
      <c r="E86" s="16">
        <v>25225.0</v>
      </c>
      <c r="F86" s="16">
        <v>1198.0</v>
      </c>
      <c r="G86" s="16">
        <v>27.0</v>
      </c>
      <c r="H86" s="16">
        <v>254.0</v>
      </c>
      <c r="I86" s="16">
        <v>242.0</v>
      </c>
      <c r="J86" s="16">
        <v>353.0</v>
      </c>
      <c r="K86" s="16">
        <v>605.0</v>
      </c>
      <c r="L86" s="16">
        <v>158.0</v>
      </c>
      <c r="M86" s="16">
        <f t="shared" si="9"/>
        <v>1479</v>
      </c>
      <c r="N86" s="16">
        <f t="shared" si="10"/>
        <v>1358</v>
      </c>
      <c r="O86" s="9"/>
      <c r="P86" s="16">
        <f t="shared" si="11"/>
        <v>-682</v>
      </c>
      <c r="Q86" s="16">
        <v>24543.0</v>
      </c>
      <c r="R86" s="10">
        <f t="shared" si="15"/>
        <v>-0.0307525815</v>
      </c>
      <c r="S86" s="10">
        <f t="shared" si="12"/>
        <v>0.0485629336</v>
      </c>
      <c r="T86" s="10">
        <f t="shared" si="13"/>
        <v>0.01399405352</v>
      </c>
      <c r="U86" s="16">
        <f t="shared" si="1"/>
        <v>274</v>
      </c>
      <c r="V86" s="10">
        <f>(U86-U68)/U68</f>
        <v>1.02962963</v>
      </c>
      <c r="W86" s="10">
        <f t="shared" si="2"/>
        <v>0.03024777007</v>
      </c>
      <c r="X86" s="10">
        <f t="shared" si="3"/>
        <v>0.05863230922</v>
      </c>
      <c r="Y86" s="10">
        <f t="shared" si="4"/>
        <v>0.05383548067</v>
      </c>
      <c r="Z86" s="10">
        <f t="shared" si="5"/>
        <v>0.08910162003</v>
      </c>
    </row>
    <row r="87">
      <c r="A87" s="16">
        <v>2022.0</v>
      </c>
      <c r="B87" s="9" t="s">
        <v>61</v>
      </c>
      <c r="C87" s="16">
        <v>120.0</v>
      </c>
      <c r="D87" s="16">
        <v>133.0</v>
      </c>
      <c r="E87" s="16">
        <v>18265.0</v>
      </c>
      <c r="F87" s="16">
        <v>1733.0</v>
      </c>
      <c r="G87" s="16">
        <v>3.0</v>
      </c>
      <c r="H87" s="16">
        <v>391.0</v>
      </c>
      <c r="I87" s="16">
        <v>367.0</v>
      </c>
      <c r="J87" s="16">
        <v>189.0</v>
      </c>
      <c r="K87" s="16">
        <v>76.0</v>
      </c>
      <c r="L87" s="16">
        <v>4.0</v>
      </c>
      <c r="M87" s="16">
        <f t="shared" si="9"/>
        <v>2127</v>
      </c>
      <c r="N87" s="16">
        <f t="shared" si="10"/>
        <v>636</v>
      </c>
      <c r="O87" s="9"/>
      <c r="P87" s="16">
        <f t="shared" si="11"/>
        <v>578</v>
      </c>
      <c r="Q87" s="16">
        <v>18843.0</v>
      </c>
      <c r="R87" s="10">
        <f t="shared" si="15"/>
        <v>0.02291377602</v>
      </c>
      <c r="S87" s="10">
        <f t="shared" si="12"/>
        <v>0.09504516835</v>
      </c>
      <c r="T87" s="10">
        <f t="shared" si="13"/>
        <v>0.01034765946</v>
      </c>
      <c r="U87" s="16">
        <f t="shared" si="1"/>
        <v>253</v>
      </c>
      <c r="V87" s="10">
        <f>(U87-U77)/U77</f>
        <v>0</v>
      </c>
      <c r="W87" s="10">
        <f t="shared" si="2"/>
        <v>0.004379961675</v>
      </c>
      <c r="X87" s="10">
        <f t="shared" si="3"/>
        <v>0.116452231</v>
      </c>
      <c r="Y87" s="10">
        <f t="shared" si="4"/>
        <v>0.03482069532</v>
      </c>
      <c r="Z87" s="10">
        <f t="shared" si="5"/>
        <v>2.344339623</v>
      </c>
    </row>
    <row r="88">
      <c r="A88" s="16">
        <v>2022.0</v>
      </c>
      <c r="B88" s="9" t="s">
        <v>62</v>
      </c>
      <c r="C88" s="16">
        <v>130.0</v>
      </c>
      <c r="D88" s="16">
        <v>85.0</v>
      </c>
      <c r="E88" s="16">
        <v>31055.0</v>
      </c>
      <c r="F88" s="16">
        <v>2037.0</v>
      </c>
      <c r="G88" s="16">
        <v>18.0</v>
      </c>
      <c r="H88" s="16">
        <v>319.0</v>
      </c>
      <c r="I88" s="16">
        <v>323.0</v>
      </c>
      <c r="J88" s="16">
        <v>86.0</v>
      </c>
      <c r="K88" s="16">
        <v>42.0</v>
      </c>
      <c r="L88" s="16">
        <v>0.0</v>
      </c>
      <c r="M88" s="16">
        <f t="shared" si="9"/>
        <v>2374</v>
      </c>
      <c r="N88" s="16">
        <f t="shared" si="10"/>
        <v>451</v>
      </c>
      <c r="O88" s="9"/>
      <c r="P88" s="16">
        <f t="shared" si="11"/>
        <v>1787</v>
      </c>
      <c r="Q88" s="16">
        <v>32842.0</v>
      </c>
      <c r="R88" s="10">
        <f t="shared" si="15"/>
        <v>0.09783739392</v>
      </c>
      <c r="S88" s="10">
        <f t="shared" si="12"/>
        <v>0.06617291901</v>
      </c>
      <c r="T88" s="10">
        <f t="shared" si="13"/>
        <v>0.002769280309</v>
      </c>
      <c r="U88" s="16">
        <f t="shared" si="1"/>
        <v>215</v>
      </c>
      <c r="V88" s="10">
        <f>(U88-U70)/U70</f>
        <v>-0.2066420664</v>
      </c>
      <c r="W88" s="10">
        <f t="shared" si="2"/>
        <v>0.001352439221</v>
      </c>
      <c r="X88" s="10">
        <f t="shared" si="3"/>
        <v>0.07644501691</v>
      </c>
      <c r="Y88" s="10">
        <f t="shared" si="4"/>
        <v>0.01452262116</v>
      </c>
      <c r="Z88" s="10">
        <f t="shared" si="5"/>
        <v>4.263858093</v>
      </c>
    </row>
    <row r="89">
      <c r="A89" s="16">
        <v>2022.0</v>
      </c>
      <c r="B89" s="9" t="s">
        <v>63</v>
      </c>
      <c r="C89" s="16">
        <v>26.0</v>
      </c>
      <c r="D89" s="16">
        <v>138.0</v>
      </c>
      <c r="E89" s="16">
        <v>6855.0</v>
      </c>
      <c r="F89" s="16">
        <v>404.0</v>
      </c>
      <c r="G89" s="16">
        <v>6.0</v>
      </c>
      <c r="H89" s="16">
        <v>16.0</v>
      </c>
      <c r="I89" s="16">
        <v>16.0</v>
      </c>
      <c r="J89" s="16">
        <v>7.0</v>
      </c>
      <c r="K89" s="16">
        <v>9.0</v>
      </c>
      <c r="L89" s="16">
        <v>0.0</v>
      </c>
      <c r="M89" s="16">
        <f t="shared" si="9"/>
        <v>426</v>
      </c>
      <c r="N89" s="16">
        <f t="shared" si="10"/>
        <v>32</v>
      </c>
      <c r="O89" s="9"/>
      <c r="P89" s="16">
        <f t="shared" si="11"/>
        <v>386</v>
      </c>
      <c r="Q89" s="16">
        <v>7241.0</v>
      </c>
      <c r="R89" s="10">
        <f t="shared" si="15"/>
        <v>0.01242956046</v>
      </c>
      <c r="S89" s="10">
        <f t="shared" si="12"/>
        <v>0.0598103574</v>
      </c>
      <c r="T89" s="10">
        <f t="shared" si="13"/>
        <v>0.001021152443</v>
      </c>
      <c r="U89" s="4">
        <f t="shared" si="1"/>
        <v>164</v>
      </c>
      <c r="V89" s="10">
        <f t="shared" ref="V89:V90" si="17">(U89-U79)/U79</f>
        <v>0.1156462585</v>
      </c>
      <c r="W89" s="10">
        <f t="shared" si="2"/>
        <v>0.001312910284</v>
      </c>
      <c r="X89" s="10">
        <f t="shared" si="3"/>
        <v>0.06214442013</v>
      </c>
      <c r="Y89" s="10">
        <f t="shared" si="4"/>
        <v>0.004668125456</v>
      </c>
      <c r="Z89" s="10">
        <f t="shared" si="5"/>
        <v>12.3125</v>
      </c>
    </row>
    <row r="90">
      <c r="A90" s="16">
        <v>2022.0</v>
      </c>
      <c r="B90" s="9" t="s">
        <v>64</v>
      </c>
      <c r="C90" s="16">
        <v>108.0</v>
      </c>
      <c r="D90" s="16">
        <v>127.0</v>
      </c>
      <c r="E90" s="16">
        <v>20805.0</v>
      </c>
      <c r="F90" s="16">
        <v>2809.0</v>
      </c>
      <c r="G90" s="16">
        <v>48.0</v>
      </c>
      <c r="H90" s="16">
        <v>342.0</v>
      </c>
      <c r="I90" s="16">
        <v>347.0</v>
      </c>
      <c r="J90" s="16">
        <v>402.0</v>
      </c>
      <c r="K90" s="16">
        <v>66.0</v>
      </c>
      <c r="L90" s="16">
        <v>1.0</v>
      </c>
      <c r="M90" s="16">
        <f t="shared" si="9"/>
        <v>3199</v>
      </c>
      <c r="N90" s="16">
        <f t="shared" si="10"/>
        <v>816</v>
      </c>
      <c r="O90" s="9"/>
      <c r="P90" s="16">
        <f t="shared" si="11"/>
        <v>1194</v>
      </c>
      <c r="Q90" s="16">
        <v>21999.0</v>
      </c>
      <c r="R90" s="10">
        <f t="shared" si="15"/>
        <v>0.1741794311</v>
      </c>
      <c r="S90" s="10">
        <f t="shared" si="12"/>
        <v>0.137322759</v>
      </c>
      <c r="T90" s="10">
        <f t="shared" si="13"/>
        <v>0.0193222783</v>
      </c>
      <c r="U90" s="16">
        <f t="shared" si="1"/>
        <v>235</v>
      </c>
      <c r="V90" s="10">
        <f t="shared" si="17"/>
        <v>0.03070175439</v>
      </c>
      <c r="W90" s="10">
        <f t="shared" si="2"/>
        <v>0.003220379716</v>
      </c>
      <c r="X90" s="10">
        <f t="shared" si="3"/>
        <v>0.1537611151</v>
      </c>
      <c r="Y90" s="10">
        <f t="shared" si="4"/>
        <v>0.03922134102</v>
      </c>
      <c r="Z90" s="10">
        <f t="shared" si="5"/>
        <v>2.920343137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11" max="11" width="64.63"/>
    <col customWidth="1" min="12" max="12" width="17.13"/>
  </cols>
  <sheetData>
    <row r="1">
      <c r="C1" s="33" t="s">
        <v>65</v>
      </c>
    </row>
    <row r="2">
      <c r="A2" s="34" t="s">
        <v>66</v>
      </c>
      <c r="C2" s="33" t="s">
        <v>67</v>
      </c>
      <c r="J2" s="35" t="s">
        <v>68</v>
      </c>
      <c r="K2" s="9" t="s">
        <v>69</v>
      </c>
      <c r="L2" s="9"/>
    </row>
    <row r="3">
      <c r="B3" s="36" t="s">
        <v>70</v>
      </c>
      <c r="C3" s="34" t="s">
        <v>71</v>
      </c>
      <c r="J3" s="37" t="s">
        <v>72</v>
      </c>
      <c r="K3" s="38" t="s">
        <v>73</v>
      </c>
      <c r="L3" s="38" t="s">
        <v>74</v>
      </c>
    </row>
    <row r="4">
      <c r="A4" s="33" t="s">
        <v>17</v>
      </c>
      <c r="B4" s="39" t="s">
        <v>75</v>
      </c>
      <c r="J4" s="37" t="s">
        <v>76</v>
      </c>
      <c r="K4" s="38" t="s">
        <v>77</v>
      </c>
      <c r="L4" s="38" t="s">
        <v>74</v>
      </c>
    </row>
    <row r="5">
      <c r="A5" s="33" t="s">
        <v>18</v>
      </c>
      <c r="B5" s="39" t="s">
        <v>75</v>
      </c>
      <c r="J5" s="37" t="s">
        <v>78</v>
      </c>
      <c r="K5" s="38" t="s">
        <v>79</v>
      </c>
      <c r="L5" s="38" t="s">
        <v>74</v>
      </c>
    </row>
    <row r="6">
      <c r="A6" s="33" t="s">
        <v>19</v>
      </c>
      <c r="B6" s="39" t="s">
        <v>80</v>
      </c>
      <c r="J6" s="37" t="s">
        <v>81</v>
      </c>
      <c r="K6" s="23" t="s">
        <v>82</v>
      </c>
      <c r="L6" s="23" t="s">
        <v>83</v>
      </c>
    </row>
    <row r="7">
      <c r="A7" s="33" t="s">
        <v>84</v>
      </c>
      <c r="B7" s="39" t="s">
        <v>85</v>
      </c>
      <c r="J7" s="37" t="s">
        <v>86</v>
      </c>
      <c r="K7" s="9" t="s">
        <v>87</v>
      </c>
      <c r="L7" s="38" t="s">
        <v>74</v>
      </c>
    </row>
    <row r="8">
      <c r="A8" s="33" t="s">
        <v>88</v>
      </c>
      <c r="B8" s="39" t="s">
        <v>89</v>
      </c>
      <c r="J8" s="37" t="s">
        <v>90</v>
      </c>
      <c r="K8" s="9" t="s">
        <v>91</v>
      </c>
      <c r="L8" s="38" t="s">
        <v>74</v>
      </c>
    </row>
    <row r="9">
      <c r="A9" s="33" t="s">
        <v>92</v>
      </c>
      <c r="B9" s="39" t="s">
        <v>85</v>
      </c>
      <c r="J9" s="37" t="s">
        <v>93</v>
      </c>
      <c r="K9" s="9" t="s">
        <v>94</v>
      </c>
      <c r="L9" s="9" t="s">
        <v>95</v>
      </c>
    </row>
    <row r="10">
      <c r="A10" s="33" t="s">
        <v>96</v>
      </c>
      <c r="B10" s="39" t="s">
        <v>89</v>
      </c>
      <c r="J10" s="37" t="s">
        <v>97</v>
      </c>
      <c r="K10" s="23" t="s">
        <v>98</v>
      </c>
      <c r="L10" s="9" t="s">
        <v>95</v>
      </c>
    </row>
    <row r="11">
      <c r="A11" s="33" t="s">
        <v>29</v>
      </c>
      <c r="B11" s="40" t="s">
        <v>75</v>
      </c>
      <c r="J11" s="37" t="s">
        <v>99</v>
      </c>
      <c r="K11" s="33" t="s">
        <v>100</v>
      </c>
      <c r="L11" s="9" t="s">
        <v>95</v>
      </c>
    </row>
    <row r="12">
      <c r="J12" s="37" t="s">
        <v>101</v>
      </c>
      <c r="K12" s="33" t="s">
        <v>102</v>
      </c>
      <c r="L12" s="33" t="s">
        <v>103</v>
      </c>
    </row>
    <row r="14">
      <c r="A14" s="33" t="s">
        <v>104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88.13"/>
    <col customWidth="1" min="3" max="3" width="46.5"/>
  </cols>
  <sheetData>
    <row r="1">
      <c r="A1" s="41" t="s">
        <v>105</v>
      </c>
      <c r="B1" s="41" t="s">
        <v>69</v>
      </c>
      <c r="C1" s="41" t="s">
        <v>106</v>
      </c>
    </row>
    <row r="2">
      <c r="A2" s="28" t="s">
        <v>0</v>
      </c>
      <c r="B2" s="28" t="s">
        <v>107</v>
      </c>
    </row>
    <row r="3">
      <c r="A3" s="28" t="s">
        <v>1</v>
      </c>
      <c r="B3" s="42" t="s">
        <v>108</v>
      </c>
    </row>
    <row r="4">
      <c r="A4" s="28" t="s">
        <v>2</v>
      </c>
      <c r="B4" s="42" t="s">
        <v>109</v>
      </c>
    </row>
    <row r="5">
      <c r="A5" s="28" t="s">
        <v>3</v>
      </c>
      <c r="B5" s="42" t="s">
        <v>110</v>
      </c>
    </row>
    <row r="6">
      <c r="A6" s="28" t="s">
        <v>4</v>
      </c>
      <c r="B6" s="42" t="s">
        <v>111</v>
      </c>
    </row>
    <row r="7">
      <c r="A7" s="28" t="s">
        <v>5</v>
      </c>
      <c r="B7" s="28" t="s">
        <v>112</v>
      </c>
    </row>
    <row r="8">
      <c r="A8" s="28" t="s">
        <v>6</v>
      </c>
      <c r="B8" s="42" t="s">
        <v>113</v>
      </c>
    </row>
    <row r="9">
      <c r="A9" s="28" t="s">
        <v>7</v>
      </c>
      <c r="B9" s="42" t="s">
        <v>114</v>
      </c>
    </row>
    <row r="10">
      <c r="A10" s="28" t="s">
        <v>8</v>
      </c>
      <c r="B10" s="42" t="s">
        <v>115</v>
      </c>
    </row>
    <row r="11">
      <c r="A11" s="28" t="s">
        <v>9</v>
      </c>
      <c r="B11" s="42" t="s">
        <v>116</v>
      </c>
    </row>
    <row r="12">
      <c r="A12" s="28" t="s">
        <v>10</v>
      </c>
      <c r="B12" s="42" t="s">
        <v>117</v>
      </c>
    </row>
    <row r="13">
      <c r="A13" s="28" t="s">
        <v>11</v>
      </c>
      <c r="B13" s="42" t="s">
        <v>118</v>
      </c>
    </row>
    <row r="14">
      <c r="A14" s="28" t="s">
        <v>12</v>
      </c>
      <c r="B14" s="42" t="s">
        <v>119</v>
      </c>
      <c r="C14" s="28" t="s">
        <v>120</v>
      </c>
    </row>
    <row r="15">
      <c r="A15" s="28" t="s">
        <v>13</v>
      </c>
      <c r="B15" s="42" t="s">
        <v>121</v>
      </c>
      <c r="C15" s="28" t="s">
        <v>122</v>
      </c>
    </row>
    <row r="16">
      <c r="A16" s="28" t="s">
        <v>14</v>
      </c>
      <c r="B16" s="43" t="s">
        <v>123</v>
      </c>
    </row>
    <row r="17">
      <c r="A17" s="28" t="s">
        <v>15</v>
      </c>
      <c r="B17" s="42" t="s">
        <v>124</v>
      </c>
      <c r="C17" s="28" t="s">
        <v>125</v>
      </c>
    </row>
    <row r="18">
      <c r="A18" s="28" t="s">
        <v>16</v>
      </c>
      <c r="B18" s="42" t="s">
        <v>126</v>
      </c>
    </row>
    <row r="19">
      <c r="A19" s="28" t="s">
        <v>17</v>
      </c>
      <c r="B19" s="42" t="s">
        <v>127</v>
      </c>
      <c r="C19" s="28" t="s">
        <v>128</v>
      </c>
    </row>
    <row r="20">
      <c r="A20" s="28" t="s">
        <v>18</v>
      </c>
      <c r="B20" s="28" t="s">
        <v>129</v>
      </c>
      <c r="C20" s="28" t="s">
        <v>130</v>
      </c>
    </row>
    <row r="21">
      <c r="A21" s="28" t="s">
        <v>19</v>
      </c>
      <c r="B21" s="42" t="s">
        <v>131</v>
      </c>
      <c r="C21" s="28" t="s">
        <v>132</v>
      </c>
    </row>
    <row r="22">
      <c r="A22" s="28" t="s">
        <v>20</v>
      </c>
      <c r="B22" s="42" t="s">
        <v>133</v>
      </c>
    </row>
    <row r="23">
      <c r="A23" s="28" t="s">
        <v>21</v>
      </c>
      <c r="B23" s="42" t="s">
        <v>134</v>
      </c>
    </row>
    <row r="24">
      <c r="A24" s="44" t="s">
        <v>54</v>
      </c>
      <c r="B24" s="44" t="s">
        <v>135</v>
      </c>
      <c r="C24" s="44" t="s">
        <v>136</v>
      </c>
    </row>
    <row r="25">
      <c r="A25" s="44" t="s">
        <v>54</v>
      </c>
      <c r="B25" s="44" t="s">
        <v>137</v>
      </c>
      <c r="C25" s="44"/>
    </row>
    <row r="26">
      <c r="A26" s="44" t="s">
        <v>24</v>
      </c>
      <c r="B26" s="44"/>
      <c r="C26" s="44"/>
    </row>
    <row r="27">
      <c r="A27" s="44" t="s">
        <v>138</v>
      </c>
      <c r="B27" s="44" t="s">
        <v>139</v>
      </c>
      <c r="C27" s="44" t="s">
        <v>140</v>
      </c>
    </row>
    <row r="28">
      <c r="A28" s="44" t="s">
        <v>141</v>
      </c>
      <c r="B28" s="44" t="s">
        <v>142</v>
      </c>
      <c r="C28" s="44" t="s">
        <v>143</v>
      </c>
    </row>
    <row r="29">
      <c r="A29" s="44" t="s">
        <v>144</v>
      </c>
      <c r="B29" s="44" t="s">
        <v>145</v>
      </c>
      <c r="C29" s="44" t="s">
        <v>146</v>
      </c>
    </row>
    <row r="30">
      <c r="A30" s="44" t="s">
        <v>147</v>
      </c>
      <c r="B30" s="44"/>
      <c r="C30" s="44"/>
    </row>
    <row r="31">
      <c r="A31" s="44" t="s">
        <v>148</v>
      </c>
      <c r="B31" s="44"/>
      <c r="C31" s="44"/>
    </row>
    <row r="32">
      <c r="A32" s="44" t="s">
        <v>149</v>
      </c>
      <c r="B32" s="44"/>
      <c r="C32" s="44"/>
    </row>
  </sheetData>
  <drawing r:id="rId1"/>
</worksheet>
</file>