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ómina" sheetId="1" r:id="rId4"/>
    <sheet state="visible" name="Nómina 2" sheetId="2" r:id="rId5"/>
    <sheet state="visible" name="Prorrata" sheetId="3" r:id="rId6"/>
    <sheet state="visible" name="Prorrata 2" sheetId="4" r:id="rId7"/>
    <sheet state="visible" name="Con paga extra voluntaria y por" sheetId="5" r:id="rId8"/>
    <sheet state="visible" name="Nómina con paga extra voluntari" sheetId="6" r:id="rId9"/>
    <sheet state="visible" name="Anticipo" sheetId="7" r:id="rId10"/>
    <sheet state="visible" name="Exceso Base" sheetId="8" r:id="rId11"/>
    <sheet state="visible" name="Finiquito e Indemnización" sheetId="9" r:id="rId12"/>
    <sheet state="visible" name="Tablas SS  IRPF" sheetId="10" r:id="rId13"/>
  </sheets>
  <definedNames/>
  <calcPr/>
</workbook>
</file>

<file path=xl/sharedStrings.xml><?xml version="1.0" encoding="utf-8"?>
<sst xmlns="http://schemas.openxmlformats.org/spreadsheetml/2006/main" count="589" uniqueCount="150">
  <si>
    <r>
      <rPr>
        <rFont val="Arial Narrow"/>
        <b/>
        <color rgb="FF000000"/>
        <sz val="14.0"/>
      </rPr>
      <t xml:space="preserve">Trabajador Grupo II con contrato INDEFINIDO. Antigüedad 10 años.
- Salario Base 1500€
- Antigüedad 10% Salario Base por Trienio
- 2 pagas extra al año iguales al salario base que cobra en junio y diciembre
- Retención de IRPF = 5%
Calcula el recibo de salarios de Diciembre
</t>
    </r>
    <r>
      <rPr>
        <rFont val="Arial Narrow"/>
        <color rgb="FF000000"/>
        <sz val="14.0"/>
      </rPr>
      <t xml:space="preserve">------
</t>
    </r>
    <r>
      <rPr>
        <rFont val="Arial Narrow"/>
        <b/>
        <color rgb="FF000000"/>
        <sz val="14.0"/>
      </rPr>
      <t xml:space="preserve">1.- BASE DE CONTINGENCIAS COMUNES (B.C.C.)
</t>
    </r>
    <r>
      <rPr>
        <rFont val="Arial Narrow"/>
        <color rgb="FF000000"/>
        <sz val="14.0"/>
      </rPr>
      <t xml:space="preserve">Todas las </t>
    </r>
    <r>
      <rPr>
        <rFont val="Arial Narrow"/>
        <b/>
        <color rgb="FF000000"/>
        <sz val="14.0"/>
      </rPr>
      <t>percepciones salariales</t>
    </r>
    <r>
      <rPr>
        <rFont val="Arial Narrow"/>
        <color rgb="FF000000"/>
        <sz val="14.0"/>
      </rPr>
      <t xml:space="preserve"> (excepto horas extra) + </t>
    </r>
    <r>
      <rPr>
        <rFont val="Arial Narrow"/>
        <b/>
        <color rgb="FF000000"/>
        <sz val="14.0"/>
      </rPr>
      <t>Percepciones no salariales</t>
    </r>
    <r>
      <rPr>
        <rFont val="Arial Narrow"/>
        <color rgb="FF000000"/>
        <sz val="14.0"/>
      </rPr>
      <t xml:space="preserve"> (excepto dietas y gastos de locomoción que sólo tenemos que incorporar el exceso de lo permitido) + </t>
    </r>
    <r>
      <rPr>
        <rFont val="Arial Narrow"/>
        <b/>
        <color rgb="FF000000"/>
        <sz val="14.0"/>
      </rPr>
      <t xml:space="preserve">Prorrata de las pagas extra
2.- BASE DE CONTINGENCIAS PROFESIONALES (B.C.P)
</t>
    </r>
    <r>
      <rPr>
        <rFont val="Arial Narrow"/>
        <color rgb="FF000000"/>
        <sz val="14.0"/>
      </rPr>
      <t xml:space="preserve">Base de contingencias comunes (BCC) + Horas extra
</t>
    </r>
    <r>
      <rPr>
        <rFont val="Arial Narrow"/>
        <b/>
        <color rgb="FF000000"/>
        <sz val="14.0"/>
      </rPr>
      <t xml:space="preserve">3.- BASE DE COTIZACIÓN ADICIONAL POR  HORAS EXTRA
</t>
    </r>
    <r>
      <rPr>
        <rFont val="Arial Narrow"/>
        <color rgb="FF000000"/>
        <sz val="14.0"/>
      </rPr>
      <t xml:space="preserve">- Anotar horas extra voluntarias (4,7%)
- Anotar horas extra fuerza mayor (2%)
</t>
    </r>
    <r>
      <rPr>
        <rFont val="Arial Narrow"/>
        <b/>
        <color rgb="FF000000"/>
        <sz val="14.0"/>
      </rPr>
      <t xml:space="preserve">4.- BASE DE RETENCIÓN POR IRPF
</t>
    </r>
    <r>
      <rPr>
        <rFont val="Arial Narrow"/>
        <color rgb="FF000000"/>
        <sz val="14.0"/>
      </rPr>
      <t>TODO lo que cobramos en el mes excepto DIETAS y GASTOS de locomoción que sólo tenemos que incorporar el exceso de lo permitido</t>
    </r>
  </si>
  <si>
    <t>RECIBO INDIVIDUAL JUSTIFICATIVO DEL PAGO DE SALARIOS</t>
  </si>
  <si>
    <t xml:space="preserve">Empresa: 
Domicilio: 
CIF: 
CCC: </t>
  </si>
  <si>
    <r>
      <rPr>
        <rFont val="Arial Narrow"/>
        <b/>
        <color theme="1"/>
        <sz val="10.0"/>
      </rPr>
      <t>Trabajador: Benito Camelas Más</t>
    </r>
    <r>
      <rPr>
        <rFont val="Arial Narrow"/>
        <color theme="1"/>
        <sz val="10.0"/>
      </rPr>
      <t xml:space="preserve">
NIF: 
Núm. Afil. Seguridad Social: 
Grupo profesional: 
</t>
    </r>
    <r>
      <rPr>
        <rFont val="Arial Narrow"/>
        <b/>
        <color theme="1"/>
        <sz val="10.0"/>
      </rPr>
      <t>Grupo de Cotización: 6</t>
    </r>
  </si>
  <si>
    <t>Periodo de liquidación: del 1 de Febrero al 28 de Febrero de 2023   Total días 28</t>
  </si>
  <si>
    <t>I.- DEVENGOS</t>
  </si>
  <si>
    <t>IMPORTE</t>
  </si>
  <si>
    <t>TOTALES</t>
  </si>
  <si>
    <t>1.- Percepciones salariales</t>
  </si>
  <si>
    <t>Salario base.........................................................................................................................</t>
  </si>
  <si>
    <t>Complementos salariales</t>
  </si>
  <si>
    <t>Antigüedad.....................................................................................................................</t>
  </si>
  <si>
    <t>________________.....................................................................................................................</t>
  </si>
  <si>
    <t>Horas extraordinarias.........................................................................................................................</t>
  </si>
  <si>
    <t>Horas complementarias (contratos a tiempo parcial).........................................................................................................................</t>
  </si>
  <si>
    <t>Gratificaciones extraordinarias.........................................................................................................................</t>
  </si>
  <si>
    <t>Salario en especie.........................................................................................................................</t>
  </si>
  <si>
    <t>Total percepciones salariales</t>
  </si>
  <si>
    <t>2.- Percepciones no salariales</t>
  </si>
  <si>
    <t>Indemnizaciones o suplidos.........................................................................................................................</t>
  </si>
  <si>
    <t>Dietas....................................................................................................................</t>
  </si>
  <si>
    <t>Gastos de locomoción.................................................................................................................</t>
  </si>
  <si>
    <t>Prestaciones e indemnizaciones de la Seguridad Social.........................................................................................................................</t>
  </si>
  <si>
    <t>Indemnizaciones por traslados, suspensiones o despidos.........................................................................................................................</t>
  </si>
  <si>
    <t>Otras percepciones no salariales.........................................................................................................................</t>
  </si>
  <si>
    <t>Total percepciones no salariales</t>
  </si>
  <si>
    <t>A.- TOTAL DEVENGADO</t>
  </si>
  <si>
    <t>II.- DEDUCCIONES</t>
  </si>
  <si>
    <t>1.- Aportación del trabajador a las cotizaciones a la Seguridad Social y conceptos de recaudación conjunta</t>
  </si>
  <si>
    <t>%</t>
  </si>
  <si>
    <t>Contingencias comunes (BCC x 4,7%)</t>
  </si>
  <si>
    <t>Desempleo (BCP)</t>
  </si>
  <si>
    <t>Formación profesional (BCP x0,10% )</t>
  </si>
  <si>
    <t>Horas extraordinarias BCHE Voluntarias (4,7%)</t>
  </si>
  <si>
    <t>Horas extraordinarias fuerza mayor BCHE FM (2%)</t>
  </si>
  <si>
    <t>Mecanismo de Equidad Intergeneracional BCP (0,13%)</t>
  </si>
  <si>
    <t>Total aportaciones (cuota obrera)</t>
  </si>
  <si>
    <t>2.- Impuesto sobre la Renta de las Personas Físicas..............................................................................................................</t>
  </si>
  <si>
    <t>3.- Anticipos.......................................................................................................................................</t>
  </si>
  <si>
    <t>4.- Valor de los productos recibidos en especie.......................................................................................................................................</t>
  </si>
  <si>
    <t>5.- Otras deducciones.......................................................................................................................................</t>
  </si>
  <si>
    <t>B.- TOTAL A DEDUCIR</t>
  </si>
  <si>
    <t>LÍQUIDO TOTAL A PERCIBIR (A-B)</t>
  </si>
  <si>
    <t>Firma y sello de la empresa</t>
  </si>
  <si>
    <t>DETERMINACIÓN DE LAS BASES DE COTIZACIÓN A LA SEGURIDAD SOCIAL Y CONCEPTOS DE RECAUDACIÓN CONJUNTA Y DE LA BASE SUJETA A RETENCIÓN DEL IRPF Y APORTACIÓN DE LA EMPRESA</t>
  </si>
  <si>
    <t>CONCEPTO</t>
  </si>
  <si>
    <t>BASE</t>
  </si>
  <si>
    <t>TIPO</t>
  </si>
  <si>
    <t>APORTACIÓN EMPRESA</t>
  </si>
  <si>
    <t>1.-Contingencias comunes.........................................................................................................................</t>
  </si>
  <si>
    <t>Importe remuneración mensual.........................................................................................................................</t>
  </si>
  <si>
    <t>Prorrata pagas extra.........................................................................................................................</t>
  </si>
  <si>
    <t>TOTAL</t>
  </si>
  <si>
    <t>2.-Contingencias profesionales.........................................................................................................................</t>
  </si>
  <si>
    <t>AT y EP.........................................................................................................................</t>
  </si>
  <si>
    <t>Desempleo.........................................................................................................................</t>
  </si>
  <si>
    <t>Formación Profesional.........................................................................................................................</t>
  </si>
  <si>
    <t>FOGASA.........................................................................................................................</t>
  </si>
  <si>
    <t>3.- Base cotización horas extra.........................................................................................................................</t>
  </si>
  <si>
    <t>Horas extra voluntarias.........................................................................................................................</t>
  </si>
  <si>
    <t>Horas extra fuerza mayor.........................................................................................................................</t>
  </si>
  <si>
    <t>4.- Base sujeta a retención del IRPF.........................................................................................................................</t>
  </si>
  <si>
    <r>
      <rPr>
        <rFont val="Arial Narrow"/>
        <b/>
        <color rgb="FF000000"/>
        <sz val="14.0"/>
      </rPr>
      <t xml:space="preserve">Trabajador Grupo II con contrato INDEFINIDO. Antigüedad 10 años.
- Salario Base 1500€
- Antigüedad 10% Salario Base por Trienio
- 2 pagas extra al año iguales al salario base que cobra en junio y diciembre
- Retención de IRPF = 5%
Calcula el recibo de salarios de Febrero
</t>
    </r>
    <r>
      <rPr>
        <rFont val="Arial Narrow"/>
        <color rgb="FF000000"/>
        <sz val="14.0"/>
      </rPr>
      <t xml:space="preserve">------
</t>
    </r>
    <r>
      <rPr>
        <rFont val="Arial Narrow"/>
        <b/>
        <color rgb="FF000000"/>
        <sz val="14.0"/>
      </rPr>
      <t xml:space="preserve">1.- BASE DE CONTINGENCIAS COMUNES (B.C.C.)
</t>
    </r>
    <r>
      <rPr>
        <rFont val="Arial Narrow"/>
        <color rgb="FF000000"/>
        <sz val="14.0"/>
      </rPr>
      <t xml:space="preserve">Todas las </t>
    </r>
    <r>
      <rPr>
        <rFont val="Arial Narrow"/>
        <b/>
        <color rgb="FF000000"/>
        <sz val="14.0"/>
      </rPr>
      <t>percepciones salariales</t>
    </r>
    <r>
      <rPr>
        <rFont val="Arial Narrow"/>
        <color rgb="FF000000"/>
        <sz val="14.0"/>
      </rPr>
      <t xml:space="preserve"> (excepto horas extra) + </t>
    </r>
    <r>
      <rPr>
        <rFont val="Arial Narrow"/>
        <b/>
        <color rgb="FF000000"/>
        <sz val="14.0"/>
      </rPr>
      <t>Percepciones no salariales</t>
    </r>
    <r>
      <rPr>
        <rFont val="Arial Narrow"/>
        <color rgb="FF000000"/>
        <sz val="14.0"/>
      </rPr>
      <t xml:space="preserve"> (excepto dietas y gastos de locomoción que sólo tenemos que incorporar el exceso de lo permitido) + </t>
    </r>
    <r>
      <rPr>
        <rFont val="Arial Narrow"/>
        <b/>
        <color rgb="FF000000"/>
        <sz val="14.0"/>
      </rPr>
      <t xml:space="preserve">Prorrata de las pagas extra
2.- BASE DE CONTINGENCIAS PROFESIONALES (B.C.P)
</t>
    </r>
    <r>
      <rPr>
        <rFont val="Arial Narrow"/>
        <color rgb="FF000000"/>
        <sz val="14.0"/>
      </rPr>
      <t xml:space="preserve">Base de contingencias comunes (BCC) + Horas extra
</t>
    </r>
    <r>
      <rPr>
        <rFont val="Arial Narrow"/>
        <b/>
        <color rgb="FF000000"/>
        <sz val="14.0"/>
      </rPr>
      <t xml:space="preserve">3.- BASE DE COTIZACIÓN ADICIONAL POR  HORAS EXTRA
</t>
    </r>
    <r>
      <rPr>
        <rFont val="Arial Narrow"/>
        <color rgb="FF000000"/>
        <sz val="14.0"/>
      </rPr>
      <t xml:space="preserve">- Anotar horas extra voluntarias (4,7%)
- Anotar horas extra fuerza mayor (2%)
</t>
    </r>
    <r>
      <rPr>
        <rFont val="Arial Narrow"/>
        <b/>
        <color rgb="FF000000"/>
        <sz val="14.0"/>
      </rPr>
      <t xml:space="preserve">4.- BASE DE RETENCIÓN POR IRPF
</t>
    </r>
    <r>
      <rPr>
        <rFont val="Arial Narrow"/>
        <color rgb="FF000000"/>
        <sz val="14.0"/>
      </rPr>
      <t>TODO lo que cobramos en el mes excepto DIETAS y GASTOS de locomoción que sólo tenemos que incorporar el exceso de lo permitido</t>
    </r>
  </si>
  <si>
    <r>
      <rPr>
        <rFont val="Arial Narrow"/>
        <b/>
        <color theme="1"/>
        <sz val="10.0"/>
      </rPr>
      <t>Trabajador: Benito Camelas Más</t>
    </r>
    <r>
      <rPr>
        <rFont val="Arial Narrow"/>
        <color theme="1"/>
        <sz val="10.0"/>
      </rPr>
      <t xml:space="preserve">
NIF: 
Núm. Afil. Seguridad Social: 
Grupo profesional: 
</t>
    </r>
    <r>
      <rPr>
        <rFont val="Arial Narrow"/>
        <b/>
        <color theme="1"/>
        <sz val="10.0"/>
      </rPr>
      <t>Grupo de Cotización: 6</t>
    </r>
  </si>
  <si>
    <t>Formación profesional (BCP)</t>
  </si>
  <si>
    <r>
      <rPr>
        <rFont val="Arial Narrow"/>
        <b/>
        <color rgb="FF000000"/>
        <sz val="14.0"/>
      </rPr>
      <t xml:space="preserve">Trabajador Grupo II con contrato INDEFINIDO. Antigüedad 10 años.
- Salario Base 1500€
- Antigüedad 10% Salario Base por Trienio
- 2 pagas extra al año iguales al salario base que cobra prorrateadas
- Retención de IRPF = 5%
Calcula el recibo de salarios de Diciembre
</t>
    </r>
    <r>
      <rPr>
        <rFont val="Arial Narrow"/>
        <color rgb="FF000000"/>
        <sz val="14.0"/>
      </rPr>
      <t xml:space="preserve">------
</t>
    </r>
    <r>
      <rPr>
        <rFont val="Arial Narrow"/>
        <b/>
        <color rgb="FF000000"/>
        <sz val="14.0"/>
      </rPr>
      <t xml:space="preserve">1.- BASE DE CONTINGENCIAS COMUNES (B.C.C.)
</t>
    </r>
    <r>
      <rPr>
        <rFont val="Arial Narrow"/>
        <color rgb="FF000000"/>
        <sz val="14.0"/>
      </rPr>
      <t xml:space="preserve">Todas las </t>
    </r>
    <r>
      <rPr>
        <rFont val="Arial Narrow"/>
        <b/>
        <color rgb="FF000000"/>
        <sz val="14.0"/>
      </rPr>
      <t>percepciones salariales</t>
    </r>
    <r>
      <rPr>
        <rFont val="Arial Narrow"/>
        <color rgb="FF000000"/>
        <sz val="14.0"/>
      </rPr>
      <t xml:space="preserve"> (excepto horas extra) + </t>
    </r>
    <r>
      <rPr>
        <rFont val="Arial Narrow"/>
        <b/>
        <color rgb="FF000000"/>
        <sz val="14.0"/>
      </rPr>
      <t>Percepciones no salariales</t>
    </r>
    <r>
      <rPr>
        <rFont val="Arial Narrow"/>
        <color rgb="FF000000"/>
        <sz val="14.0"/>
      </rPr>
      <t xml:space="preserve"> (excepto dietas y gastos de locomoción que sólo tenemos que incorporar el exceso de lo permitido) + </t>
    </r>
    <r>
      <rPr>
        <rFont val="Arial Narrow"/>
        <b/>
        <color rgb="FF000000"/>
        <sz val="14.0"/>
      </rPr>
      <t xml:space="preserve">Prorrata de las pagas extra
2.- BASE DE CONTINGENCIAS PROFESIONALES (B.C.P)
</t>
    </r>
    <r>
      <rPr>
        <rFont val="Arial Narrow"/>
        <color rgb="FF000000"/>
        <sz val="14.0"/>
      </rPr>
      <t xml:space="preserve">Base de contingencias comunes (BCC) + Horas extra
</t>
    </r>
    <r>
      <rPr>
        <rFont val="Arial Narrow"/>
        <b/>
        <color rgb="FF000000"/>
        <sz val="14.0"/>
      </rPr>
      <t xml:space="preserve">3.- BASE DE COTIZACIÓN ADICIONAL POR  HORAS EXTRA
</t>
    </r>
    <r>
      <rPr>
        <rFont val="Arial Narrow"/>
        <color rgb="FF000000"/>
        <sz val="14.0"/>
      </rPr>
      <t xml:space="preserve">- Anotar horas extra voluntarias (4,7%)
- Anotar horas extra fuerza mayor (2%)
</t>
    </r>
    <r>
      <rPr>
        <rFont val="Arial Narrow"/>
        <b/>
        <color rgb="FF000000"/>
        <sz val="14.0"/>
      </rPr>
      <t xml:space="preserve">4.- BASE DE RETENCIÓN POR IRPF
</t>
    </r>
    <r>
      <rPr>
        <rFont val="Arial Narrow"/>
        <color rgb="FF000000"/>
        <sz val="14.0"/>
      </rPr>
      <t>TODO lo que cobramos en el mes excepto DIETAS y GASTOS de locomoción que sólo tenemos que incorporar el exceso de lo permitido</t>
    </r>
  </si>
  <si>
    <r>
      <rPr>
        <rFont val="Arial Narrow"/>
        <b/>
        <color theme="1"/>
        <sz val="10.0"/>
      </rPr>
      <t>Trabajador: Benito Camelas Más</t>
    </r>
    <r>
      <rPr>
        <rFont val="Arial Narrow"/>
        <color theme="1"/>
        <sz val="10.0"/>
      </rPr>
      <t xml:space="preserve">
NIF: 
Núm. Afil. Seguridad Social: 
Grupo profesional: 
</t>
    </r>
    <r>
      <rPr>
        <rFont val="Arial Narrow"/>
        <b/>
        <color theme="1"/>
        <sz val="10.0"/>
      </rPr>
      <t>Grupo de Cotización: 6</t>
    </r>
  </si>
  <si>
    <t>Prorrata paga extra........................................................................................................................</t>
  </si>
  <si>
    <r>
      <rPr>
        <rFont val="Arial Narrow"/>
        <b/>
        <color rgb="FF000000"/>
        <sz val="14.0"/>
      </rPr>
      <t xml:space="preserve">Trabajador grupo 2 Nómina Julio
Salario Base 1250€
Antigüedad 3 trienios 5% Salario Base
Horas Extra Voluntarias100€
Horas Extra fuerza mayor 200€
La empresa le da un móvil como salario en especie valorado en 500€
2 pagas extra = SB+ANT cada una que cobra PRORRATEADAS
Dietas 2 días nacional con pernocta 300€
Gastos de locomoción. Cobra 500€ por 1000km acreditados
IRPF=5%
</t>
    </r>
    <r>
      <rPr>
        <rFont val="Arial Narrow"/>
        <color rgb="FF000000"/>
        <sz val="14.0"/>
      </rPr>
      <t xml:space="preserve">------
</t>
    </r>
    <r>
      <rPr>
        <rFont val="Arial Narrow"/>
        <b/>
        <color rgb="FF000000"/>
        <sz val="14.0"/>
      </rPr>
      <t xml:space="preserve">1.- BASE DE CONTINGENCIAS COMUNES (B.C.C.)
</t>
    </r>
    <r>
      <rPr>
        <rFont val="Arial Narrow"/>
        <color rgb="FF000000"/>
        <sz val="14.0"/>
      </rPr>
      <t xml:space="preserve">Todas las </t>
    </r>
    <r>
      <rPr>
        <rFont val="Arial Narrow"/>
        <b/>
        <color rgb="FF000000"/>
        <sz val="14.0"/>
      </rPr>
      <t>percepciones salariales</t>
    </r>
    <r>
      <rPr>
        <rFont val="Arial Narrow"/>
        <color rgb="FF000000"/>
        <sz val="14.0"/>
      </rPr>
      <t xml:space="preserve"> (excepto horas extra) + </t>
    </r>
    <r>
      <rPr>
        <rFont val="Arial Narrow"/>
        <b/>
        <color rgb="FF000000"/>
        <sz val="14.0"/>
      </rPr>
      <t>Percepciones no salariales</t>
    </r>
    <r>
      <rPr>
        <rFont val="Arial Narrow"/>
        <color rgb="FF000000"/>
        <sz val="14.0"/>
      </rPr>
      <t xml:space="preserve"> (excepto dietas y gastos de locomoción que sólo tenemos que incorporar el exceso de lo permitido) + </t>
    </r>
    <r>
      <rPr>
        <rFont val="Arial Narrow"/>
        <b/>
        <color rgb="FF000000"/>
        <sz val="14.0"/>
      </rPr>
      <t xml:space="preserve">Prorrata de las pagas extra
2.- BASE DE CONTINGENCIAS PROFESIONALES (B.C.P)
</t>
    </r>
    <r>
      <rPr>
        <rFont val="Arial Narrow"/>
        <color rgb="FF000000"/>
        <sz val="14.0"/>
      </rPr>
      <t xml:space="preserve">Base de contingencias comunes (BCC) + Horas extra
</t>
    </r>
    <r>
      <rPr>
        <rFont val="Arial Narrow"/>
        <b/>
        <color rgb="FF000000"/>
        <sz val="14.0"/>
      </rPr>
      <t xml:space="preserve">3.- BASE DE COTIZACIÓN ADICIONAL POR HORAS EXTRA
</t>
    </r>
    <r>
      <rPr>
        <rFont val="Arial Narrow"/>
        <color rgb="FF000000"/>
        <sz val="14.0"/>
      </rPr>
      <t xml:space="preserve">- Anotar horas extra voluntarias (4,7%)
- Anotar horas extra fuerza mayor (2%)
</t>
    </r>
    <r>
      <rPr>
        <rFont val="Arial Narrow"/>
        <b/>
        <color rgb="FF000000"/>
        <sz val="14.0"/>
      </rPr>
      <t xml:space="preserve">4.- BASE DE RETENCIÓN POR IRPF
</t>
    </r>
    <r>
      <rPr>
        <rFont val="Arial Narrow"/>
        <color rgb="FF000000"/>
        <sz val="14.0"/>
      </rPr>
      <t>TODO lo que cobramos en el mes excepto DIETAS y GASTOS de locomoción que sólo tenemos que incorporar el exceso de lo permitido</t>
    </r>
  </si>
  <si>
    <r>
      <rPr>
        <rFont val="Arial Narrow"/>
        <b/>
        <color theme="1"/>
        <sz val="10.0"/>
      </rPr>
      <t>Trabajador: Benito Camelas Más</t>
    </r>
    <r>
      <rPr>
        <rFont val="Arial Narrow"/>
        <color theme="1"/>
        <sz val="10.0"/>
      </rPr>
      <t xml:space="preserve">
NIF: 
Núm. Afil. Seguridad Social: 
Grupo profesional: 
</t>
    </r>
    <r>
      <rPr>
        <rFont val="Arial Narrow"/>
        <b/>
        <color theme="1"/>
        <sz val="10.0"/>
      </rPr>
      <t>Grupo de Cotización: 6</t>
    </r>
  </si>
  <si>
    <t>Salario en especie.(Móvil)........................................................................................................................</t>
  </si>
  <si>
    <r>
      <rPr>
        <rFont val="Arial Narrow"/>
        <b/>
        <color rgb="FF000000"/>
        <sz val="14.0"/>
      </rPr>
      <t xml:space="preserve">Trabajador grupo 2 Nómina </t>
    </r>
    <r>
      <rPr>
        <rFont val="Arial Narrow"/>
        <b/>
        <color rgb="FFFF0000"/>
        <sz val="14.0"/>
      </rPr>
      <t>ABRIL</t>
    </r>
    <r>
      <rPr>
        <rFont val="Arial Narrow"/>
        <b/>
        <color rgb="FF000000"/>
        <sz val="14.0"/>
      </rPr>
      <t xml:space="preserve">
Salario Base 1250€
Antigüedad 3 trienios 5% Salario Base
Horas Extra Voluntarias100€
Horas Extra fuerza mayor 200€
La empresa le da un móvil como salario en especie valorado en 500€
2 pagas extra = SB+ANT cada una que cobra</t>
    </r>
    <r>
      <rPr>
        <rFont val="Arial Narrow"/>
        <b/>
        <color rgb="FFFF0000"/>
        <sz val="14.0"/>
      </rPr>
      <t xml:space="preserve"> julio y diciembre</t>
    </r>
    <r>
      <rPr>
        <rFont val="Arial Narrow"/>
        <b/>
        <color rgb="FF000000"/>
        <sz val="14.0"/>
      </rPr>
      <t xml:space="preserve">
Dietas 2 días nacional con pernocta 300€
Gastos de locomoción. Cobra 500€ por 1000km acreditados
IRPF=5%
</t>
    </r>
    <r>
      <rPr>
        <rFont val="Arial Narrow"/>
        <color rgb="FF000000"/>
        <sz val="14.0"/>
      </rPr>
      <t xml:space="preserve">------
</t>
    </r>
    <r>
      <rPr>
        <rFont val="Arial Narrow"/>
        <b/>
        <color rgb="FF000000"/>
        <sz val="14.0"/>
      </rPr>
      <t xml:space="preserve">1.- BASE DE CONTINGENCIAS COMUNES (B.C.C.)
</t>
    </r>
    <r>
      <rPr>
        <rFont val="Arial Narrow"/>
        <color rgb="FF000000"/>
        <sz val="14.0"/>
      </rPr>
      <t xml:space="preserve">Todas las </t>
    </r>
    <r>
      <rPr>
        <rFont val="Arial Narrow"/>
        <b/>
        <color rgb="FF000000"/>
        <sz val="14.0"/>
      </rPr>
      <t>percepciones salariales</t>
    </r>
    <r>
      <rPr>
        <rFont val="Arial Narrow"/>
        <color rgb="FF000000"/>
        <sz val="14.0"/>
      </rPr>
      <t xml:space="preserve"> (excepto horas extra) + </t>
    </r>
    <r>
      <rPr>
        <rFont val="Arial Narrow"/>
        <b/>
        <color rgb="FF000000"/>
        <sz val="14.0"/>
      </rPr>
      <t>Percepciones no salariales</t>
    </r>
    <r>
      <rPr>
        <rFont val="Arial Narrow"/>
        <color rgb="FF000000"/>
        <sz val="14.0"/>
      </rPr>
      <t xml:space="preserve"> (excepto dietas y gastos de locomoción que sólo tenemos que incorporar el exceso de lo permitido) + </t>
    </r>
    <r>
      <rPr>
        <rFont val="Arial Narrow"/>
        <b/>
        <color rgb="FF000000"/>
        <sz val="14.0"/>
      </rPr>
      <t xml:space="preserve">Prorrata de las pagas extra
2.- BASE DE CONTINGENCIAS PROFESIONALES (B.C.P)
</t>
    </r>
    <r>
      <rPr>
        <rFont val="Arial Narrow"/>
        <color rgb="FF000000"/>
        <sz val="14.0"/>
      </rPr>
      <t xml:space="preserve">Base de contingencias comunes (BCC) + Horas extra
</t>
    </r>
    <r>
      <rPr>
        <rFont val="Arial Narrow"/>
        <b/>
        <color rgb="FF000000"/>
        <sz val="14.0"/>
      </rPr>
      <t xml:space="preserve">3.- BASE DE COTIZACIÓN ADICIONAL POR HORAS EXTRA
</t>
    </r>
    <r>
      <rPr>
        <rFont val="Arial Narrow"/>
        <color rgb="FF000000"/>
        <sz val="14.0"/>
      </rPr>
      <t xml:space="preserve">- Anotar horas extra voluntarias (4,7%)
- Anotar horas extra fuerza mayor (2%)
</t>
    </r>
    <r>
      <rPr>
        <rFont val="Arial Narrow"/>
        <b/>
        <color rgb="FF000000"/>
        <sz val="14.0"/>
      </rPr>
      <t xml:space="preserve">4.- BASE DE RETENCIÓN POR IRPF
</t>
    </r>
    <r>
      <rPr>
        <rFont val="Arial Narrow"/>
        <color rgb="FF000000"/>
        <sz val="14.0"/>
      </rPr>
      <t>TODO lo que cobramos en el mes excepto DIETAS y GASTOS de locomoción que sólo tenemos que incorporar el exceso de lo permitido</t>
    </r>
  </si>
  <si>
    <r>
      <rPr>
        <rFont val="Arial Narrow"/>
        <b/>
        <color theme="1"/>
        <sz val="10.0"/>
      </rPr>
      <t>Trabajador: Benito Camelas Más</t>
    </r>
    <r>
      <rPr>
        <rFont val="Arial Narrow"/>
        <color theme="1"/>
        <sz val="10.0"/>
      </rPr>
      <t xml:space="preserve">
NIF: 
Núm. Afil. Seguridad Social: 
Grupo profesional: 
</t>
    </r>
    <r>
      <rPr>
        <rFont val="Arial Narrow"/>
        <b/>
        <color theme="1"/>
        <sz val="10.0"/>
      </rPr>
      <t>Grupo de Cotización: 6</t>
    </r>
  </si>
  <si>
    <r>
      <rPr>
        <rFont val="Arial Narrow"/>
        <b/>
        <color rgb="FF000000"/>
        <sz val="14.0"/>
      </rPr>
      <t xml:space="preserve">Trabajador grupo 2 Nómina </t>
    </r>
    <r>
      <rPr>
        <rFont val="Arial Narrow"/>
        <b/>
        <color rgb="FFFF0000"/>
        <sz val="14.0"/>
      </rPr>
      <t>JULIO</t>
    </r>
    <r>
      <rPr>
        <rFont val="Arial Narrow"/>
        <b/>
        <color rgb="FF000000"/>
        <sz val="14.0"/>
      </rPr>
      <t xml:space="preserve">
Salario Base 1250€
Antigüedad 3 trienios 5% Salario Base
Horas Extra Voluntarias100€
Horas Extra fuerza mayor 200€
La empresa le da un móvil como salario en especie valorado en 500€
2 pagas extra = SB+ANT cada una que cobra </t>
    </r>
    <r>
      <rPr>
        <rFont val="Arial Narrow"/>
        <b/>
        <color rgb="FFFF0000"/>
        <sz val="14.0"/>
      </rPr>
      <t>julio y diciembre</t>
    </r>
    <r>
      <rPr>
        <rFont val="Arial Narrow"/>
        <b/>
        <color rgb="FF000000"/>
        <sz val="14.0"/>
      </rPr>
      <t xml:space="preserve">
Dietas 2 días nacional con pernocta 300€
Gastos de locomoción. Cobra 500€ por 1000km acreditados
IRPF=5%
</t>
    </r>
    <r>
      <rPr>
        <rFont val="Arial Narrow"/>
        <color rgb="FF000000"/>
        <sz val="14.0"/>
      </rPr>
      <t xml:space="preserve">------
</t>
    </r>
    <r>
      <rPr>
        <rFont val="Arial Narrow"/>
        <b/>
        <color rgb="FF000000"/>
        <sz val="14.0"/>
      </rPr>
      <t xml:space="preserve">1.- BASE DE CONTINGENCIAS COMUNES (B.C.C.)
</t>
    </r>
    <r>
      <rPr>
        <rFont val="Arial Narrow"/>
        <color rgb="FF000000"/>
        <sz val="14.0"/>
      </rPr>
      <t xml:space="preserve">Todas las </t>
    </r>
    <r>
      <rPr>
        <rFont val="Arial Narrow"/>
        <b/>
        <color rgb="FF000000"/>
        <sz val="14.0"/>
      </rPr>
      <t>percepciones salariales</t>
    </r>
    <r>
      <rPr>
        <rFont val="Arial Narrow"/>
        <color rgb="FF000000"/>
        <sz val="14.0"/>
      </rPr>
      <t xml:space="preserve"> (excepto horas extra) + </t>
    </r>
    <r>
      <rPr>
        <rFont val="Arial Narrow"/>
        <b/>
        <color rgb="FF000000"/>
        <sz val="14.0"/>
      </rPr>
      <t>Percepciones no salariales</t>
    </r>
    <r>
      <rPr>
        <rFont val="Arial Narrow"/>
        <color rgb="FF000000"/>
        <sz val="14.0"/>
      </rPr>
      <t xml:space="preserve"> (excepto dietas y gastos de locomoción que sólo tenemos que incorporar el exceso de lo permitido) + </t>
    </r>
    <r>
      <rPr>
        <rFont val="Arial Narrow"/>
        <b/>
        <color rgb="FF000000"/>
        <sz val="14.0"/>
      </rPr>
      <t xml:space="preserve">Prorrata de las pagas extra
2.- BASE DE CONTINGENCIAS PROFESIONALES (B.C.P)
</t>
    </r>
    <r>
      <rPr>
        <rFont val="Arial Narrow"/>
        <color rgb="FF000000"/>
        <sz val="14.0"/>
      </rPr>
      <t xml:space="preserve">Base de contingencias comunes (BCC) + Horas extra
</t>
    </r>
    <r>
      <rPr>
        <rFont val="Arial Narrow"/>
        <b/>
        <color rgb="FF000000"/>
        <sz val="14.0"/>
      </rPr>
      <t xml:space="preserve">3.- BASE DE COTIZACIÓN ADICIONAL POR HORAS EXTRA
</t>
    </r>
    <r>
      <rPr>
        <rFont val="Arial Narrow"/>
        <color rgb="FF000000"/>
        <sz val="14.0"/>
      </rPr>
      <t xml:space="preserve">- Anotar horas extra voluntarias (4,7%)
- Anotar horas extra fuerza mayor (2%)
</t>
    </r>
    <r>
      <rPr>
        <rFont val="Arial Narrow"/>
        <b/>
        <color rgb="FF000000"/>
        <sz val="14.0"/>
      </rPr>
      <t xml:space="preserve">4.- BASE DE RETENCIÓN POR IRPF
</t>
    </r>
    <r>
      <rPr>
        <rFont val="Arial Narrow"/>
        <color rgb="FF000000"/>
        <sz val="14.0"/>
      </rPr>
      <t>TODO lo que cobramos en el mes excepto DIETAS y GASTOS de locomoción que sólo tenemos que incorporar el exceso de lo permitido</t>
    </r>
  </si>
  <si>
    <r>
      <rPr>
        <rFont val="Arial Narrow"/>
        <b/>
        <color theme="1"/>
        <sz val="10.0"/>
      </rPr>
      <t>Trabajador: Benito Camelas Más</t>
    </r>
    <r>
      <rPr>
        <rFont val="Arial Narrow"/>
        <color theme="1"/>
        <sz val="10.0"/>
      </rPr>
      <t xml:space="preserve">
NIF: 
Núm. Afil. Seguridad Social: 
Grupo profesional: 
</t>
    </r>
    <r>
      <rPr>
        <rFont val="Arial Narrow"/>
        <b/>
        <color theme="1"/>
        <sz val="10.0"/>
      </rPr>
      <t>Grupo de Cotización: 6</t>
    </r>
  </si>
  <si>
    <t>GRATIFICACIÓN EXTRAORDINARIA.......................................................................................................................</t>
  </si>
  <si>
    <r>
      <rPr>
        <rFont val="Arial Narrow"/>
        <b/>
        <color rgb="FF000000"/>
        <sz val="14.0"/>
      </rPr>
      <t xml:space="preserve">Trabajador grupo 2 Nómina Julio
Salario Base 1250€
Antigüedad 3 trienios 5% Salario Base
Horas Extra Voluntarias100€
Horas Extra fuerza mayor 200€
La empresa le da un móvil como salario en especie valorado en 500€
2 pagas extra = SB+ANT cada una que cobra PRORRATEADAS
Dietas 2 días nacional con pernocta 300€
Gastos de locomoción. Cobra 500€ por 1000km acreditados
El trabajador ha solicitado un anticipo de 750€
IRPF=5%
</t>
    </r>
    <r>
      <rPr>
        <rFont val="Arial Narrow"/>
        <color rgb="FF000000"/>
        <sz val="14.0"/>
      </rPr>
      <t xml:space="preserve">------
</t>
    </r>
    <r>
      <rPr>
        <rFont val="Arial Narrow"/>
        <b/>
        <color rgb="FF000000"/>
        <sz val="14.0"/>
      </rPr>
      <t xml:space="preserve">1.- BASE DE CONTINGENCIAS COMUNES (B.C.C.)
</t>
    </r>
    <r>
      <rPr>
        <rFont val="Arial Narrow"/>
        <color rgb="FF000000"/>
        <sz val="14.0"/>
      </rPr>
      <t xml:space="preserve">Todas las </t>
    </r>
    <r>
      <rPr>
        <rFont val="Arial Narrow"/>
        <b/>
        <color rgb="FF000000"/>
        <sz val="14.0"/>
      </rPr>
      <t>percepciones salariales</t>
    </r>
    <r>
      <rPr>
        <rFont val="Arial Narrow"/>
        <color rgb="FF000000"/>
        <sz val="14.0"/>
      </rPr>
      <t xml:space="preserve"> (excepto horas extra) + </t>
    </r>
    <r>
      <rPr>
        <rFont val="Arial Narrow"/>
        <b/>
        <color rgb="FF000000"/>
        <sz val="14.0"/>
      </rPr>
      <t>Percepciones no salariales</t>
    </r>
    <r>
      <rPr>
        <rFont val="Arial Narrow"/>
        <color rgb="FF000000"/>
        <sz val="14.0"/>
      </rPr>
      <t xml:space="preserve"> (excepto dietas y gastos de locomoción que sólo tenemos que incorporar el exceso de lo permitido) + </t>
    </r>
    <r>
      <rPr>
        <rFont val="Arial Narrow"/>
        <b/>
        <color rgb="FF000000"/>
        <sz val="14.0"/>
      </rPr>
      <t xml:space="preserve">Prorrata de las pagas extra
2.- BASE DE CONTINGENCIAS PROFESIONALES (B.C.P)
</t>
    </r>
    <r>
      <rPr>
        <rFont val="Arial Narrow"/>
        <color rgb="FF000000"/>
        <sz val="14.0"/>
      </rPr>
      <t xml:space="preserve">Base de contingencias comunes (BCC) + Horas extra
</t>
    </r>
    <r>
      <rPr>
        <rFont val="Arial Narrow"/>
        <b/>
        <color rgb="FF000000"/>
        <sz val="14.0"/>
      </rPr>
      <t xml:space="preserve">3.- BASE DE COTIZACIÓN ADICIONAL POR HORAS EXTRA
</t>
    </r>
    <r>
      <rPr>
        <rFont val="Arial Narrow"/>
        <color rgb="FF000000"/>
        <sz val="14.0"/>
      </rPr>
      <t xml:space="preserve">- Anotar horas extra voluntarias (4,7%)
- Anotar horas extra fuerza mayor (2%)
</t>
    </r>
    <r>
      <rPr>
        <rFont val="Arial Narrow"/>
        <b/>
        <color rgb="FF000000"/>
        <sz val="14.0"/>
      </rPr>
      <t xml:space="preserve">4.- BASE DE RETENCIÓN POR IRPF
</t>
    </r>
    <r>
      <rPr>
        <rFont val="Arial Narrow"/>
        <color rgb="FF000000"/>
        <sz val="14.0"/>
      </rPr>
      <t>TODO lo que cobramos en el mes excepto DIETAS y GASTOS de locomoción que sólo tenemos que incorporar el exceso de lo permitido</t>
    </r>
  </si>
  <si>
    <r>
      <rPr>
        <rFont val="Arial Narrow"/>
        <b/>
        <color theme="1"/>
        <sz val="10.0"/>
      </rPr>
      <t>Trabajador: Benito Camelas Más</t>
    </r>
    <r>
      <rPr>
        <rFont val="Arial Narrow"/>
        <color theme="1"/>
        <sz val="10.0"/>
      </rPr>
      <t xml:space="preserve">
NIF: 
Núm. Afil. Seguridad Social: 
Grupo profesional: 
</t>
    </r>
    <r>
      <rPr>
        <rFont val="Arial Narrow"/>
        <b/>
        <color theme="1"/>
        <sz val="10.0"/>
      </rPr>
      <t>Grupo de Cotización: 6</t>
    </r>
  </si>
  <si>
    <r>
      <rPr>
        <rFont val="Arial Narrow"/>
        <b/>
        <color rgb="FF000000"/>
        <sz val="14.0"/>
      </rPr>
      <t xml:space="preserve">Trabajador grupo 2 Nómina Julio
</t>
    </r>
    <r>
      <rPr>
        <rFont val="Arial Narrow"/>
        <b/>
        <color rgb="FFFF0000"/>
        <sz val="14.0"/>
      </rPr>
      <t>Salario Base 12500€</t>
    </r>
    <r>
      <rPr>
        <rFont val="Arial Narrow"/>
        <b/>
        <color rgb="FF000000"/>
        <sz val="14.0"/>
      </rPr>
      <t xml:space="preserve">
Antigüedad 3 trienios 5% Salario Base
Horas Extra Voluntarias100€
Horas Extra fuerza mayor 200€
La empresa le da un móvil como salario en especie valorado en 500€
2 pagas extra = SB+ANT cada una que cobra PRORRATEADAS
Dietas 2 días nacional con pernocta 300€
Gastos de locomoción. Cobra 500€ por 1000km acreditados
IRPF=5%
</t>
    </r>
    <r>
      <rPr>
        <rFont val="Arial Narrow"/>
        <color rgb="FF000000"/>
        <sz val="14.0"/>
      </rPr>
      <t xml:space="preserve">------
</t>
    </r>
    <r>
      <rPr>
        <rFont val="Arial Narrow"/>
        <b/>
        <color rgb="FF000000"/>
        <sz val="14.0"/>
      </rPr>
      <t xml:space="preserve">1.- BASE DE CONTINGENCIAS COMUNES (B.C.C.)
</t>
    </r>
    <r>
      <rPr>
        <rFont val="Arial Narrow"/>
        <color rgb="FF000000"/>
        <sz val="14.0"/>
      </rPr>
      <t xml:space="preserve">Todas las </t>
    </r>
    <r>
      <rPr>
        <rFont val="Arial Narrow"/>
        <b/>
        <color rgb="FF000000"/>
        <sz val="14.0"/>
      </rPr>
      <t>percepciones salariales</t>
    </r>
    <r>
      <rPr>
        <rFont val="Arial Narrow"/>
        <color rgb="FF000000"/>
        <sz val="14.0"/>
      </rPr>
      <t xml:space="preserve"> (excepto horas extra) + </t>
    </r>
    <r>
      <rPr>
        <rFont val="Arial Narrow"/>
        <b/>
        <color rgb="FF000000"/>
        <sz val="14.0"/>
      </rPr>
      <t>Percepciones no salariales</t>
    </r>
    <r>
      <rPr>
        <rFont val="Arial Narrow"/>
        <color rgb="FF000000"/>
        <sz val="14.0"/>
      </rPr>
      <t xml:space="preserve"> (excepto dietas y gastos de locomoción que sólo tenemos que incorporar el exceso de lo permitido) + </t>
    </r>
    <r>
      <rPr>
        <rFont val="Arial Narrow"/>
        <b/>
        <color rgb="FF000000"/>
        <sz val="14.0"/>
      </rPr>
      <t xml:space="preserve">Prorrata de las pagas extra
2.- BASE DE CONTINGENCIAS PROFESIONALES (B.C.P)
</t>
    </r>
    <r>
      <rPr>
        <rFont val="Arial Narrow"/>
        <color rgb="FF000000"/>
        <sz val="14.0"/>
      </rPr>
      <t xml:space="preserve">Base de contingencias comunes (BCC) + Horas extra
</t>
    </r>
    <r>
      <rPr>
        <rFont val="Arial Narrow"/>
        <b/>
        <color rgb="FF000000"/>
        <sz val="14.0"/>
      </rPr>
      <t xml:space="preserve">3.- BASE DE COTIZACIÓN ADICIONAL POR HORAS EXTRA
</t>
    </r>
    <r>
      <rPr>
        <rFont val="Arial Narrow"/>
        <color rgb="FF000000"/>
        <sz val="14.0"/>
      </rPr>
      <t xml:space="preserve">- Anotar horas extra voluntarias (4,7%)
- Anotar horas extra fuerza mayor (2%)
</t>
    </r>
    <r>
      <rPr>
        <rFont val="Arial Narrow"/>
        <b/>
        <color rgb="FF000000"/>
        <sz val="14.0"/>
      </rPr>
      <t xml:space="preserve">4.- BASE DE RETENCIÓN POR IRPF
</t>
    </r>
    <r>
      <rPr>
        <rFont val="Arial Narrow"/>
        <color rgb="FF000000"/>
        <sz val="14.0"/>
      </rPr>
      <t>TODO lo que cobramos en el mes excepto DIETAS y GASTOS de locomoción que sólo tenemos que incorporar el exceso de lo permitido</t>
    </r>
  </si>
  <si>
    <r>
      <rPr>
        <rFont val="Arial Narrow"/>
        <b/>
        <color theme="1"/>
        <sz val="10.0"/>
      </rPr>
      <t>Trabajador: Benito Camelas Más</t>
    </r>
    <r>
      <rPr>
        <rFont val="Arial Narrow"/>
        <color theme="1"/>
        <sz val="10.0"/>
      </rPr>
      <t xml:space="preserve">
NIF: 
Núm. Afil. Seguridad Social: 
Grupo profesional: 
</t>
    </r>
    <r>
      <rPr>
        <rFont val="Arial Narrow"/>
        <b/>
        <color theme="1"/>
        <sz val="10.0"/>
      </rPr>
      <t>Grupo de Cotización: 6</t>
    </r>
  </si>
  <si>
    <t>CÁLCULO DEL FINIQUITO</t>
  </si>
  <si>
    <t>Salarios adeudados: Salario correspondiente a los días que hayamos trabajado en el último mes. HAY QUE DESCONTAR S.S. e IRPF</t>
  </si>
  <si>
    <t>Pagas Extra: Parte proporcional de las pagas extraordinarias devengadas (no se incluyen cuando las pagas se abonan prorrateadas cada mes).</t>
  </si>
  <si>
    <t>HAY QUE DESCONTAR IRPF (No se descuenta por S.S. al incorporarse en la BCC mensualmente)</t>
  </si>
  <si>
    <t>Vacaciones no disfrutadas: El salario correspondiente a los días de vacaciones no disfrutados</t>
  </si>
  <si>
    <t xml:space="preserve">(si el trabajador/a disfrutó de más días de los que le correspondían, se descontará este importe). </t>
  </si>
  <si>
    <t>HAY QUE DESCONTAR S.S. e IRPF</t>
  </si>
  <si>
    <t xml:space="preserve">Preavisos no respetados: Cuando la ley establezca un plazo de preaviso para comunicar el fin del contrato y este se incumple, </t>
  </si>
  <si>
    <t>se abonará o descontará el salario correspondiente a esos días. HAY QUE DESCONTAR S.S. E IRPF</t>
  </si>
  <si>
    <t>Indemnización: (Punto siguiente) No se descuenta ni SS ni IRPF hasta 180.000€</t>
  </si>
  <si>
    <t>CÓMO CALCULAR INDEMNIZACIÓN POR DESPIDO</t>
  </si>
  <si>
    <t>1.- Calcular el salario BRUTO del último año (percepciones salariales, no salariales, especie...)</t>
  </si>
  <si>
    <t>2.- Calcular el salario DIARIO - SB / 365 días</t>
  </si>
  <si>
    <t>3.- Comprobar la antigüedad en años</t>
  </si>
  <si>
    <t>4.- Comprobar días de indemnización por tipo de despido</t>
  </si>
  <si>
    <t>5.- Salario Diario x antigüedad (expresada en años) x días despido</t>
  </si>
  <si>
    <t>6.- Comprobar el límite por tipo de despido y se toma la cantidad menor.</t>
  </si>
  <si>
    <t>Resumen tipos de despido</t>
  </si>
  <si>
    <t>Improcedente: 33 días por año de antigüedad con el límite de 24 meses de salario (2 años)</t>
  </si>
  <si>
    <t>Despido colectivo: 20 días por año de antigüedad con el límite de 12 meses de salario (1 año)</t>
  </si>
  <si>
    <t>Despido por causa objetiva: 20 días por año de antigüedad y 12 meses de salario (1 año)</t>
  </si>
  <si>
    <t>Movilidad geográfica: 20 días por año de antigüedad y 12 meses de salario (1 año)</t>
  </si>
  <si>
    <t>Modificación sustancial: 20 días por año de antigüedad y 9 meses de salario de límite</t>
  </si>
  <si>
    <t>Contratos temporales (excepto del de sustitución) - 12 días por año (1 día por mes)</t>
  </si>
  <si>
    <t>Despido disciplinario: No tiene indemnización</t>
  </si>
  <si>
    <t>Seguridad Social: Contingencias Comunes 4.7% - Desempleo 1.55% - Formación Profesional 0.1% - MEI 0.12% (2024)</t>
  </si>
  <si>
    <t>IRPF: El tipo que corresponda al trabajador según situación personal, familiar e ingresos</t>
  </si>
  <si>
    <t>Tipos de cotización (%)</t>
  </si>
  <si>
    <t>Empresa</t>
  </si>
  <si>
    <t>Trabajadores</t>
  </si>
  <si>
    <t>Contigencias comunes</t>
  </si>
  <si>
    <t>Horas extraordinarias por fuerza mayor</t>
  </si>
  <si>
    <t>Horas extraordinarias voluntarias</t>
  </si>
  <si>
    <t>Desempleo</t>
  </si>
  <si>
    <t>Tipo general</t>
  </si>
  <si>
    <t>Contratos Temporales</t>
  </si>
  <si>
    <t>FOGASA</t>
  </si>
  <si>
    <t>-</t>
  </si>
  <si>
    <t>Formación Profesional</t>
  </si>
  <si>
    <t>Mecanismo de equidad Intergeneracional</t>
  </si>
  <si>
    <t>Percepciones salariales no computables</t>
  </si>
  <si>
    <t>Para la base de cotización a la SEGURIDAD SOCIAL
Importe Exento</t>
  </si>
  <si>
    <t>Para la base de retención
del IRPF
Importe Exento</t>
  </si>
  <si>
    <t>Gastos de locomoción a lugar distinto al centro habitual de trabajo</t>
  </si>
  <si>
    <t>Con factura</t>
  </si>
  <si>
    <t>El gasto total</t>
  </si>
  <si>
    <t>Sin justificación</t>
  </si>
  <si>
    <t>0,26 €/Km</t>
  </si>
  <si>
    <t>Dietas en municipio distinto del lugar de trabajo habitual.</t>
  </si>
  <si>
    <t>Gastos de estancia</t>
  </si>
  <si>
    <t>Importe justificado</t>
  </si>
  <si>
    <t>Gastos manutención</t>
  </si>
  <si>
    <t>con pernocta</t>
  </si>
  <si>
    <t>España 53,34 €/día
Extranjero 91,35 €/día</t>
  </si>
  <si>
    <t>sin pernocta</t>
  </si>
  <si>
    <t>España 26,67 €/día
Extranjero 48,08 €/día</t>
  </si>
  <si>
    <t>Prestaciones de la Seguridad Social y mejoras de las prestaciones por IT concedidas por las empresas, así como asignaciones para gastos por estudios de capacitación o reciclaje necesarios para el puesto de trabajo.</t>
  </si>
  <si>
    <t>Cuantía legal</t>
  </si>
  <si>
    <t>Indemnizaciones por fallecimiento y las correspondientes a traslados o suspensiones.</t>
  </si>
  <si>
    <t>Hasta la cuantía máxima prevista en norma sectorial o convenio colectivo aplicable</t>
  </si>
  <si>
    <t>Indemnizaciones por despidos</t>
  </si>
  <si>
    <t>En la cuantía establecida en el Estatuto de los Trabajadores.</t>
  </si>
  <si>
    <t>Cuantía legal. Con el límite máximo de 180.000 €</t>
  </si>
  <si>
    <t>https://drive.google.com/file/d/0B_1t0DjvhLPVWGpyV2N3bVdvYlE/view</t>
  </si>
  <si>
    <t>AT y EP</t>
  </si>
  <si>
    <t>http://www.seg-social.es/wps/wcm/connect/wss/c02a30b4-b770-4b70-bca6-603d39c8e9bd/Tarifa+primas+RDley+28_2018.pdf?MOD=AJPERES&amp;amp;CVID=</t>
  </si>
  <si>
    <t>CÁLCULO RETENCION IRPF</t>
  </si>
  <si>
    <t>https://www2.agenciatributaria.gob.es/wlpl/PRET-R200/R250/index.zul</t>
  </si>
  <si>
    <t>GRUPOS DE COTIZACIÓN</t>
  </si>
  <si>
    <t>https://www.seg-social.es/wps/portal/wss/internet/Trabajadores/CotizacionRecaudacionTrabajadores/36537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</si>
</sst>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#,##0&quot;€&quot;"/>
  </numFmts>
  <fonts count="24">
    <font>
      <sz val="10.0"/>
      <color rgb="FF000000"/>
      <name val="Arial"/>
      <scheme val="minor"/>
    </font>
    <font>
      <sz val="10.0"/>
      <color theme="1"/>
      <name val="Arial Narrow"/>
    </font>
    <font>
      <b/>
      <sz val="9.0"/>
      <color rgb="FF000000"/>
      <name val="Arial Narrow"/>
    </font>
    <font>
      <sz val="9.0"/>
      <color rgb="FF000000"/>
      <name val="Arial Narrow"/>
    </font>
    <font>
      <sz val="14.0"/>
      <color rgb="FF000000"/>
      <name val="Arial Narrow"/>
    </font>
    <font/>
    <font>
      <sz val="9.0"/>
      <color rgb="FF000000"/>
      <name val="Arial"/>
    </font>
    <font>
      <b/>
      <sz val="9.0"/>
      <color rgb="FF000000"/>
      <name val="Arial"/>
    </font>
    <font>
      <b/>
      <sz val="10.0"/>
      <color theme="1"/>
      <name val="Arial Narrow"/>
    </font>
    <font>
      <sz val="10.0"/>
      <color theme="1"/>
      <name val="Arial"/>
    </font>
    <font>
      <b/>
      <sz val="12.0"/>
      <color theme="1"/>
      <name val="Arial Narrow"/>
    </font>
    <font>
      <i/>
      <sz val="10.0"/>
      <color theme="1"/>
      <name val="Arial Narrow"/>
    </font>
    <font>
      <b/>
      <sz val="10.0"/>
      <color rgb="FFFFFFFF"/>
      <name val="Arial Narrow"/>
    </font>
    <font>
      <b/>
      <sz val="14.0"/>
      <color theme="1"/>
      <name val="Calibri"/>
    </font>
    <font>
      <color theme="1"/>
      <name val="Arial"/>
    </font>
    <font>
      <b/>
      <color theme="1"/>
      <name val="Calibri"/>
    </font>
    <font>
      <color theme="1"/>
      <name val="Calibri"/>
    </font>
    <font>
      <i/>
      <color theme="1"/>
      <name val="Calibri"/>
    </font>
    <font>
      <b/>
      <u/>
      <sz val="14.0"/>
      <color rgb="FF1155CC"/>
      <name val="Arial Narrow"/>
    </font>
    <font>
      <u/>
      <sz val="10.0"/>
      <color rgb="FF0000FF"/>
      <name val="Arial"/>
    </font>
    <font>
      <u/>
      <color rgb="FF0563C1"/>
    </font>
    <font>
      <color rgb="FF0563C1"/>
      <name val="Arial"/>
      <scheme val="minor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00FF"/>
        <bgColor rgb="FFFF00FF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</fills>
  <borders count="5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/>
      <right/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/>
      <right/>
      <top style="thin">
        <color rgb="FFFFFFFF"/>
      </top>
      <bottom style="thin">
        <color rgb="FFFFFFFF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hair">
        <color rgb="FF000000"/>
      </left>
      <right style="thin">
        <color rgb="FFFFFFFF"/>
      </right>
      <top style="hair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hair">
        <color rgb="FF000000"/>
      </top>
      <bottom/>
    </border>
    <border>
      <left style="thin">
        <color rgb="FFFFFFFF"/>
      </left>
      <right style="hair">
        <color rgb="FF000000"/>
      </right>
      <top style="hair">
        <color rgb="FF000000"/>
      </top>
      <bottom style="thin">
        <color rgb="FFFFFFFF"/>
      </bottom>
    </border>
    <border>
      <left style="hair">
        <color rgb="FF000000"/>
      </left>
      <right/>
      <top style="thin">
        <color rgb="FFFFFFFF"/>
      </top>
      <bottom style="thin">
        <color rgb="FFFFFFFF"/>
      </bottom>
    </border>
    <border>
      <left/>
      <right style="hair">
        <color rgb="FF000000"/>
      </right>
      <top style="thin">
        <color rgb="FFFFFFFF"/>
      </top>
      <bottom style="thin">
        <color rgb="FFFFFFFF"/>
      </bottom>
    </border>
    <border>
      <left style="hair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hair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hair">
        <color rgb="FF000000"/>
      </left>
      <right style="thin">
        <color rgb="FFFFFFFF"/>
      </right>
      <top style="thin">
        <color rgb="FFFFFFFF"/>
      </top>
      <bottom style="hair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hair">
        <color rgb="FF000000"/>
      </bottom>
    </border>
    <border>
      <left style="thin">
        <color rgb="FFFFFFFF"/>
      </left>
      <right style="hair">
        <color rgb="FF000000"/>
      </right>
      <top style="thin">
        <color rgb="FFFFFFFF"/>
      </top>
      <bottom style="hair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/>
      <bottom style="thin">
        <color rgb="FFFFFFFF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FFFFFF"/>
      </right>
      <top/>
      <bottom style="thin">
        <color rgb="FF000000"/>
      </bottom>
    </border>
    <border>
      <left/>
      <top/>
    </border>
    <border>
      <top/>
    </border>
    <border>
      <right style="thin">
        <color rgb="FF000000"/>
      </right>
      <top/>
    </border>
    <border>
      <left/>
      <right style="thin">
        <color rgb="FF000000"/>
      </right>
      <top/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</border>
    <border>
      <right style="thin">
        <color rgb="FF000000"/>
      </right>
    </border>
    <border>
      <left/>
      <top/>
      <bottom style="thin">
        <color rgb="FFFFFFFF"/>
      </bottom>
    </border>
    <border>
      <top/>
      <bottom style="thin">
        <color rgb="FFFFFFFF"/>
      </bottom>
    </border>
    <border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/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/>
    </xf>
    <xf borderId="2" fillId="2" fontId="4" numFmtId="0" xfId="0" applyAlignment="1" applyBorder="1" applyFont="1">
      <alignment horizontal="left" shrinkToFit="0" vertical="top" wrapText="1"/>
    </xf>
    <xf borderId="3" fillId="2" fontId="2" numFmtId="0" xfId="0" applyAlignment="1" applyBorder="1" applyFont="1">
      <alignment horizontal="center"/>
    </xf>
    <xf borderId="3" fillId="2" fontId="2" numFmtId="164" xfId="0" applyAlignment="1" applyBorder="1" applyFont="1" applyNumberFormat="1">
      <alignment horizontal="center"/>
    </xf>
    <xf borderId="3" fillId="2" fontId="3" numFmtId="0" xfId="0" applyAlignment="1" applyBorder="1" applyFont="1">
      <alignment horizontal="center"/>
    </xf>
    <xf borderId="4" fillId="0" fontId="5" numFmtId="0" xfId="0" applyBorder="1" applyFont="1"/>
    <xf borderId="5" fillId="2" fontId="2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9" fillId="2" fontId="1" numFmtId="0" xfId="0" applyAlignment="1" applyBorder="1" applyFont="1">
      <alignment horizontal="center"/>
    </xf>
    <xf borderId="10" fillId="2" fontId="1" numFmtId="0" xfId="0" applyAlignment="1" applyBorder="1" applyFont="1">
      <alignment horizontal="center"/>
    </xf>
    <xf borderId="11" fillId="2" fontId="1" numFmtId="0" xfId="0" applyAlignment="1" applyBorder="1" applyFont="1">
      <alignment horizontal="center"/>
    </xf>
    <xf borderId="10" fillId="2" fontId="1" numFmtId="164" xfId="0" applyAlignment="1" applyBorder="1" applyFont="1" applyNumberFormat="1">
      <alignment horizontal="center"/>
    </xf>
    <xf borderId="5" fillId="2" fontId="1" numFmtId="0" xfId="0" applyAlignment="1" applyBorder="1" applyFont="1">
      <alignment horizontal="left" vertical="center"/>
    </xf>
    <xf borderId="12" fillId="2" fontId="1" numFmtId="0" xfId="0" applyAlignment="1" applyBorder="1" applyFont="1">
      <alignment horizontal="left" vertical="center"/>
    </xf>
    <xf borderId="13" fillId="0" fontId="5" numFmtId="0" xfId="0" applyBorder="1" applyFont="1"/>
    <xf borderId="14" fillId="0" fontId="5" numFmtId="0" xfId="0" applyBorder="1" applyFont="1"/>
    <xf borderId="15" fillId="2" fontId="1" numFmtId="0" xfId="0" applyAlignment="1" applyBorder="1" applyFont="1">
      <alignment horizontal="center"/>
    </xf>
    <xf borderId="12" fillId="2" fontId="1" numFmtId="164" xfId="0" applyAlignment="1" applyBorder="1" applyFont="1" applyNumberFormat="1">
      <alignment horizontal="left" vertical="center"/>
    </xf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3" fillId="2" fontId="1" numFmtId="0" xfId="0" applyAlignment="1" applyBorder="1" applyFont="1">
      <alignment horizontal="center"/>
    </xf>
    <xf borderId="5" fillId="2" fontId="6" numFmtId="0" xfId="0" applyBorder="1" applyFont="1"/>
    <xf borderId="6" fillId="2" fontId="7" numFmtId="0" xfId="0" applyBorder="1" applyFont="1"/>
    <xf borderId="11" fillId="2" fontId="1" numFmtId="164" xfId="0" applyAlignment="1" applyBorder="1" applyFont="1" applyNumberFormat="1">
      <alignment horizontal="center"/>
    </xf>
    <xf borderId="1" fillId="2" fontId="8" numFmtId="0" xfId="0" applyAlignment="1" applyBorder="1" applyFont="1">
      <alignment horizontal="left"/>
    </xf>
    <xf borderId="21" fillId="2" fontId="8" numFmtId="0" xfId="0" applyAlignment="1" applyBorder="1" applyFont="1">
      <alignment horizontal="left"/>
    </xf>
    <xf borderId="22" fillId="0" fontId="5" numFmtId="0" xfId="0" applyBorder="1" applyFont="1"/>
    <xf borderId="23" fillId="0" fontId="5" numFmtId="0" xfId="0" applyBorder="1" applyFont="1"/>
    <xf borderId="1" fillId="2" fontId="8" numFmtId="164" xfId="0" applyAlignment="1" applyBorder="1" applyFont="1" applyNumberFormat="1">
      <alignment horizontal="center"/>
    </xf>
    <xf borderId="1" fillId="2" fontId="8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0" xfId="0" applyAlignment="1" applyBorder="1" applyFont="1">
      <alignment horizontal="left"/>
    </xf>
    <xf borderId="21" fillId="2" fontId="1" numFmtId="0" xfId="0" applyAlignment="1" applyBorder="1" applyFont="1">
      <alignment horizontal="left"/>
    </xf>
    <xf borderId="1" fillId="3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2" fontId="8" numFmtId="0" xfId="0" applyAlignment="1" applyBorder="1" applyFont="1">
      <alignment horizontal="right"/>
    </xf>
    <xf borderId="21" fillId="2" fontId="8" numFmtId="0" xfId="0" applyAlignment="1" applyBorder="1" applyFont="1">
      <alignment horizontal="right"/>
    </xf>
    <xf borderId="1" fillId="3" fontId="8" numFmtId="164" xfId="0" applyAlignment="1" applyBorder="1" applyFont="1" applyNumberFormat="1">
      <alignment horizontal="center"/>
    </xf>
    <xf borderId="1" fillId="4" fontId="1" numFmtId="164" xfId="0" applyAlignment="1" applyBorder="1" applyFill="1" applyFont="1" applyNumberFormat="1">
      <alignment horizontal="center"/>
    </xf>
    <xf borderId="21" fillId="2" fontId="1" numFmtId="0" xfId="0" applyAlignment="1" applyBorder="1" applyFont="1">
      <alignment horizontal="center"/>
    </xf>
    <xf borderId="1" fillId="2" fontId="9" numFmtId="164" xfId="0" applyAlignment="1" applyBorder="1" applyFont="1" applyNumberFormat="1">
      <alignment horizontal="center"/>
    </xf>
    <xf borderId="1" fillId="3" fontId="1" numFmtId="10" xfId="0" applyAlignment="1" applyBorder="1" applyFont="1" applyNumberFormat="1">
      <alignment horizontal="center"/>
    </xf>
    <xf borderId="1" fillId="5" fontId="1" numFmtId="10" xfId="0" applyAlignment="1" applyBorder="1" applyFill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21" fillId="2" fontId="10" numFmtId="0" xfId="0" applyAlignment="1" applyBorder="1" applyFont="1">
      <alignment horizontal="right"/>
    </xf>
    <xf borderId="1" fillId="3" fontId="10" numFmtId="164" xfId="0" applyAlignment="1" applyBorder="1" applyFont="1" applyNumberFormat="1">
      <alignment horizontal="center"/>
    </xf>
    <xf borderId="1" fillId="2" fontId="11" numFmtId="0" xfId="0" applyAlignment="1" applyBorder="1" applyFont="1">
      <alignment horizontal="center"/>
    </xf>
    <xf borderId="21" fillId="2" fontId="11" numFmtId="0" xfId="0" applyAlignment="1" applyBorder="1" applyFont="1">
      <alignment horizontal="center"/>
    </xf>
    <xf borderId="21" fillId="2" fontId="11" numFmtId="164" xfId="0" applyAlignment="1" applyBorder="1" applyFont="1" applyNumberFormat="1">
      <alignment horizontal="center"/>
    </xf>
    <xf borderId="3" fillId="2" fontId="1" numFmtId="164" xfId="0" applyAlignment="1" applyBorder="1" applyFont="1" applyNumberFormat="1">
      <alignment horizontal="center"/>
    </xf>
    <xf borderId="5" fillId="2" fontId="1" numFmtId="0" xfId="0" applyAlignment="1" applyBorder="1" applyFont="1">
      <alignment horizontal="center"/>
    </xf>
    <xf borderId="24" fillId="2" fontId="1" numFmtId="0" xfId="0" applyAlignment="1" applyBorder="1" applyFont="1">
      <alignment horizontal="center"/>
    </xf>
    <xf borderId="25" fillId="2" fontId="1" numFmtId="0" xfId="0" applyAlignment="1" applyBorder="1" applyFont="1">
      <alignment horizontal="center"/>
    </xf>
    <xf borderId="25" fillId="2" fontId="1" numFmtId="164" xfId="0" applyAlignment="1" applyBorder="1" applyFont="1" applyNumberFormat="1">
      <alignment horizontal="center"/>
    </xf>
    <xf borderId="26" fillId="2" fontId="1" numFmtId="0" xfId="0" applyAlignment="1" applyBorder="1" applyFont="1">
      <alignment horizontal="center"/>
    </xf>
    <xf borderId="27" fillId="2" fontId="1" numFmtId="0" xfId="0" applyAlignment="1" applyBorder="1" applyFont="1">
      <alignment horizontal="center"/>
    </xf>
    <xf borderId="6" fillId="2" fontId="2" numFmtId="0" xfId="0" applyAlignment="1" applyBorder="1" applyFont="1">
      <alignment horizontal="left" shrinkToFit="0" wrapText="1"/>
    </xf>
    <xf borderId="28" fillId="2" fontId="1" numFmtId="0" xfId="0" applyAlignment="1" applyBorder="1" applyFont="1">
      <alignment horizontal="center"/>
    </xf>
    <xf borderId="29" fillId="2" fontId="1" numFmtId="0" xfId="0" applyAlignment="1" applyBorder="1" applyFont="1">
      <alignment horizontal="center"/>
    </xf>
    <xf borderId="30" fillId="2" fontId="1" numFmtId="0" xfId="0" applyAlignment="1" applyBorder="1" applyFont="1">
      <alignment horizontal="center"/>
    </xf>
    <xf borderId="1" fillId="2" fontId="8" numFmtId="0" xfId="0" applyAlignment="1" applyBorder="1" applyFont="1">
      <alignment horizontal="left" vertical="center"/>
    </xf>
    <xf borderId="1" fillId="2" fontId="8" numFmtId="164" xfId="0" applyAlignment="1" applyBorder="1" applyFont="1" applyNumberFormat="1">
      <alignment horizontal="left" vertical="center"/>
    </xf>
    <xf borderId="1" fillId="2" fontId="8" numFmtId="164" xfId="0" applyAlignment="1" applyBorder="1" applyFont="1" applyNumberFormat="1">
      <alignment horizontal="center" vertical="center"/>
    </xf>
    <xf borderId="1" fillId="2" fontId="8" numFmtId="0" xfId="0" applyAlignment="1" applyBorder="1" applyFont="1">
      <alignment horizontal="center" shrinkToFit="0" vertical="center" wrapText="1"/>
    </xf>
    <xf borderId="31" fillId="3" fontId="8" numFmtId="164" xfId="0" applyAlignment="1" applyBorder="1" applyFont="1" applyNumberFormat="1">
      <alignment horizontal="center" vertical="top"/>
    </xf>
    <xf borderId="1" fillId="0" fontId="1" numFmtId="164" xfId="0" applyAlignment="1" applyBorder="1" applyFont="1" applyNumberFormat="1">
      <alignment horizontal="center"/>
    </xf>
    <xf borderId="1" fillId="3" fontId="1" numFmtId="0" xfId="0" applyAlignment="1" applyBorder="1" applyFont="1">
      <alignment horizontal="center"/>
    </xf>
    <xf borderId="32" fillId="0" fontId="5" numFmtId="0" xfId="0" applyBorder="1" applyFont="1"/>
    <xf borderId="33" fillId="0" fontId="5" numFmtId="0" xfId="0" applyBorder="1" applyFont="1"/>
    <xf borderId="1" fillId="2" fontId="1" numFmtId="10" xfId="0" applyAlignment="1" applyBorder="1" applyFont="1" applyNumberFormat="1">
      <alignment horizontal="center"/>
    </xf>
    <xf borderId="34" fillId="2" fontId="1" numFmtId="0" xfId="0" applyAlignment="1" applyBorder="1" applyFont="1">
      <alignment horizontal="center"/>
    </xf>
    <xf borderId="35" fillId="2" fontId="1" numFmtId="0" xfId="0" applyAlignment="1" applyBorder="1" applyFont="1">
      <alignment horizontal="center"/>
    </xf>
    <xf borderId="35" fillId="2" fontId="1" numFmtId="164" xfId="0" applyAlignment="1" applyBorder="1" applyFont="1" applyNumberFormat="1">
      <alignment horizontal="center"/>
    </xf>
    <xf borderId="36" fillId="2" fontId="1" numFmtId="0" xfId="0" applyAlignment="1" applyBorder="1" applyFont="1">
      <alignment horizontal="center"/>
    </xf>
    <xf borderId="1" fillId="3" fontId="8" numFmtId="164" xfId="0" applyAlignment="1" applyBorder="1" applyFont="1" applyNumberFormat="1">
      <alignment horizontal="center" readingOrder="0"/>
    </xf>
    <xf borderId="1" fillId="5" fontId="1" numFmtId="164" xfId="0" applyAlignment="1" applyBorder="1" applyFont="1" applyNumberFormat="1">
      <alignment horizontal="center"/>
    </xf>
    <xf borderId="1" fillId="6" fontId="12" numFmtId="164" xfId="0" applyAlignment="1" applyBorder="1" applyFill="1" applyFont="1" applyNumberFormat="1">
      <alignment horizontal="center"/>
    </xf>
    <xf borderId="31" fillId="6" fontId="12" numFmtId="164" xfId="0" applyAlignment="1" applyBorder="1" applyFont="1" applyNumberFormat="1">
      <alignment horizontal="center" vertical="top"/>
    </xf>
    <xf borderId="21" fillId="7" fontId="1" numFmtId="0" xfId="0" applyAlignment="1" applyBorder="1" applyFill="1" applyFont="1">
      <alignment horizontal="left"/>
    </xf>
    <xf borderId="21" fillId="8" fontId="1" numFmtId="0" xfId="0" applyAlignment="1" applyBorder="1" applyFill="1" applyFont="1">
      <alignment horizontal="left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1" fillId="2" fontId="1" numFmtId="2" xfId="0" applyAlignment="1" applyBorder="1" applyFont="1" applyNumberFormat="1">
      <alignment horizontal="center" shrinkToFit="0" vertical="center" wrapText="1"/>
    </xf>
    <xf borderId="37" fillId="2" fontId="1" numFmtId="2" xfId="0" applyAlignment="1" applyBorder="1" applyFont="1" applyNumberFormat="1">
      <alignment horizontal="center" shrinkToFit="0" vertical="center" wrapText="1"/>
    </xf>
    <xf borderId="9" fillId="2" fontId="1" numFmtId="2" xfId="0" applyAlignment="1" applyBorder="1" applyFont="1" applyNumberFormat="1">
      <alignment horizontal="center" shrinkToFit="0" vertical="center" wrapText="1"/>
    </xf>
    <xf borderId="11" fillId="2" fontId="1" numFmtId="2" xfId="0" applyAlignment="1" applyBorder="1" applyFont="1" applyNumberFormat="1">
      <alignment horizontal="center" shrinkToFit="0" vertical="center" wrapText="1"/>
    </xf>
    <xf borderId="38" fillId="2" fontId="1" numFmtId="2" xfId="0" applyAlignment="1" applyBorder="1" applyFont="1" applyNumberFormat="1">
      <alignment horizontal="center" shrinkToFit="0" vertical="center" wrapText="1"/>
    </xf>
    <xf borderId="39" fillId="2" fontId="8" numFmtId="2" xfId="0" applyAlignment="1" applyBorder="1" applyFont="1" applyNumberFormat="1">
      <alignment horizontal="center" shrinkToFit="0" vertical="center" wrapText="1"/>
    </xf>
    <xf borderId="40" fillId="0" fontId="5" numFmtId="0" xfId="0" applyBorder="1" applyFont="1"/>
    <xf borderId="41" fillId="0" fontId="5" numFmtId="0" xfId="0" applyBorder="1" applyFont="1"/>
    <xf borderId="42" fillId="2" fontId="1" numFmtId="2" xfId="0" applyAlignment="1" applyBorder="1" applyFont="1" applyNumberFormat="1">
      <alignment horizontal="center" shrinkToFit="0" vertical="center" wrapText="1"/>
    </xf>
    <xf borderId="39" fillId="2" fontId="1" numFmtId="2" xfId="0" applyAlignment="1" applyBorder="1" applyFont="1" applyNumberFormat="1">
      <alignment horizontal="center" shrinkToFit="0" vertical="center" wrapText="1"/>
    </xf>
    <xf borderId="43" fillId="2" fontId="8" numFmtId="2" xfId="0" applyAlignment="1" applyBorder="1" applyFont="1" applyNumberFormat="1">
      <alignment horizontal="center" shrinkToFit="0" vertical="center" wrapText="1"/>
    </xf>
    <xf borderId="43" fillId="2" fontId="1" numFmtId="10" xfId="0" applyAlignment="1" applyBorder="1" applyFont="1" applyNumberFormat="1">
      <alignment horizontal="center" shrinkToFit="0" vertical="center" wrapText="1"/>
    </xf>
    <xf borderId="43" fillId="2" fontId="1" numFmtId="9" xfId="0" applyAlignment="1" applyBorder="1" applyFont="1" applyNumberFormat="1">
      <alignment horizontal="center" shrinkToFit="0" vertical="center" wrapText="1"/>
    </xf>
    <xf borderId="43" fillId="2" fontId="1" numFmtId="2" xfId="0" applyAlignment="1" applyBorder="1" applyFont="1" applyNumberFormat="1">
      <alignment horizontal="center" shrinkToFit="0" vertical="center" wrapText="1"/>
    </xf>
    <xf borderId="44" fillId="2" fontId="1" numFmtId="2" xfId="0" applyAlignment="1" applyBorder="1" applyFont="1" applyNumberFormat="1">
      <alignment horizontal="center" shrinkToFit="0" vertical="center" wrapText="1"/>
    </xf>
    <xf borderId="45" fillId="2" fontId="8" numFmtId="2" xfId="0" applyAlignment="1" applyBorder="1" applyFont="1" applyNumberFormat="1">
      <alignment horizontal="center" shrinkToFit="0" vertical="center" wrapText="1"/>
    </xf>
    <xf borderId="46" fillId="0" fontId="5" numFmtId="0" xfId="0" applyBorder="1" applyFont="1"/>
    <xf borderId="47" fillId="0" fontId="5" numFmtId="0" xfId="0" applyBorder="1" applyFont="1"/>
    <xf borderId="48" fillId="2" fontId="8" numFmtId="2" xfId="0" applyAlignment="1" applyBorder="1" applyFont="1" applyNumberFormat="1">
      <alignment horizontal="center" shrinkToFit="0" vertical="center" wrapText="1"/>
    </xf>
    <xf borderId="49" fillId="0" fontId="5" numFmtId="0" xfId="0" applyBorder="1" applyFont="1"/>
    <xf borderId="50" fillId="0" fontId="5" numFmtId="0" xfId="0" applyBorder="1" applyFont="1"/>
    <xf borderId="51" fillId="0" fontId="5" numFmtId="0" xfId="0" applyBorder="1" applyFont="1"/>
    <xf borderId="52" fillId="0" fontId="5" numFmtId="0" xfId="0" applyBorder="1" applyFont="1"/>
    <xf borderId="45" fillId="2" fontId="1" numFmtId="2" xfId="0" applyAlignment="1" applyBorder="1" applyFont="1" applyNumberFormat="1">
      <alignment horizontal="center" shrinkToFit="0" vertical="center" wrapText="1"/>
    </xf>
    <xf borderId="39" fillId="2" fontId="1" numFmtId="0" xfId="0" applyAlignment="1" applyBorder="1" applyFont="1">
      <alignment horizontal="center" shrinkToFit="0" vertical="center" wrapText="1"/>
    </xf>
    <xf borderId="53" fillId="0" fontId="5" numFmtId="0" xfId="0" applyBorder="1" applyFont="1"/>
    <xf borderId="54" fillId="0" fontId="5" numFmtId="0" xfId="0" applyBorder="1" applyFont="1"/>
    <xf borderId="48" fillId="2" fontId="1" numFmtId="2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horizontal="center" shrinkToFit="0" vertical="center" wrapText="1"/>
    </xf>
    <xf borderId="55" fillId="2" fontId="18" numFmtId="2" xfId="0" applyAlignment="1" applyBorder="1" applyFont="1" applyNumberFormat="1">
      <alignment horizontal="center" shrinkToFit="0" vertical="center" wrapText="1"/>
    </xf>
    <xf borderId="56" fillId="0" fontId="5" numFmtId="0" xfId="0" applyBorder="1" applyFont="1"/>
    <xf borderId="57" fillId="0" fontId="5" numFmtId="0" xfId="0" applyBorder="1" applyFont="1"/>
    <xf borderId="58" fillId="2" fontId="1" numFmtId="2" xfId="0" applyAlignment="1" applyBorder="1" applyFont="1" applyNumberFormat="1">
      <alignment horizontal="center" shrinkToFit="0" vertical="center" wrapText="1"/>
    </xf>
    <xf borderId="0" fillId="0" fontId="19" numFmtId="2" xfId="0" applyFont="1" applyNumberFormat="1"/>
    <xf borderId="0" fillId="0" fontId="9" numFmtId="2" xfId="0" applyFont="1" applyNumberFormat="1"/>
    <xf borderId="0" fillId="0" fontId="14" numFmtId="0" xfId="0" applyFont="1"/>
    <xf borderId="0" fillId="0" fontId="20" numFmtId="0" xfId="0" applyFont="1"/>
    <xf borderId="0" fillId="0" fontId="21" numFmtId="0" xfId="0" applyFont="1"/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0B_1t0DjvhLPVWGpyV2N3bVdvYlE/view" TargetMode="External"/><Relationship Id="rId2" Type="http://schemas.openxmlformats.org/officeDocument/2006/relationships/hyperlink" Target="http://www.seg-social.es/wps/wcm/connect/wss/c02a30b4-b770-4b70-bca6-603d39c8e9bd/Tarifa+primas+RDley+28_2018.pdf?MOD=AJPERES&amp;amp;CVID=" TargetMode="External"/><Relationship Id="rId3" Type="http://schemas.openxmlformats.org/officeDocument/2006/relationships/hyperlink" Target="https://www2.agenciatributaria.gob.es/wlpl/PRET-R200/R250/index.zul" TargetMode="External"/><Relationship Id="rId4" Type="http://schemas.openxmlformats.org/officeDocument/2006/relationships/hyperlink" Target="https://www.seg-social.es/wps/portal/wss/internet/Trabajadores/CotizacionRecaudacionTrabajadores/36537" TargetMode="External"/><Relationship Id="rId5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.25"/>
    <col customWidth="1" min="3" max="5" width="12.63"/>
    <col customWidth="1" min="6" max="6" width="1.38"/>
    <col customWidth="1" min="7" max="7" width="9.13"/>
    <col customWidth="1" min="8" max="8" width="9.38"/>
    <col customWidth="1" min="9" max="9" width="9.13"/>
    <col customWidth="1" min="10" max="10" width="1.38"/>
    <col customWidth="1" min="11" max="11" width="3.13"/>
    <col customWidth="1" min="12" max="12" width="121.63"/>
  </cols>
  <sheetData>
    <row r="1" ht="9.75" customHeight="1">
      <c r="A1" s="1"/>
      <c r="B1" s="2"/>
      <c r="C1" s="2"/>
      <c r="D1" s="2"/>
      <c r="E1" s="2"/>
      <c r="F1" s="2"/>
      <c r="G1" s="3"/>
      <c r="H1" s="3"/>
      <c r="I1" s="4"/>
      <c r="J1" s="1"/>
      <c r="K1" s="1"/>
      <c r="L1" s="5" t="s">
        <v>0</v>
      </c>
    </row>
    <row r="2" ht="9.0" customHeight="1">
      <c r="A2" s="1"/>
      <c r="B2" s="2"/>
      <c r="C2" s="6"/>
      <c r="D2" s="6"/>
      <c r="E2" s="6"/>
      <c r="F2" s="6"/>
      <c r="G2" s="7"/>
      <c r="H2" s="7"/>
      <c r="I2" s="8"/>
      <c r="J2" s="1"/>
      <c r="K2" s="1"/>
      <c r="L2" s="9"/>
    </row>
    <row r="3" ht="15.75" customHeight="1">
      <c r="A3" s="1"/>
      <c r="B3" s="10"/>
      <c r="C3" s="11" t="s">
        <v>1</v>
      </c>
      <c r="D3" s="12"/>
      <c r="E3" s="12"/>
      <c r="F3" s="12"/>
      <c r="G3" s="12"/>
      <c r="H3" s="12"/>
      <c r="I3" s="13"/>
      <c r="J3" s="14"/>
      <c r="K3" s="1"/>
      <c r="L3" s="9"/>
    </row>
    <row r="4" ht="3.75" customHeight="1">
      <c r="A4" s="1"/>
      <c r="B4" s="1"/>
      <c r="C4" s="15"/>
      <c r="D4" s="15"/>
      <c r="E4" s="15"/>
      <c r="F4" s="16"/>
      <c r="G4" s="17"/>
      <c r="H4" s="17"/>
      <c r="I4" s="15"/>
      <c r="J4" s="1"/>
      <c r="K4" s="1"/>
      <c r="L4" s="9"/>
    </row>
    <row r="5" ht="21.0" customHeight="1">
      <c r="A5" s="1"/>
      <c r="B5" s="18"/>
      <c r="C5" s="19" t="s">
        <v>2</v>
      </c>
      <c r="D5" s="20"/>
      <c r="E5" s="21"/>
      <c r="F5" s="22"/>
      <c r="G5" s="23" t="s">
        <v>3</v>
      </c>
      <c r="H5" s="20"/>
      <c r="I5" s="21"/>
      <c r="J5" s="14"/>
      <c r="K5" s="1"/>
      <c r="L5" s="9"/>
    </row>
    <row r="6" ht="21.0" customHeight="1">
      <c r="A6" s="1"/>
      <c r="B6" s="18"/>
      <c r="C6" s="24"/>
      <c r="E6" s="25"/>
      <c r="F6" s="22"/>
      <c r="G6" s="24"/>
      <c r="I6" s="25"/>
      <c r="J6" s="14"/>
      <c r="K6" s="1"/>
      <c r="L6" s="9"/>
    </row>
    <row r="7" ht="21.0" customHeight="1">
      <c r="A7" s="1"/>
      <c r="B7" s="18"/>
      <c r="C7" s="26"/>
      <c r="D7" s="27"/>
      <c r="E7" s="28"/>
      <c r="F7" s="22"/>
      <c r="G7" s="26"/>
      <c r="H7" s="27"/>
      <c r="I7" s="28"/>
      <c r="J7" s="14"/>
      <c r="K7" s="1"/>
      <c r="L7" s="9"/>
    </row>
    <row r="8" ht="6.0" customHeight="1">
      <c r="A8" s="1"/>
      <c r="B8" s="1"/>
      <c r="C8" s="15"/>
      <c r="D8" s="15"/>
      <c r="E8" s="15"/>
      <c r="F8" s="29"/>
      <c r="G8" s="17"/>
      <c r="H8" s="17"/>
      <c r="I8" s="15"/>
      <c r="J8" s="1"/>
      <c r="K8" s="1"/>
      <c r="L8" s="9"/>
    </row>
    <row r="9" ht="14.25" customHeight="1">
      <c r="A9" s="1"/>
      <c r="B9" s="30"/>
      <c r="C9" s="31" t="s">
        <v>4</v>
      </c>
      <c r="D9" s="12"/>
      <c r="E9" s="12"/>
      <c r="F9" s="12"/>
      <c r="G9" s="12"/>
      <c r="H9" s="12"/>
      <c r="I9" s="13"/>
      <c r="J9" s="14"/>
      <c r="K9" s="1"/>
      <c r="L9" s="9"/>
    </row>
    <row r="10" ht="9.0" customHeight="1">
      <c r="A10" s="1"/>
      <c r="B10" s="1"/>
      <c r="C10" s="16"/>
      <c r="D10" s="16"/>
      <c r="E10" s="16"/>
      <c r="F10" s="16"/>
      <c r="G10" s="32"/>
      <c r="H10" s="32"/>
      <c r="I10" s="16"/>
      <c r="J10" s="1"/>
      <c r="K10" s="1"/>
      <c r="L10" s="9"/>
    </row>
    <row r="11" ht="15.75" customHeight="1">
      <c r="A11" s="1"/>
      <c r="B11" s="33"/>
      <c r="C11" s="34" t="s">
        <v>5</v>
      </c>
      <c r="D11" s="35"/>
      <c r="E11" s="35"/>
      <c r="F11" s="35"/>
      <c r="G11" s="36"/>
      <c r="H11" s="37" t="s">
        <v>6</v>
      </c>
      <c r="I11" s="38" t="s">
        <v>7</v>
      </c>
      <c r="J11" s="1"/>
      <c r="K11" s="1"/>
      <c r="L11" s="9"/>
    </row>
    <row r="12" ht="15.75" customHeight="1">
      <c r="A12" s="1"/>
      <c r="B12" s="33"/>
      <c r="C12" s="34" t="s">
        <v>8</v>
      </c>
      <c r="D12" s="35"/>
      <c r="E12" s="35"/>
      <c r="F12" s="35"/>
      <c r="G12" s="36"/>
      <c r="H12" s="39"/>
      <c r="I12" s="1"/>
      <c r="J12" s="1"/>
      <c r="K12" s="1"/>
      <c r="L12" s="9"/>
    </row>
    <row r="13" ht="15.75" customHeight="1">
      <c r="A13" s="1"/>
      <c r="B13" s="40"/>
      <c r="C13" s="41" t="s">
        <v>9</v>
      </c>
      <c r="D13" s="35"/>
      <c r="E13" s="35"/>
      <c r="F13" s="35"/>
      <c r="G13" s="36"/>
      <c r="H13" s="42">
        <v>1500.0</v>
      </c>
      <c r="I13" s="43"/>
      <c r="J13" s="1"/>
      <c r="K13" s="1"/>
      <c r="L13" s="9"/>
    </row>
    <row r="14" ht="15.75" customHeight="1">
      <c r="A14" s="1"/>
      <c r="B14" s="40"/>
      <c r="C14" s="41" t="s">
        <v>10</v>
      </c>
      <c r="D14" s="35"/>
      <c r="E14" s="35"/>
      <c r="F14" s="35"/>
      <c r="G14" s="36"/>
      <c r="H14" s="39"/>
      <c r="I14" s="43"/>
      <c r="J14" s="1"/>
      <c r="K14" s="1"/>
      <c r="L14" s="9"/>
    </row>
    <row r="15" ht="15.75" customHeight="1">
      <c r="A15" s="1"/>
      <c r="B15" s="40"/>
      <c r="C15" s="41" t="s">
        <v>11</v>
      </c>
      <c r="D15" s="35"/>
      <c r="E15" s="35"/>
      <c r="F15" s="35"/>
      <c r="G15" s="36"/>
      <c r="H15" s="42">
        <f>H13*0.1*3</f>
        <v>450</v>
      </c>
      <c r="I15" s="43"/>
      <c r="J15" s="1"/>
      <c r="K15" s="1"/>
      <c r="L15" s="9"/>
    </row>
    <row r="16" ht="15.75" customHeight="1">
      <c r="A16" s="1"/>
      <c r="B16" s="40"/>
      <c r="C16" s="41" t="s">
        <v>12</v>
      </c>
      <c r="D16" s="35"/>
      <c r="E16" s="35"/>
      <c r="F16" s="35"/>
      <c r="G16" s="36"/>
      <c r="H16" s="42"/>
      <c r="I16" s="43"/>
      <c r="J16" s="1"/>
      <c r="K16" s="1"/>
      <c r="L16" s="9"/>
    </row>
    <row r="17" ht="15.75" customHeight="1">
      <c r="A17" s="1"/>
      <c r="B17" s="40"/>
      <c r="C17" s="41" t="s">
        <v>12</v>
      </c>
      <c r="D17" s="35"/>
      <c r="E17" s="35"/>
      <c r="F17" s="35"/>
      <c r="G17" s="36"/>
      <c r="H17" s="42"/>
      <c r="I17" s="43"/>
      <c r="J17" s="1"/>
      <c r="K17" s="1"/>
      <c r="L17" s="9"/>
    </row>
    <row r="18" ht="15.75" customHeight="1">
      <c r="A18" s="1"/>
      <c r="B18" s="40"/>
      <c r="C18" s="41" t="s">
        <v>13</v>
      </c>
      <c r="D18" s="35"/>
      <c r="E18" s="35"/>
      <c r="F18" s="35"/>
      <c r="G18" s="36"/>
      <c r="H18" s="42"/>
      <c r="I18" s="43"/>
      <c r="J18" s="1"/>
      <c r="K18" s="1"/>
      <c r="L18" s="9"/>
    </row>
    <row r="19" ht="15.75" customHeight="1">
      <c r="A19" s="1"/>
      <c r="B19" s="40"/>
      <c r="C19" s="41" t="s">
        <v>14</v>
      </c>
      <c r="D19" s="35"/>
      <c r="E19" s="35"/>
      <c r="F19" s="35"/>
      <c r="G19" s="36"/>
      <c r="H19" s="42"/>
      <c r="I19" s="43"/>
      <c r="J19" s="1"/>
      <c r="K19" s="1"/>
      <c r="L19" s="9"/>
    </row>
    <row r="20" ht="15.75" customHeight="1">
      <c r="A20" s="1"/>
      <c r="B20" s="40"/>
      <c r="C20" s="41" t="s">
        <v>15</v>
      </c>
      <c r="D20" s="35"/>
      <c r="E20" s="35"/>
      <c r="F20" s="35"/>
      <c r="G20" s="36"/>
      <c r="H20" s="42">
        <v>1500.0</v>
      </c>
      <c r="I20" s="43"/>
      <c r="J20" s="1"/>
      <c r="K20" s="1"/>
      <c r="L20" s="9"/>
    </row>
    <row r="21" ht="15.75" customHeight="1">
      <c r="A21" s="1"/>
      <c r="B21" s="40"/>
      <c r="C21" s="41" t="s">
        <v>16</v>
      </c>
      <c r="D21" s="35"/>
      <c r="E21" s="35"/>
      <c r="F21" s="35"/>
      <c r="G21" s="36"/>
      <c r="H21" s="42"/>
      <c r="I21" s="43"/>
      <c r="J21" s="1"/>
      <c r="K21" s="1"/>
      <c r="L21" s="9"/>
    </row>
    <row r="22" ht="15.75" customHeight="1">
      <c r="A22" s="1"/>
      <c r="B22" s="44"/>
      <c r="C22" s="45" t="s">
        <v>17</v>
      </c>
      <c r="D22" s="35"/>
      <c r="E22" s="35"/>
      <c r="F22" s="35"/>
      <c r="G22" s="35"/>
      <c r="H22" s="36"/>
      <c r="I22" s="46">
        <f>SUM(H13+H15+H16+H17+H18+H19+H20+H21)</f>
        <v>3450</v>
      </c>
      <c r="J22" s="1"/>
      <c r="K22" s="1"/>
      <c r="L22" s="9"/>
    </row>
    <row r="23" ht="15.75" customHeight="1">
      <c r="A23" s="1"/>
      <c r="B23" s="33"/>
      <c r="C23" s="34" t="s">
        <v>18</v>
      </c>
      <c r="D23" s="35"/>
      <c r="E23" s="35"/>
      <c r="F23" s="35"/>
      <c r="G23" s="36"/>
      <c r="H23" s="39"/>
      <c r="I23" s="1"/>
      <c r="J23" s="1"/>
      <c r="K23" s="1"/>
      <c r="L23" s="9"/>
    </row>
    <row r="24" ht="15.75" customHeight="1">
      <c r="A24" s="1"/>
      <c r="B24" s="40"/>
      <c r="C24" s="41" t="s">
        <v>19</v>
      </c>
      <c r="D24" s="35"/>
      <c r="E24" s="35"/>
      <c r="F24" s="35"/>
      <c r="G24" s="36"/>
      <c r="H24" s="42"/>
      <c r="I24" s="1"/>
      <c r="J24" s="1"/>
      <c r="K24" s="1"/>
      <c r="L24" s="9"/>
    </row>
    <row r="25" ht="15.75" customHeight="1">
      <c r="A25" s="1"/>
      <c r="B25" s="40"/>
      <c r="C25" s="41" t="s">
        <v>20</v>
      </c>
      <c r="D25" s="35"/>
      <c r="E25" s="35"/>
      <c r="F25" s="35"/>
      <c r="G25" s="36"/>
      <c r="H25" s="42"/>
      <c r="I25" s="47"/>
      <c r="J25" s="1"/>
      <c r="K25" s="1"/>
      <c r="L25" s="9"/>
    </row>
    <row r="26" ht="15.75" customHeight="1">
      <c r="A26" s="1"/>
      <c r="B26" s="40"/>
      <c r="C26" s="41" t="s">
        <v>21</v>
      </c>
      <c r="D26" s="35"/>
      <c r="E26" s="35"/>
      <c r="F26" s="35"/>
      <c r="G26" s="36"/>
      <c r="H26" s="42"/>
      <c r="I26" s="47"/>
      <c r="J26" s="1"/>
      <c r="K26" s="1"/>
      <c r="L26" s="9"/>
    </row>
    <row r="27" ht="15.75" customHeight="1">
      <c r="A27" s="1"/>
      <c r="B27" s="40"/>
      <c r="C27" s="41" t="s">
        <v>22</v>
      </c>
      <c r="D27" s="35"/>
      <c r="E27" s="35"/>
      <c r="F27" s="35"/>
      <c r="G27" s="36"/>
      <c r="H27" s="42"/>
      <c r="I27" s="1"/>
      <c r="J27" s="1"/>
      <c r="K27" s="1"/>
      <c r="L27" s="9"/>
    </row>
    <row r="28" ht="15.75" customHeight="1">
      <c r="A28" s="1"/>
      <c r="B28" s="40"/>
      <c r="C28" s="41" t="s">
        <v>23</v>
      </c>
      <c r="D28" s="35"/>
      <c r="E28" s="35"/>
      <c r="F28" s="35"/>
      <c r="G28" s="36"/>
      <c r="H28" s="42"/>
      <c r="I28" s="1"/>
      <c r="J28" s="1"/>
      <c r="K28" s="1"/>
      <c r="L28" s="9"/>
    </row>
    <row r="29" ht="15.75" customHeight="1">
      <c r="A29" s="1"/>
      <c r="B29" s="40"/>
      <c r="C29" s="41" t="s">
        <v>24</v>
      </c>
      <c r="D29" s="35"/>
      <c r="E29" s="35"/>
      <c r="F29" s="35"/>
      <c r="G29" s="36"/>
      <c r="H29" s="42"/>
      <c r="I29" s="1"/>
      <c r="J29" s="1"/>
      <c r="K29" s="1"/>
      <c r="L29" s="9"/>
    </row>
    <row r="30" ht="15.75" customHeight="1">
      <c r="A30" s="1"/>
      <c r="B30" s="44"/>
      <c r="C30" s="45" t="s">
        <v>25</v>
      </c>
      <c r="D30" s="35"/>
      <c r="E30" s="35"/>
      <c r="F30" s="35"/>
      <c r="G30" s="35"/>
      <c r="H30" s="36"/>
      <c r="I30" s="46">
        <f>H24+H25+H26+H27+H28+H29</f>
        <v>0</v>
      </c>
      <c r="J30" s="1"/>
      <c r="K30" s="1"/>
      <c r="L30" s="9"/>
    </row>
    <row r="31" ht="15.75" customHeight="1">
      <c r="A31" s="1"/>
      <c r="B31" s="44"/>
      <c r="C31" s="45" t="s">
        <v>26</v>
      </c>
      <c r="D31" s="35"/>
      <c r="E31" s="35"/>
      <c r="F31" s="35"/>
      <c r="G31" s="35"/>
      <c r="H31" s="36"/>
      <c r="I31" s="46">
        <f>SUM(I22+I30)</f>
        <v>3450</v>
      </c>
      <c r="J31" s="1"/>
      <c r="K31" s="1"/>
      <c r="L31" s="9"/>
    </row>
    <row r="32" ht="15.75" customHeight="1">
      <c r="A32" s="1"/>
      <c r="B32" s="1"/>
      <c r="C32" s="1"/>
      <c r="D32" s="1"/>
      <c r="E32" s="1"/>
      <c r="F32" s="1"/>
      <c r="G32" s="39"/>
      <c r="H32" s="39"/>
      <c r="I32" s="1"/>
      <c r="J32" s="1"/>
      <c r="K32" s="1"/>
      <c r="L32" s="9"/>
    </row>
    <row r="33" ht="15.75" customHeight="1">
      <c r="A33" s="1"/>
      <c r="B33" s="33"/>
      <c r="C33" s="34" t="s">
        <v>27</v>
      </c>
      <c r="D33" s="35"/>
      <c r="E33" s="35"/>
      <c r="F33" s="35"/>
      <c r="G33" s="36"/>
      <c r="H33" s="39"/>
      <c r="I33" s="1"/>
      <c r="J33" s="1"/>
      <c r="K33" s="1"/>
      <c r="L33" s="9"/>
    </row>
    <row r="34" ht="15.75" customHeight="1">
      <c r="A34" s="1"/>
      <c r="B34" s="1"/>
      <c r="C34" s="48" t="s">
        <v>28</v>
      </c>
      <c r="D34" s="35"/>
      <c r="E34" s="35"/>
      <c r="F34" s="35"/>
      <c r="G34" s="35"/>
      <c r="H34" s="36"/>
      <c r="I34" s="1"/>
      <c r="J34" s="1"/>
      <c r="K34" s="1"/>
      <c r="L34" s="9"/>
    </row>
    <row r="35" ht="15.75" customHeight="1">
      <c r="A35" s="1"/>
      <c r="B35" s="40"/>
      <c r="C35" s="40"/>
      <c r="D35" s="40"/>
      <c r="E35" s="40"/>
      <c r="F35" s="40"/>
      <c r="G35" s="39" t="s">
        <v>29</v>
      </c>
      <c r="H35" s="49"/>
      <c r="I35" s="1"/>
      <c r="J35" s="1"/>
      <c r="K35" s="1"/>
      <c r="L35" s="9"/>
    </row>
    <row r="36" ht="15.75" customHeight="1">
      <c r="A36" s="1"/>
      <c r="B36" s="40"/>
      <c r="C36" s="41" t="s">
        <v>30</v>
      </c>
      <c r="D36" s="35"/>
      <c r="E36" s="35"/>
      <c r="F36" s="36"/>
      <c r="G36" s="50">
        <v>0.047</v>
      </c>
      <c r="H36" s="42">
        <f>G36*G63</f>
        <v>103.4</v>
      </c>
      <c r="I36" s="1"/>
      <c r="J36" s="1"/>
      <c r="K36" s="1"/>
      <c r="L36" s="9"/>
    </row>
    <row r="37" ht="15.75" customHeight="1">
      <c r="A37" s="1"/>
      <c r="B37" s="40"/>
      <c r="C37" s="41" t="s">
        <v>31</v>
      </c>
      <c r="D37" s="35"/>
      <c r="E37" s="35"/>
      <c r="F37" s="36"/>
      <c r="G37" s="51">
        <v>0.0155</v>
      </c>
      <c r="H37" s="42">
        <f>G37*G65</f>
        <v>34.1</v>
      </c>
      <c r="I37" s="1"/>
      <c r="J37" s="1"/>
      <c r="K37" s="1"/>
      <c r="L37" s="9"/>
    </row>
    <row r="38" ht="15.75" customHeight="1">
      <c r="A38" s="1"/>
      <c r="B38" s="40"/>
      <c r="C38" s="41" t="s">
        <v>32</v>
      </c>
      <c r="D38" s="35"/>
      <c r="E38" s="35"/>
      <c r="F38" s="36"/>
      <c r="G38" s="50">
        <v>0.001</v>
      </c>
      <c r="H38" s="42">
        <f>G38*G65</f>
        <v>2.2</v>
      </c>
      <c r="I38" s="52"/>
      <c r="J38" s="1"/>
      <c r="K38" s="1"/>
      <c r="L38" s="9"/>
    </row>
    <row r="39" ht="15.75" customHeight="1">
      <c r="A39" s="1"/>
      <c r="B39" s="40"/>
      <c r="C39" s="41" t="s">
        <v>33</v>
      </c>
      <c r="D39" s="35"/>
      <c r="E39" s="35"/>
      <c r="F39" s="36"/>
      <c r="G39" s="50">
        <v>0.047</v>
      </c>
      <c r="H39" s="42">
        <f t="shared" ref="H39:H40" si="1">G39*G72</f>
        <v>0</v>
      </c>
      <c r="I39" s="1"/>
      <c r="J39" s="1"/>
      <c r="K39" s="1"/>
      <c r="L39" s="9"/>
    </row>
    <row r="40" ht="15.75" customHeight="1">
      <c r="A40" s="1"/>
      <c r="B40" s="40"/>
      <c r="C40" s="41" t="s">
        <v>34</v>
      </c>
      <c r="D40" s="35"/>
      <c r="E40" s="35"/>
      <c r="F40" s="36"/>
      <c r="G40" s="50">
        <v>0.02</v>
      </c>
      <c r="H40" s="42">
        <f t="shared" si="1"/>
        <v>0</v>
      </c>
      <c r="I40" s="1"/>
      <c r="J40" s="1"/>
      <c r="K40" s="1"/>
      <c r="L40" s="9"/>
    </row>
    <row r="41" ht="15.75" customHeight="1">
      <c r="A41" s="1"/>
      <c r="B41" s="44"/>
      <c r="C41" s="41" t="s">
        <v>35</v>
      </c>
      <c r="D41" s="35"/>
      <c r="E41" s="35"/>
      <c r="F41" s="36"/>
      <c r="G41" s="50">
        <v>0.0013</v>
      </c>
      <c r="H41" s="42">
        <f>G41*G65</f>
        <v>2.86</v>
      </c>
      <c r="I41" s="46"/>
      <c r="J41" s="1"/>
      <c r="K41" s="1"/>
      <c r="L41" s="9"/>
    </row>
    <row r="42" ht="15.75" customHeight="1">
      <c r="A42" s="1"/>
      <c r="B42" s="44"/>
      <c r="C42" s="45" t="s">
        <v>36</v>
      </c>
      <c r="D42" s="35"/>
      <c r="E42" s="35"/>
      <c r="F42" s="35"/>
      <c r="G42" s="35"/>
      <c r="H42" s="36"/>
      <c r="I42" s="46">
        <f>H36+H37+H38+H39+H40+H41</f>
        <v>142.56</v>
      </c>
      <c r="J42" s="1"/>
      <c r="K42" s="1"/>
      <c r="L42" s="9"/>
    </row>
    <row r="43" ht="15.75" customHeight="1">
      <c r="A43" s="1"/>
      <c r="B43" s="40"/>
      <c r="C43" s="41" t="s">
        <v>37</v>
      </c>
      <c r="D43" s="35"/>
      <c r="E43" s="35"/>
      <c r="F43" s="35"/>
      <c r="G43" s="36"/>
      <c r="H43" s="42">
        <f>G75*H75</f>
        <v>172.5</v>
      </c>
      <c r="I43" s="1"/>
      <c r="J43" s="1"/>
      <c r="K43" s="1"/>
      <c r="L43" s="9"/>
    </row>
    <row r="44" ht="15.75" customHeight="1">
      <c r="A44" s="1"/>
      <c r="B44" s="40"/>
      <c r="C44" s="41" t="s">
        <v>38</v>
      </c>
      <c r="D44" s="35"/>
      <c r="E44" s="35"/>
      <c r="F44" s="35"/>
      <c r="G44" s="36"/>
      <c r="H44" s="42"/>
      <c r="I44" s="1"/>
      <c r="J44" s="1"/>
      <c r="K44" s="1"/>
      <c r="L44" s="9"/>
    </row>
    <row r="45" ht="15.75" customHeight="1">
      <c r="A45" s="1"/>
      <c r="B45" s="40"/>
      <c r="C45" s="41" t="s">
        <v>39</v>
      </c>
      <c r="D45" s="35"/>
      <c r="E45" s="35"/>
      <c r="F45" s="35"/>
      <c r="G45" s="36"/>
      <c r="H45" s="42"/>
      <c r="I45" s="1"/>
      <c r="J45" s="1"/>
      <c r="K45" s="1"/>
      <c r="L45" s="9"/>
    </row>
    <row r="46" ht="15.75" customHeight="1">
      <c r="A46" s="1"/>
      <c r="B46" s="40"/>
      <c r="C46" s="41" t="s">
        <v>40</v>
      </c>
      <c r="D46" s="35"/>
      <c r="E46" s="35"/>
      <c r="F46" s="35"/>
      <c r="G46" s="36"/>
      <c r="H46" s="42"/>
      <c r="I46" s="1"/>
      <c r="J46" s="1"/>
      <c r="K46" s="1"/>
      <c r="L46" s="9"/>
    </row>
    <row r="47" ht="15.75" customHeight="1">
      <c r="A47" s="1"/>
      <c r="B47" s="44"/>
      <c r="C47" s="45" t="s">
        <v>41</v>
      </c>
      <c r="D47" s="35"/>
      <c r="E47" s="35"/>
      <c r="F47" s="35"/>
      <c r="G47" s="35"/>
      <c r="H47" s="36"/>
      <c r="I47" s="46">
        <f>I42+H43+H44+H45+H46</f>
        <v>315.06</v>
      </c>
      <c r="J47" s="1"/>
      <c r="K47" s="1"/>
      <c r="L47" s="9"/>
    </row>
    <row r="48" ht="15.75" customHeight="1">
      <c r="A48" s="1"/>
      <c r="B48" s="1"/>
      <c r="C48" s="1"/>
      <c r="D48" s="1"/>
      <c r="E48" s="1"/>
      <c r="F48" s="1"/>
      <c r="G48" s="39"/>
      <c r="H48" s="39"/>
      <c r="I48" s="1"/>
      <c r="J48" s="1"/>
      <c r="K48" s="1"/>
      <c r="L48" s="9"/>
    </row>
    <row r="49" ht="15.75" customHeight="1">
      <c r="A49" s="1"/>
      <c r="B49" s="44"/>
      <c r="C49" s="53" t="s">
        <v>42</v>
      </c>
      <c r="D49" s="35"/>
      <c r="E49" s="35"/>
      <c r="F49" s="35"/>
      <c r="G49" s="35"/>
      <c r="H49" s="36"/>
      <c r="I49" s="54">
        <f>I31-I47</f>
        <v>3134.94</v>
      </c>
      <c r="J49" s="1"/>
      <c r="K49" s="1"/>
      <c r="L49" s="9"/>
    </row>
    <row r="50" ht="15.75" customHeight="1">
      <c r="A50" s="1"/>
      <c r="B50" s="1"/>
      <c r="C50" s="1"/>
      <c r="D50" s="1"/>
      <c r="E50" s="1"/>
      <c r="F50" s="1"/>
      <c r="G50" s="39"/>
      <c r="H50" s="39"/>
      <c r="I50" s="1"/>
      <c r="J50" s="1"/>
      <c r="K50" s="1"/>
      <c r="L50" s="9"/>
    </row>
    <row r="51" ht="15.75" customHeight="1">
      <c r="A51" s="1"/>
      <c r="B51" s="55"/>
      <c r="C51" s="56" t="s">
        <v>43</v>
      </c>
      <c r="D51" s="35"/>
      <c r="E51" s="36"/>
      <c r="F51" s="1"/>
      <c r="G51" s="57" t="s">
        <v>43</v>
      </c>
      <c r="H51" s="35"/>
      <c r="I51" s="36"/>
      <c r="J51" s="1"/>
      <c r="K51" s="1"/>
      <c r="L51" s="9"/>
    </row>
    <row r="52" ht="15.75" customHeight="1">
      <c r="A52" s="1"/>
      <c r="B52" s="1"/>
      <c r="C52" s="1"/>
      <c r="D52" s="1"/>
      <c r="E52" s="1"/>
      <c r="F52" s="1"/>
      <c r="G52" s="39"/>
      <c r="H52" s="39"/>
      <c r="I52" s="1"/>
      <c r="J52" s="1"/>
      <c r="K52" s="1"/>
      <c r="L52" s="9"/>
    </row>
    <row r="53" ht="15.75" customHeight="1">
      <c r="A53" s="1"/>
      <c r="B53" s="1"/>
      <c r="C53" s="1"/>
      <c r="D53" s="1"/>
      <c r="E53" s="1"/>
      <c r="F53" s="1"/>
      <c r="G53" s="39"/>
      <c r="H53" s="39"/>
      <c r="I53" s="1"/>
      <c r="J53" s="1"/>
      <c r="K53" s="1"/>
      <c r="L53" s="9"/>
    </row>
    <row r="54" ht="15.75" customHeight="1">
      <c r="A54" s="1"/>
      <c r="B54" s="1"/>
      <c r="C54" s="1"/>
      <c r="D54" s="1"/>
      <c r="E54" s="1"/>
      <c r="F54" s="1"/>
      <c r="G54" s="39"/>
      <c r="H54" s="39"/>
      <c r="I54" s="1"/>
      <c r="J54" s="1"/>
      <c r="K54" s="1"/>
      <c r="L54" s="9"/>
    </row>
    <row r="55" ht="15.75" customHeight="1">
      <c r="A55" s="1"/>
      <c r="B55" s="29"/>
      <c r="C55" s="29"/>
      <c r="D55" s="29"/>
      <c r="E55" s="29"/>
      <c r="F55" s="29"/>
      <c r="G55" s="58"/>
      <c r="H55" s="58"/>
      <c r="I55" s="29"/>
      <c r="J55" s="29"/>
      <c r="K55" s="1"/>
      <c r="L55" s="9"/>
    </row>
    <row r="56" ht="6.75" customHeight="1">
      <c r="A56" s="59"/>
      <c r="B56" s="60"/>
      <c r="C56" s="61"/>
      <c r="D56" s="61"/>
      <c r="E56" s="61"/>
      <c r="F56" s="61"/>
      <c r="G56" s="62"/>
      <c r="H56" s="62"/>
      <c r="I56" s="61"/>
      <c r="J56" s="63"/>
      <c r="K56" s="14"/>
      <c r="L56" s="9"/>
    </row>
    <row r="57" ht="35.25" customHeight="1">
      <c r="A57" s="59"/>
      <c r="B57" s="64"/>
      <c r="C57" s="65" t="s">
        <v>44</v>
      </c>
      <c r="D57" s="12"/>
      <c r="E57" s="12"/>
      <c r="F57" s="12"/>
      <c r="G57" s="12"/>
      <c r="H57" s="12"/>
      <c r="I57" s="13"/>
      <c r="J57" s="66"/>
      <c r="K57" s="14"/>
      <c r="L57" s="9"/>
    </row>
    <row r="58" ht="9.75" customHeight="1">
      <c r="A58" s="59"/>
      <c r="B58" s="67"/>
      <c r="C58" s="16"/>
      <c r="D58" s="16"/>
      <c r="E58" s="16"/>
      <c r="F58" s="16"/>
      <c r="G58" s="32"/>
      <c r="H58" s="32"/>
      <c r="I58" s="16"/>
      <c r="J58" s="68"/>
      <c r="K58" s="14"/>
      <c r="L58" s="9"/>
    </row>
    <row r="59" ht="30.0" customHeight="1">
      <c r="A59" s="59"/>
      <c r="B59" s="67"/>
      <c r="C59" s="69" t="s">
        <v>45</v>
      </c>
      <c r="D59" s="69"/>
      <c r="E59" s="69"/>
      <c r="F59" s="69"/>
      <c r="G59" s="70" t="s">
        <v>46</v>
      </c>
      <c r="H59" s="71" t="s">
        <v>47</v>
      </c>
      <c r="I59" s="72" t="s">
        <v>48</v>
      </c>
      <c r="J59" s="68"/>
      <c r="K59" s="14"/>
      <c r="L59" s="9"/>
    </row>
    <row r="60" ht="15.75" customHeight="1">
      <c r="A60" s="59"/>
      <c r="B60" s="67"/>
      <c r="C60" s="34" t="s">
        <v>49</v>
      </c>
      <c r="D60" s="35"/>
      <c r="E60" s="35"/>
      <c r="F60" s="36"/>
      <c r="G60" s="39"/>
      <c r="H60" s="39"/>
      <c r="I60" s="1"/>
      <c r="J60" s="68"/>
      <c r="K60" s="14"/>
      <c r="L60" s="9"/>
    </row>
    <row r="61" ht="15.75" customHeight="1">
      <c r="A61" s="59"/>
      <c r="B61" s="67"/>
      <c r="C61" s="41" t="s">
        <v>50</v>
      </c>
      <c r="D61" s="36"/>
      <c r="E61" s="40"/>
      <c r="F61" s="40"/>
      <c r="G61" s="42">
        <f>H13+H15+I25+I26+H16+H17+H19+H21+H24</f>
        <v>1950</v>
      </c>
      <c r="H61" s="39"/>
      <c r="I61" s="1"/>
      <c r="J61" s="68"/>
      <c r="K61" s="14"/>
      <c r="L61" s="9"/>
    </row>
    <row r="62" ht="15.75" customHeight="1">
      <c r="A62" s="59"/>
      <c r="B62" s="67"/>
      <c r="C62" s="41" t="s">
        <v>51</v>
      </c>
      <c r="D62" s="36"/>
      <c r="E62" s="40"/>
      <c r="F62" s="40"/>
      <c r="G62" s="42">
        <f>2*H13/12</f>
        <v>250</v>
      </c>
      <c r="H62" s="39"/>
      <c r="I62" s="1"/>
      <c r="J62" s="68"/>
      <c r="K62" s="14"/>
      <c r="L62" s="9"/>
    </row>
    <row r="63" ht="15.75" customHeight="1">
      <c r="A63" s="59"/>
      <c r="B63" s="67"/>
      <c r="C63" s="1"/>
      <c r="D63" s="1"/>
      <c r="E63" s="44" t="s">
        <v>52</v>
      </c>
      <c r="F63" s="1"/>
      <c r="G63" s="46">
        <f>G61+G62</f>
        <v>2200</v>
      </c>
      <c r="H63" s="50">
        <v>0.236</v>
      </c>
      <c r="I63" s="42">
        <f>G63*H63</f>
        <v>519.2</v>
      </c>
      <c r="J63" s="68"/>
      <c r="K63" s="14"/>
      <c r="L63" s="9"/>
    </row>
    <row r="64" ht="8.25" customHeight="1">
      <c r="A64" s="59"/>
      <c r="B64" s="67"/>
      <c r="C64" s="1"/>
      <c r="D64" s="1"/>
      <c r="E64" s="1"/>
      <c r="F64" s="1"/>
      <c r="G64" s="39"/>
      <c r="H64" s="39"/>
      <c r="I64" s="1"/>
      <c r="J64" s="68"/>
      <c r="K64" s="14"/>
      <c r="L64" s="9"/>
    </row>
    <row r="65" ht="15.75" customHeight="1">
      <c r="A65" s="59"/>
      <c r="B65" s="67"/>
      <c r="C65" s="34" t="s">
        <v>53</v>
      </c>
      <c r="D65" s="35"/>
      <c r="E65" s="35"/>
      <c r="F65" s="36"/>
      <c r="G65" s="73">
        <f>G63+G72+G73</f>
        <v>2200</v>
      </c>
      <c r="H65" s="74"/>
      <c r="I65" s="75"/>
      <c r="J65" s="68"/>
      <c r="K65" s="14"/>
      <c r="L65" s="9"/>
    </row>
    <row r="66" ht="15.75" customHeight="1">
      <c r="A66" s="59"/>
      <c r="B66" s="67"/>
      <c r="C66" s="41" t="s">
        <v>54</v>
      </c>
      <c r="D66" s="35"/>
      <c r="E66" s="35"/>
      <c r="F66" s="36"/>
      <c r="G66" s="76"/>
      <c r="H66" s="51">
        <v>0.0125</v>
      </c>
      <c r="I66" s="42">
        <f>G65*H66</f>
        <v>27.5</v>
      </c>
      <c r="J66" s="68"/>
      <c r="K66" s="14"/>
      <c r="L66" s="9"/>
    </row>
    <row r="67" ht="15.75" customHeight="1">
      <c r="A67" s="59"/>
      <c r="B67" s="67"/>
      <c r="C67" s="41" t="s">
        <v>55</v>
      </c>
      <c r="D67" s="35"/>
      <c r="E67" s="35"/>
      <c r="F67" s="36"/>
      <c r="G67" s="76"/>
      <c r="H67" s="51">
        <v>0.055</v>
      </c>
      <c r="I67" s="42">
        <f>G65*H67</f>
        <v>121</v>
      </c>
      <c r="J67" s="68"/>
      <c r="K67" s="14"/>
      <c r="L67" s="9"/>
    </row>
    <row r="68" ht="15.75" customHeight="1">
      <c r="A68" s="59"/>
      <c r="B68" s="67"/>
      <c r="C68" s="41" t="s">
        <v>56</v>
      </c>
      <c r="D68" s="35"/>
      <c r="E68" s="35"/>
      <c r="F68" s="36"/>
      <c r="G68" s="76"/>
      <c r="H68" s="50">
        <v>0.006</v>
      </c>
      <c r="I68" s="42">
        <f>G65*H68</f>
        <v>13.2</v>
      </c>
      <c r="J68" s="68"/>
      <c r="K68" s="14"/>
      <c r="L68" s="9"/>
    </row>
    <row r="69" ht="15.75" customHeight="1">
      <c r="A69" s="59"/>
      <c r="B69" s="67"/>
      <c r="C69" s="41" t="s">
        <v>57</v>
      </c>
      <c r="D69" s="35"/>
      <c r="E69" s="35"/>
      <c r="F69" s="36"/>
      <c r="G69" s="77"/>
      <c r="H69" s="50">
        <v>0.002</v>
      </c>
      <c r="I69" s="42">
        <f>H69*G65</f>
        <v>4.4</v>
      </c>
      <c r="J69" s="68"/>
      <c r="K69" s="14"/>
      <c r="L69" s="9"/>
    </row>
    <row r="70" ht="6.75" customHeight="1">
      <c r="A70" s="59"/>
      <c r="B70" s="67"/>
      <c r="C70" s="1"/>
      <c r="D70" s="1"/>
      <c r="E70" s="1"/>
      <c r="F70" s="1"/>
      <c r="G70" s="39"/>
      <c r="H70" s="39"/>
      <c r="I70" s="1"/>
      <c r="J70" s="68"/>
      <c r="K70" s="14"/>
      <c r="L70" s="9"/>
    </row>
    <row r="71" ht="15.75" customHeight="1">
      <c r="A71" s="59"/>
      <c r="B71" s="67"/>
      <c r="C71" s="34" t="s">
        <v>58</v>
      </c>
      <c r="D71" s="35"/>
      <c r="E71" s="35"/>
      <c r="F71" s="36"/>
      <c r="G71" s="39"/>
      <c r="H71" s="78"/>
      <c r="I71" s="1"/>
      <c r="J71" s="68"/>
      <c r="K71" s="14"/>
      <c r="L71" s="9"/>
    </row>
    <row r="72" ht="15.75" customHeight="1">
      <c r="A72" s="59"/>
      <c r="B72" s="67"/>
      <c r="C72" s="41" t="s">
        <v>59</v>
      </c>
      <c r="D72" s="35"/>
      <c r="E72" s="35"/>
      <c r="F72" s="36"/>
      <c r="G72" s="46">
        <v>0.0</v>
      </c>
      <c r="H72" s="50">
        <v>0.236</v>
      </c>
      <c r="I72" s="42">
        <f t="shared" ref="I72:I73" si="2">G72*H72</f>
        <v>0</v>
      </c>
      <c r="J72" s="68"/>
      <c r="K72" s="14"/>
      <c r="L72" s="9"/>
    </row>
    <row r="73" ht="15.75" customHeight="1">
      <c r="A73" s="59"/>
      <c r="B73" s="67"/>
      <c r="C73" s="41" t="s">
        <v>60</v>
      </c>
      <c r="D73" s="35"/>
      <c r="E73" s="35"/>
      <c r="F73" s="36"/>
      <c r="G73" s="46">
        <v>0.0</v>
      </c>
      <c r="H73" s="50">
        <v>0.12</v>
      </c>
      <c r="I73" s="42">
        <f t="shared" si="2"/>
        <v>0</v>
      </c>
      <c r="J73" s="68"/>
      <c r="K73" s="14"/>
      <c r="L73" s="9"/>
    </row>
    <row r="74" ht="15.75" customHeight="1">
      <c r="A74" s="59"/>
      <c r="B74" s="67"/>
      <c r="C74" s="1"/>
      <c r="D74" s="1"/>
      <c r="E74" s="1"/>
      <c r="F74" s="1"/>
      <c r="G74" s="39"/>
      <c r="H74" s="39"/>
      <c r="I74" s="1"/>
      <c r="J74" s="68"/>
      <c r="K74" s="14"/>
      <c r="L74" s="9"/>
    </row>
    <row r="75" ht="15.75" customHeight="1">
      <c r="A75" s="59"/>
      <c r="B75" s="67"/>
      <c r="C75" s="34" t="s">
        <v>61</v>
      </c>
      <c r="D75" s="35"/>
      <c r="E75" s="35"/>
      <c r="F75" s="36"/>
      <c r="G75" s="46">
        <f>H13+H15+H18+I25+I26+H16+H17+H20+H19+H21+H24</f>
        <v>3450</v>
      </c>
      <c r="H75" s="51">
        <v>0.05</v>
      </c>
      <c r="I75" s="1"/>
      <c r="J75" s="68"/>
      <c r="K75" s="14"/>
      <c r="L75" s="9"/>
    </row>
    <row r="76" ht="15.75" customHeight="1">
      <c r="A76" s="59"/>
      <c r="B76" s="79"/>
      <c r="C76" s="80"/>
      <c r="D76" s="80"/>
      <c r="E76" s="80"/>
      <c r="F76" s="80"/>
      <c r="G76" s="81"/>
      <c r="H76" s="81"/>
      <c r="I76" s="80"/>
      <c r="J76" s="82"/>
      <c r="K76" s="14"/>
      <c r="L76" s="9"/>
    </row>
    <row r="77" ht="15.75" customHeight="1">
      <c r="A77" s="1"/>
      <c r="B77" s="16"/>
      <c r="C77" s="16"/>
      <c r="D77" s="16"/>
      <c r="E77" s="16"/>
      <c r="F77" s="16"/>
      <c r="G77" s="32"/>
      <c r="H77" s="32"/>
      <c r="I77" s="16"/>
      <c r="J77" s="16"/>
      <c r="K77" s="1"/>
      <c r="L77" s="9"/>
    </row>
    <row r="78" ht="15.75" customHeight="1">
      <c r="A78" s="1"/>
      <c r="B78" s="1"/>
      <c r="C78" s="1"/>
      <c r="D78" s="1"/>
      <c r="E78" s="1"/>
      <c r="F78" s="1"/>
      <c r="G78" s="39"/>
      <c r="H78" s="39"/>
      <c r="I78" s="1"/>
      <c r="J78" s="1"/>
      <c r="K78" s="1"/>
      <c r="L78" s="9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C13:G13"/>
    <mergeCell ref="C14:G14"/>
    <mergeCell ref="C15:G15"/>
    <mergeCell ref="C16:G16"/>
    <mergeCell ref="C17:G17"/>
    <mergeCell ref="C18:G18"/>
    <mergeCell ref="C19:G19"/>
    <mergeCell ref="C20:G20"/>
    <mergeCell ref="C23:G23"/>
    <mergeCell ref="C24:G24"/>
    <mergeCell ref="C25:G25"/>
    <mergeCell ref="C26:G26"/>
    <mergeCell ref="C27:G27"/>
    <mergeCell ref="C28:G28"/>
    <mergeCell ref="C21:G21"/>
    <mergeCell ref="C22:H22"/>
    <mergeCell ref="C29:G29"/>
    <mergeCell ref="C30:H30"/>
    <mergeCell ref="C31:H31"/>
    <mergeCell ref="C33:G33"/>
    <mergeCell ref="C37:F37"/>
    <mergeCell ref="C38:F38"/>
    <mergeCell ref="C39:F39"/>
    <mergeCell ref="C40:F40"/>
    <mergeCell ref="C41:F41"/>
    <mergeCell ref="C42:H42"/>
    <mergeCell ref="C43:G43"/>
    <mergeCell ref="C44:G44"/>
    <mergeCell ref="C57:I57"/>
    <mergeCell ref="C60:F60"/>
    <mergeCell ref="C73:F73"/>
    <mergeCell ref="C75:F75"/>
    <mergeCell ref="L1:L78"/>
    <mergeCell ref="C3:I3"/>
    <mergeCell ref="C5:E7"/>
    <mergeCell ref="G5:I7"/>
    <mergeCell ref="C9:I9"/>
    <mergeCell ref="C11:G11"/>
    <mergeCell ref="C12:G12"/>
    <mergeCell ref="C34:H34"/>
    <mergeCell ref="C36:F36"/>
    <mergeCell ref="C45:G45"/>
    <mergeCell ref="C46:G46"/>
    <mergeCell ref="C47:H47"/>
    <mergeCell ref="C49:H49"/>
    <mergeCell ref="C51:E51"/>
    <mergeCell ref="G51:I51"/>
    <mergeCell ref="C61:D61"/>
    <mergeCell ref="C62:D62"/>
    <mergeCell ref="C65:F65"/>
    <mergeCell ref="G65:G69"/>
    <mergeCell ref="C66:F66"/>
    <mergeCell ref="C67:F67"/>
    <mergeCell ref="C68:F68"/>
    <mergeCell ref="C69:F69"/>
    <mergeCell ref="C71:F71"/>
    <mergeCell ref="C72:F72"/>
  </mergeCells>
  <printOptions/>
  <pageMargins bottom="0.0" footer="0.0" header="0.0" left="0.0" right="0.0" top="0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5" width="12.63"/>
    <col customWidth="1" min="6" max="6" width="18.75"/>
    <col customWidth="1" min="7" max="7" width="36.38"/>
  </cols>
  <sheetData>
    <row r="1" ht="15.75" customHeight="1">
      <c r="A1" s="94"/>
      <c r="B1" s="95"/>
      <c r="C1" s="95"/>
      <c r="D1" s="95"/>
      <c r="E1" s="95"/>
      <c r="F1" s="96"/>
      <c r="G1" s="96"/>
      <c r="H1" s="96"/>
      <c r="I1" s="97"/>
    </row>
    <row r="2" ht="15.75" customHeight="1">
      <c r="A2" s="98"/>
      <c r="B2" s="99" t="s">
        <v>107</v>
      </c>
      <c r="C2" s="100"/>
      <c r="D2" s="100"/>
      <c r="E2" s="101"/>
      <c r="F2" s="102"/>
      <c r="G2" s="102"/>
      <c r="H2" s="102"/>
    </row>
    <row r="3" ht="15.75" customHeight="1">
      <c r="A3" s="98"/>
      <c r="B3" s="103"/>
      <c r="C3" s="101"/>
      <c r="D3" s="104" t="s">
        <v>108</v>
      </c>
      <c r="E3" s="104" t="s">
        <v>109</v>
      </c>
      <c r="F3" s="102"/>
      <c r="G3" s="102"/>
      <c r="H3" s="102"/>
    </row>
    <row r="4" ht="15.75" customHeight="1">
      <c r="A4" s="98"/>
      <c r="B4" s="103" t="s">
        <v>110</v>
      </c>
      <c r="C4" s="101"/>
      <c r="D4" s="105">
        <v>0.236</v>
      </c>
      <c r="E4" s="105">
        <v>0.047</v>
      </c>
      <c r="F4" s="102"/>
      <c r="G4" s="102"/>
      <c r="H4" s="102"/>
    </row>
    <row r="5" ht="15.75" customHeight="1">
      <c r="A5" s="98"/>
      <c r="B5" s="103" t="s">
        <v>111</v>
      </c>
      <c r="C5" s="101"/>
      <c r="D5" s="106">
        <v>0.12</v>
      </c>
      <c r="E5" s="106">
        <v>0.02</v>
      </c>
      <c r="F5" s="102"/>
      <c r="G5" s="102"/>
      <c r="H5" s="102"/>
    </row>
    <row r="6" ht="15.75" customHeight="1">
      <c r="A6" s="98"/>
      <c r="B6" s="103" t="s">
        <v>112</v>
      </c>
      <c r="C6" s="101"/>
      <c r="D6" s="105">
        <v>0.236</v>
      </c>
      <c r="E6" s="105">
        <v>0.047</v>
      </c>
      <c r="F6" s="102"/>
      <c r="G6" s="102"/>
      <c r="H6" s="102"/>
    </row>
    <row r="7" ht="15.75" customHeight="1">
      <c r="A7" s="98"/>
      <c r="B7" s="103" t="s">
        <v>113</v>
      </c>
      <c r="C7" s="100"/>
      <c r="D7" s="100"/>
      <c r="E7" s="101"/>
      <c r="F7" s="102"/>
      <c r="G7" s="102"/>
      <c r="H7" s="102"/>
    </row>
    <row r="8" ht="17.25" customHeight="1">
      <c r="A8" s="98"/>
      <c r="B8" s="103" t="s">
        <v>114</v>
      </c>
      <c r="C8" s="101"/>
      <c r="D8" s="105">
        <v>0.055</v>
      </c>
      <c r="E8" s="105">
        <v>0.0155</v>
      </c>
      <c r="F8" s="102"/>
      <c r="G8" s="102"/>
      <c r="H8" s="102"/>
    </row>
    <row r="9" ht="39.0" customHeight="1">
      <c r="A9" s="98"/>
      <c r="B9" s="103" t="s">
        <v>115</v>
      </c>
      <c r="C9" s="101"/>
      <c r="D9" s="105">
        <v>0.067</v>
      </c>
      <c r="E9" s="105">
        <v>0.016</v>
      </c>
      <c r="F9" s="102"/>
      <c r="G9" s="102"/>
      <c r="H9" s="102"/>
    </row>
    <row r="10" ht="15.75" customHeight="1">
      <c r="A10" s="98"/>
      <c r="B10" s="103" t="s">
        <v>116</v>
      </c>
      <c r="C10" s="101"/>
      <c r="D10" s="105">
        <v>0.002</v>
      </c>
      <c r="E10" s="107" t="s">
        <v>117</v>
      </c>
      <c r="F10" s="102"/>
      <c r="G10" s="102"/>
      <c r="H10" s="102"/>
    </row>
    <row r="11" ht="15.75" customHeight="1">
      <c r="A11" s="98"/>
      <c r="B11" s="103" t="s">
        <v>118</v>
      </c>
      <c r="C11" s="101"/>
      <c r="D11" s="105">
        <v>0.006</v>
      </c>
      <c r="E11" s="105">
        <v>0.001</v>
      </c>
      <c r="F11" s="102"/>
      <c r="G11" s="102"/>
      <c r="H11" s="102"/>
    </row>
    <row r="12" ht="26.25" customHeight="1">
      <c r="A12" s="98"/>
      <c r="B12" s="103" t="s">
        <v>119</v>
      </c>
      <c r="C12" s="101"/>
      <c r="D12" s="105">
        <v>0.0067</v>
      </c>
      <c r="E12" s="105">
        <v>0.0013</v>
      </c>
      <c r="F12" s="102"/>
      <c r="G12" s="102"/>
      <c r="H12" s="102"/>
    </row>
    <row r="13" ht="15.75" customHeight="1">
      <c r="A13" s="97"/>
      <c r="B13" s="102"/>
      <c r="C13" s="102"/>
      <c r="D13" s="102"/>
      <c r="E13" s="102"/>
      <c r="F13" s="102"/>
      <c r="G13" s="102"/>
      <c r="H13" s="102"/>
    </row>
    <row r="14" ht="15.75" customHeight="1">
      <c r="A14" s="97"/>
      <c r="B14" s="108"/>
      <c r="C14" s="108"/>
      <c r="D14" s="108"/>
      <c r="E14" s="108"/>
      <c r="F14" s="108"/>
      <c r="G14" s="108"/>
      <c r="H14" s="102"/>
    </row>
    <row r="15" ht="15.75" customHeight="1">
      <c r="A15" s="98"/>
      <c r="B15" s="109" t="s">
        <v>120</v>
      </c>
      <c r="C15" s="110"/>
      <c r="D15" s="110"/>
      <c r="E15" s="111"/>
      <c r="F15" s="112" t="s">
        <v>121</v>
      </c>
      <c r="G15" s="112" t="s">
        <v>122</v>
      </c>
      <c r="H15" s="102"/>
    </row>
    <row r="16" ht="24.75" customHeight="1">
      <c r="A16" s="98"/>
      <c r="B16" s="113"/>
      <c r="C16" s="114"/>
      <c r="D16" s="114"/>
      <c r="E16" s="115"/>
      <c r="F16" s="116"/>
      <c r="G16" s="116"/>
      <c r="H16" s="102"/>
    </row>
    <row r="17" ht="15.75" customHeight="1">
      <c r="A17" s="98"/>
      <c r="B17" s="117" t="s">
        <v>123</v>
      </c>
      <c r="C17" s="111"/>
      <c r="D17" s="103" t="s">
        <v>124</v>
      </c>
      <c r="E17" s="101"/>
      <c r="F17" s="107" t="s">
        <v>125</v>
      </c>
      <c r="G17" s="107" t="s">
        <v>125</v>
      </c>
      <c r="H17" s="102"/>
    </row>
    <row r="18" ht="15.75" customHeight="1">
      <c r="A18" s="98"/>
      <c r="B18" s="113"/>
      <c r="C18" s="115"/>
      <c r="D18" s="103" t="s">
        <v>126</v>
      </c>
      <c r="E18" s="101"/>
      <c r="F18" s="107" t="s">
        <v>127</v>
      </c>
      <c r="G18" s="107" t="s">
        <v>127</v>
      </c>
      <c r="H18" s="102"/>
    </row>
    <row r="19" ht="15.75" customHeight="1">
      <c r="A19" s="98"/>
      <c r="B19" s="117" t="s">
        <v>128</v>
      </c>
      <c r="C19" s="111"/>
      <c r="D19" s="118" t="s">
        <v>129</v>
      </c>
      <c r="E19" s="101"/>
      <c r="F19" s="107" t="s">
        <v>130</v>
      </c>
      <c r="G19" s="107" t="s">
        <v>130</v>
      </c>
      <c r="H19" s="102"/>
    </row>
    <row r="20" ht="33.0" customHeight="1">
      <c r="A20" s="98"/>
      <c r="B20" s="119"/>
      <c r="C20" s="120"/>
      <c r="D20" s="121" t="s">
        <v>131</v>
      </c>
      <c r="E20" s="122" t="s">
        <v>132</v>
      </c>
      <c r="F20" s="107" t="s">
        <v>133</v>
      </c>
      <c r="G20" s="107" t="s">
        <v>133</v>
      </c>
      <c r="H20" s="102"/>
    </row>
    <row r="21" ht="35.25" customHeight="1">
      <c r="A21" s="98"/>
      <c r="B21" s="113"/>
      <c r="C21" s="115"/>
      <c r="D21" s="116"/>
      <c r="E21" s="122" t="s">
        <v>134</v>
      </c>
      <c r="F21" s="107" t="s">
        <v>135</v>
      </c>
      <c r="G21" s="107" t="s">
        <v>135</v>
      </c>
      <c r="H21" s="102"/>
    </row>
    <row r="22" ht="15.75" customHeight="1">
      <c r="A22" s="98"/>
      <c r="B22" s="103" t="s">
        <v>136</v>
      </c>
      <c r="C22" s="100"/>
      <c r="D22" s="100"/>
      <c r="E22" s="101"/>
      <c r="F22" s="107" t="s">
        <v>137</v>
      </c>
      <c r="G22" s="107" t="s">
        <v>137</v>
      </c>
      <c r="H22" s="102"/>
    </row>
    <row r="23" ht="15.75" customHeight="1">
      <c r="A23" s="98"/>
      <c r="B23" s="103" t="s">
        <v>138</v>
      </c>
      <c r="C23" s="100"/>
      <c r="D23" s="100"/>
      <c r="E23" s="101"/>
      <c r="F23" s="107" t="s">
        <v>139</v>
      </c>
      <c r="G23" s="107" t="s">
        <v>137</v>
      </c>
      <c r="H23" s="102"/>
    </row>
    <row r="24" ht="42.75" customHeight="1">
      <c r="A24" s="98"/>
      <c r="B24" s="103" t="s">
        <v>140</v>
      </c>
      <c r="C24" s="100"/>
      <c r="D24" s="100"/>
      <c r="E24" s="101"/>
      <c r="F24" s="107" t="s">
        <v>141</v>
      </c>
      <c r="G24" s="107" t="s">
        <v>142</v>
      </c>
      <c r="H24" s="102"/>
    </row>
    <row r="25" ht="15.75" customHeight="1">
      <c r="A25" s="97"/>
      <c r="B25" s="123" t="s">
        <v>143</v>
      </c>
      <c r="C25" s="124"/>
      <c r="D25" s="124"/>
      <c r="E25" s="124"/>
      <c r="F25" s="124"/>
      <c r="G25" s="125"/>
      <c r="H25" s="102"/>
    </row>
    <row r="26" ht="15.75" customHeight="1">
      <c r="A26" s="97"/>
      <c r="B26" s="97"/>
      <c r="C26" s="97"/>
      <c r="D26" s="97"/>
      <c r="E26" s="97"/>
      <c r="F26" s="97"/>
      <c r="G26" s="97"/>
      <c r="H26" s="97"/>
      <c r="I26" s="97"/>
    </row>
    <row r="27" ht="15.75" customHeight="1">
      <c r="A27" s="97"/>
      <c r="B27" s="97"/>
      <c r="C27" s="97"/>
      <c r="D27" s="97"/>
      <c r="E27" s="97"/>
      <c r="F27" s="97"/>
      <c r="G27" s="97"/>
      <c r="H27" s="97"/>
      <c r="I27" s="97"/>
    </row>
    <row r="28" ht="15.75" customHeight="1">
      <c r="A28" s="97"/>
      <c r="B28" s="126" t="s">
        <v>144</v>
      </c>
      <c r="C28" s="127" t="s">
        <v>145</v>
      </c>
      <c r="D28" s="128"/>
      <c r="E28" s="128"/>
      <c r="F28" s="128"/>
      <c r="G28" s="128"/>
      <c r="H28" s="128"/>
      <c r="I28" s="128"/>
    </row>
    <row r="29" ht="15.75" customHeight="1">
      <c r="A29" s="97"/>
      <c r="B29" s="129" t="s">
        <v>146</v>
      </c>
      <c r="D29" s="130" t="s">
        <v>147</v>
      </c>
      <c r="E29" s="131"/>
      <c r="F29" s="131"/>
      <c r="G29" s="131"/>
      <c r="H29" s="97"/>
      <c r="I29" s="97"/>
    </row>
    <row r="30" ht="15.75" customHeight="1">
      <c r="A30" s="97"/>
      <c r="B30" s="132" t="s">
        <v>148</v>
      </c>
      <c r="C30" s="132"/>
      <c r="D30" s="133" t="s">
        <v>149</v>
      </c>
      <c r="E30" s="132"/>
      <c r="F30" s="132"/>
      <c r="G30" s="132"/>
      <c r="H30" s="97"/>
      <c r="I30" s="97"/>
    </row>
    <row r="31" ht="15.75" customHeight="1">
      <c r="A31" s="97"/>
      <c r="B31" s="97"/>
      <c r="C31" s="97"/>
      <c r="D31" s="97"/>
      <c r="E31" s="97"/>
      <c r="F31" s="97"/>
      <c r="G31" s="97"/>
      <c r="H31" s="97"/>
      <c r="I31" s="97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2:E2"/>
    <mergeCell ref="B3:C3"/>
    <mergeCell ref="B4:C4"/>
    <mergeCell ref="B5:C5"/>
    <mergeCell ref="B6:C6"/>
    <mergeCell ref="B7:E7"/>
    <mergeCell ref="B8:C8"/>
    <mergeCell ref="B9:C9"/>
    <mergeCell ref="B10:C10"/>
    <mergeCell ref="B11:C11"/>
    <mergeCell ref="B12:C12"/>
    <mergeCell ref="B15:E16"/>
    <mergeCell ref="F15:F16"/>
    <mergeCell ref="G15:G16"/>
    <mergeCell ref="B23:E23"/>
    <mergeCell ref="B24:E24"/>
    <mergeCell ref="B25:G25"/>
    <mergeCell ref="B17:C18"/>
    <mergeCell ref="D17:E17"/>
    <mergeCell ref="D18:E18"/>
    <mergeCell ref="B19:C21"/>
    <mergeCell ref="D19:E19"/>
    <mergeCell ref="D20:D21"/>
    <mergeCell ref="B22:E22"/>
  </mergeCells>
  <hyperlinks>
    <hyperlink r:id="rId1" ref="B25"/>
    <hyperlink r:id="rId2" ref="C28"/>
    <hyperlink r:id="rId3" ref="D29"/>
    <hyperlink r:id="rId4" ref="D30"/>
  </hyperlinks>
  <printOptions/>
  <pageMargins bottom="0.0" footer="0.0" header="0.0" left="0.0" right="0.0" top="0.0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.25"/>
    <col customWidth="1" min="3" max="5" width="12.63"/>
    <col customWidth="1" min="6" max="6" width="1.38"/>
    <col customWidth="1" min="7" max="7" width="9.13"/>
    <col customWidth="1" min="8" max="8" width="9.38"/>
    <col customWidth="1" min="9" max="9" width="9.13"/>
    <col customWidth="1" min="10" max="10" width="1.38"/>
    <col customWidth="1" min="11" max="11" width="3.13"/>
    <col customWidth="1" min="12" max="12" width="121.63"/>
  </cols>
  <sheetData>
    <row r="1" ht="9.75" customHeight="1">
      <c r="A1" s="1"/>
      <c r="B1" s="2"/>
      <c r="C1" s="2"/>
      <c r="D1" s="2"/>
      <c r="E1" s="2"/>
      <c r="F1" s="2"/>
      <c r="G1" s="3"/>
      <c r="H1" s="3"/>
      <c r="I1" s="4"/>
      <c r="J1" s="1"/>
      <c r="K1" s="1"/>
      <c r="L1" s="5" t="s">
        <v>62</v>
      </c>
    </row>
    <row r="2" ht="9.0" customHeight="1">
      <c r="A2" s="1"/>
      <c r="B2" s="2"/>
      <c r="C2" s="6"/>
      <c r="D2" s="6"/>
      <c r="E2" s="6"/>
      <c r="F2" s="6"/>
      <c r="G2" s="7"/>
      <c r="H2" s="7"/>
      <c r="I2" s="8"/>
      <c r="J2" s="1"/>
      <c r="K2" s="1"/>
      <c r="L2" s="9"/>
    </row>
    <row r="3" ht="15.75" customHeight="1">
      <c r="A3" s="1"/>
      <c r="B3" s="10"/>
      <c r="C3" s="11" t="s">
        <v>1</v>
      </c>
      <c r="D3" s="12"/>
      <c r="E3" s="12"/>
      <c r="F3" s="12"/>
      <c r="G3" s="12"/>
      <c r="H3" s="12"/>
      <c r="I3" s="13"/>
      <c r="J3" s="14"/>
      <c r="K3" s="1"/>
      <c r="L3" s="9"/>
    </row>
    <row r="4" ht="3.75" customHeight="1">
      <c r="A4" s="1"/>
      <c r="B4" s="1"/>
      <c r="C4" s="15"/>
      <c r="D4" s="15"/>
      <c r="E4" s="15"/>
      <c r="F4" s="16"/>
      <c r="G4" s="17"/>
      <c r="H4" s="17"/>
      <c r="I4" s="15"/>
      <c r="J4" s="1"/>
      <c r="K4" s="1"/>
      <c r="L4" s="9"/>
    </row>
    <row r="5" ht="21.0" customHeight="1">
      <c r="A5" s="1"/>
      <c r="B5" s="18"/>
      <c r="C5" s="19" t="s">
        <v>2</v>
      </c>
      <c r="D5" s="20"/>
      <c r="E5" s="21"/>
      <c r="F5" s="22"/>
      <c r="G5" s="23" t="s">
        <v>63</v>
      </c>
      <c r="H5" s="20"/>
      <c r="I5" s="21"/>
      <c r="J5" s="14"/>
      <c r="K5" s="1"/>
      <c r="L5" s="9"/>
    </row>
    <row r="6" ht="21.0" customHeight="1">
      <c r="A6" s="1"/>
      <c r="B6" s="18"/>
      <c r="C6" s="24"/>
      <c r="E6" s="25"/>
      <c r="F6" s="22"/>
      <c r="G6" s="24"/>
      <c r="I6" s="25"/>
      <c r="J6" s="14"/>
      <c r="K6" s="1"/>
      <c r="L6" s="9"/>
    </row>
    <row r="7" ht="21.0" customHeight="1">
      <c r="A7" s="1"/>
      <c r="B7" s="18"/>
      <c r="C7" s="26"/>
      <c r="D7" s="27"/>
      <c r="E7" s="28"/>
      <c r="F7" s="22"/>
      <c r="G7" s="26"/>
      <c r="H7" s="27"/>
      <c r="I7" s="28"/>
      <c r="J7" s="14"/>
      <c r="K7" s="1"/>
      <c r="L7" s="9"/>
    </row>
    <row r="8" ht="6.0" customHeight="1">
      <c r="A8" s="1"/>
      <c r="B8" s="1"/>
      <c r="C8" s="15"/>
      <c r="D8" s="15"/>
      <c r="E8" s="15"/>
      <c r="F8" s="29"/>
      <c r="G8" s="17"/>
      <c r="H8" s="17"/>
      <c r="I8" s="15"/>
      <c r="J8" s="1"/>
      <c r="K8" s="1"/>
      <c r="L8" s="9"/>
    </row>
    <row r="9" ht="14.25" customHeight="1">
      <c r="A9" s="1"/>
      <c r="B9" s="30"/>
      <c r="C9" s="31" t="s">
        <v>4</v>
      </c>
      <c r="D9" s="12"/>
      <c r="E9" s="12"/>
      <c r="F9" s="12"/>
      <c r="G9" s="12"/>
      <c r="H9" s="12"/>
      <c r="I9" s="13"/>
      <c r="J9" s="14"/>
      <c r="K9" s="1"/>
      <c r="L9" s="9"/>
    </row>
    <row r="10" ht="9.0" customHeight="1">
      <c r="A10" s="1"/>
      <c r="B10" s="1"/>
      <c r="C10" s="16"/>
      <c r="D10" s="16"/>
      <c r="E10" s="16"/>
      <c r="F10" s="16"/>
      <c r="G10" s="32"/>
      <c r="H10" s="32"/>
      <c r="I10" s="16"/>
      <c r="J10" s="1"/>
      <c r="K10" s="1"/>
      <c r="L10" s="9"/>
    </row>
    <row r="11" ht="15.75" customHeight="1">
      <c r="A11" s="1"/>
      <c r="B11" s="33"/>
      <c r="C11" s="34" t="s">
        <v>5</v>
      </c>
      <c r="D11" s="35"/>
      <c r="E11" s="35"/>
      <c r="F11" s="35"/>
      <c r="G11" s="36"/>
      <c r="H11" s="37" t="s">
        <v>6</v>
      </c>
      <c r="I11" s="38" t="s">
        <v>7</v>
      </c>
      <c r="J11" s="1"/>
      <c r="K11" s="1"/>
      <c r="L11" s="9"/>
    </row>
    <row r="12" ht="15.75" customHeight="1">
      <c r="A12" s="1"/>
      <c r="B12" s="33"/>
      <c r="C12" s="34" t="s">
        <v>8</v>
      </c>
      <c r="D12" s="35"/>
      <c r="E12" s="35"/>
      <c r="F12" s="35"/>
      <c r="G12" s="36"/>
      <c r="H12" s="39"/>
      <c r="I12" s="1"/>
      <c r="J12" s="1"/>
      <c r="K12" s="1"/>
      <c r="L12" s="9"/>
    </row>
    <row r="13" ht="15.75" customHeight="1">
      <c r="A13" s="1"/>
      <c r="B13" s="40"/>
      <c r="C13" s="41" t="s">
        <v>9</v>
      </c>
      <c r="D13" s="35"/>
      <c r="E13" s="35"/>
      <c r="F13" s="35"/>
      <c r="G13" s="36"/>
      <c r="H13" s="42">
        <v>1500.0</v>
      </c>
      <c r="I13" s="43"/>
      <c r="J13" s="1"/>
      <c r="K13" s="1"/>
      <c r="L13" s="9"/>
    </row>
    <row r="14" ht="15.75" customHeight="1">
      <c r="A14" s="1"/>
      <c r="B14" s="40"/>
      <c r="C14" s="41" t="s">
        <v>10</v>
      </c>
      <c r="D14" s="35"/>
      <c r="E14" s="35"/>
      <c r="F14" s="35"/>
      <c r="G14" s="36"/>
      <c r="H14" s="39"/>
      <c r="I14" s="43"/>
      <c r="J14" s="1"/>
      <c r="K14" s="1"/>
      <c r="L14" s="9"/>
    </row>
    <row r="15" ht="15.75" customHeight="1">
      <c r="A15" s="1"/>
      <c r="B15" s="40"/>
      <c r="C15" s="41" t="s">
        <v>11</v>
      </c>
      <c r="D15" s="35"/>
      <c r="E15" s="35"/>
      <c r="F15" s="35"/>
      <c r="G15" s="36"/>
      <c r="H15" s="42">
        <f>H13*0.1*3</f>
        <v>450</v>
      </c>
      <c r="I15" s="43"/>
      <c r="J15" s="1"/>
      <c r="K15" s="1"/>
      <c r="L15" s="9"/>
    </row>
    <row r="16" ht="15.75" customHeight="1">
      <c r="A16" s="1"/>
      <c r="B16" s="40"/>
      <c r="C16" s="41" t="s">
        <v>12</v>
      </c>
      <c r="D16" s="35"/>
      <c r="E16" s="35"/>
      <c r="F16" s="35"/>
      <c r="G16" s="36"/>
      <c r="H16" s="42"/>
      <c r="I16" s="43"/>
      <c r="J16" s="1"/>
      <c r="K16" s="1"/>
      <c r="L16" s="9"/>
    </row>
    <row r="17" ht="15.75" customHeight="1">
      <c r="A17" s="1"/>
      <c r="B17" s="40"/>
      <c r="C17" s="41" t="s">
        <v>12</v>
      </c>
      <c r="D17" s="35"/>
      <c r="E17" s="35"/>
      <c r="F17" s="35"/>
      <c r="G17" s="36"/>
      <c r="H17" s="42"/>
      <c r="I17" s="43"/>
      <c r="J17" s="1"/>
      <c r="K17" s="1"/>
      <c r="L17" s="9"/>
    </row>
    <row r="18" ht="15.75" customHeight="1">
      <c r="A18" s="1"/>
      <c r="B18" s="40"/>
      <c r="C18" s="41" t="s">
        <v>13</v>
      </c>
      <c r="D18" s="35"/>
      <c r="E18" s="35"/>
      <c r="F18" s="35"/>
      <c r="G18" s="36"/>
      <c r="H18" s="42"/>
      <c r="I18" s="43"/>
      <c r="J18" s="1"/>
      <c r="K18" s="1"/>
      <c r="L18" s="9"/>
    </row>
    <row r="19" ht="15.75" customHeight="1">
      <c r="A19" s="1"/>
      <c r="B19" s="40"/>
      <c r="C19" s="41" t="s">
        <v>14</v>
      </c>
      <c r="D19" s="35"/>
      <c r="E19" s="35"/>
      <c r="F19" s="35"/>
      <c r="G19" s="36"/>
      <c r="H19" s="42"/>
      <c r="I19" s="43"/>
      <c r="J19" s="1"/>
      <c r="K19" s="1"/>
      <c r="L19" s="9"/>
    </row>
    <row r="20" ht="15.75" customHeight="1">
      <c r="A20" s="1"/>
      <c r="B20" s="40"/>
      <c r="C20" s="41" t="s">
        <v>15</v>
      </c>
      <c r="D20" s="35"/>
      <c r="E20" s="35"/>
      <c r="F20" s="35"/>
      <c r="G20" s="36"/>
      <c r="H20" s="42"/>
      <c r="I20" s="43"/>
      <c r="J20" s="1"/>
      <c r="K20" s="1"/>
      <c r="L20" s="9"/>
    </row>
    <row r="21" ht="15.75" customHeight="1">
      <c r="A21" s="1"/>
      <c r="B21" s="40"/>
      <c r="C21" s="41" t="s">
        <v>16</v>
      </c>
      <c r="D21" s="35"/>
      <c r="E21" s="35"/>
      <c r="F21" s="35"/>
      <c r="G21" s="36"/>
      <c r="H21" s="42"/>
      <c r="I21" s="43"/>
      <c r="J21" s="1"/>
      <c r="K21" s="1"/>
      <c r="L21" s="9"/>
    </row>
    <row r="22" ht="15.75" customHeight="1">
      <c r="A22" s="1"/>
      <c r="B22" s="44"/>
      <c r="C22" s="45" t="s">
        <v>17</v>
      </c>
      <c r="D22" s="35"/>
      <c r="E22" s="35"/>
      <c r="F22" s="35"/>
      <c r="G22" s="35"/>
      <c r="H22" s="36"/>
      <c r="I22" s="46">
        <f>SUM(H13+H15+H16+H17+H18+H19+H20+H21)</f>
        <v>1950</v>
      </c>
      <c r="J22" s="1"/>
      <c r="K22" s="1"/>
      <c r="L22" s="9"/>
    </row>
    <row r="23" ht="15.75" customHeight="1">
      <c r="A23" s="1"/>
      <c r="B23" s="33"/>
      <c r="C23" s="34" t="s">
        <v>18</v>
      </c>
      <c r="D23" s="35"/>
      <c r="E23" s="35"/>
      <c r="F23" s="35"/>
      <c r="G23" s="36"/>
      <c r="H23" s="39"/>
      <c r="I23" s="1"/>
      <c r="J23" s="1"/>
      <c r="K23" s="1"/>
      <c r="L23" s="9"/>
    </row>
    <row r="24" ht="15.75" customHeight="1">
      <c r="A24" s="1"/>
      <c r="B24" s="40"/>
      <c r="C24" s="41" t="s">
        <v>19</v>
      </c>
      <c r="D24" s="35"/>
      <c r="E24" s="35"/>
      <c r="F24" s="35"/>
      <c r="G24" s="36"/>
      <c r="H24" s="42"/>
      <c r="I24" s="1"/>
      <c r="J24" s="1"/>
      <c r="K24" s="1"/>
      <c r="L24" s="9"/>
    </row>
    <row r="25" ht="15.75" customHeight="1">
      <c r="A25" s="1"/>
      <c r="B25" s="40"/>
      <c r="C25" s="41" t="s">
        <v>20</v>
      </c>
      <c r="D25" s="35"/>
      <c r="E25" s="35"/>
      <c r="F25" s="35"/>
      <c r="G25" s="36"/>
      <c r="H25" s="42"/>
      <c r="I25" s="47"/>
      <c r="J25" s="1"/>
      <c r="K25" s="1"/>
      <c r="L25" s="9"/>
    </row>
    <row r="26" ht="15.75" customHeight="1">
      <c r="A26" s="1"/>
      <c r="B26" s="40"/>
      <c r="C26" s="41" t="s">
        <v>21</v>
      </c>
      <c r="D26" s="35"/>
      <c r="E26" s="35"/>
      <c r="F26" s="35"/>
      <c r="G26" s="36"/>
      <c r="H26" s="42"/>
      <c r="I26" s="47"/>
      <c r="J26" s="1"/>
      <c r="K26" s="1"/>
      <c r="L26" s="9"/>
    </row>
    <row r="27" ht="15.75" customHeight="1">
      <c r="A27" s="1"/>
      <c r="B27" s="40"/>
      <c r="C27" s="41" t="s">
        <v>22</v>
      </c>
      <c r="D27" s="35"/>
      <c r="E27" s="35"/>
      <c r="F27" s="35"/>
      <c r="G27" s="36"/>
      <c r="H27" s="42"/>
      <c r="I27" s="1"/>
      <c r="J27" s="1"/>
      <c r="K27" s="1"/>
      <c r="L27" s="9"/>
    </row>
    <row r="28" ht="15.75" customHeight="1">
      <c r="A28" s="1"/>
      <c r="B28" s="40"/>
      <c r="C28" s="41" t="s">
        <v>23</v>
      </c>
      <c r="D28" s="35"/>
      <c r="E28" s="35"/>
      <c r="F28" s="35"/>
      <c r="G28" s="36"/>
      <c r="H28" s="42"/>
      <c r="I28" s="1"/>
      <c r="J28" s="1"/>
      <c r="K28" s="1"/>
      <c r="L28" s="9"/>
    </row>
    <row r="29" ht="15.75" customHeight="1">
      <c r="A29" s="1"/>
      <c r="B29" s="40"/>
      <c r="C29" s="41" t="s">
        <v>24</v>
      </c>
      <c r="D29" s="35"/>
      <c r="E29" s="35"/>
      <c r="F29" s="35"/>
      <c r="G29" s="36"/>
      <c r="H29" s="42"/>
      <c r="I29" s="1"/>
      <c r="J29" s="1"/>
      <c r="K29" s="1"/>
      <c r="L29" s="9"/>
    </row>
    <row r="30" ht="15.75" customHeight="1">
      <c r="A30" s="1"/>
      <c r="B30" s="44"/>
      <c r="C30" s="45" t="s">
        <v>25</v>
      </c>
      <c r="D30" s="35"/>
      <c r="E30" s="35"/>
      <c r="F30" s="35"/>
      <c r="G30" s="35"/>
      <c r="H30" s="36"/>
      <c r="I30" s="46">
        <f>H24+H25+H26+H27+H28+H29</f>
        <v>0</v>
      </c>
      <c r="J30" s="1"/>
      <c r="K30" s="1"/>
      <c r="L30" s="9"/>
    </row>
    <row r="31" ht="15.75" customHeight="1">
      <c r="A31" s="1"/>
      <c r="B31" s="44"/>
      <c r="C31" s="45" t="s">
        <v>26</v>
      </c>
      <c r="D31" s="35"/>
      <c r="E31" s="35"/>
      <c r="F31" s="35"/>
      <c r="G31" s="35"/>
      <c r="H31" s="36"/>
      <c r="I31" s="46">
        <f>SUM(I22+I30)</f>
        <v>1950</v>
      </c>
      <c r="J31" s="1"/>
      <c r="K31" s="1"/>
      <c r="L31" s="9"/>
    </row>
    <row r="32" ht="15.75" customHeight="1">
      <c r="A32" s="1"/>
      <c r="B32" s="1"/>
      <c r="C32" s="1"/>
      <c r="D32" s="1"/>
      <c r="E32" s="1"/>
      <c r="F32" s="1"/>
      <c r="G32" s="39"/>
      <c r="H32" s="39"/>
      <c r="I32" s="1"/>
      <c r="J32" s="1"/>
      <c r="K32" s="1"/>
      <c r="L32" s="9"/>
    </row>
    <row r="33" ht="15.75" customHeight="1">
      <c r="A33" s="1"/>
      <c r="B33" s="33"/>
      <c r="C33" s="34" t="s">
        <v>27</v>
      </c>
      <c r="D33" s="35"/>
      <c r="E33" s="35"/>
      <c r="F33" s="35"/>
      <c r="G33" s="36"/>
      <c r="H33" s="39"/>
      <c r="I33" s="1"/>
      <c r="J33" s="1"/>
      <c r="K33" s="1"/>
      <c r="L33" s="9"/>
    </row>
    <row r="34" ht="15.75" customHeight="1">
      <c r="A34" s="1"/>
      <c r="B34" s="1"/>
      <c r="C34" s="48" t="s">
        <v>28</v>
      </c>
      <c r="D34" s="35"/>
      <c r="E34" s="35"/>
      <c r="F34" s="35"/>
      <c r="G34" s="35"/>
      <c r="H34" s="36"/>
      <c r="I34" s="1"/>
      <c r="J34" s="1"/>
      <c r="K34" s="1"/>
      <c r="L34" s="9"/>
    </row>
    <row r="35" ht="15.75" customHeight="1">
      <c r="A35" s="1"/>
      <c r="B35" s="40"/>
      <c r="C35" s="40"/>
      <c r="D35" s="40"/>
      <c r="E35" s="40"/>
      <c r="F35" s="40"/>
      <c r="G35" s="39" t="s">
        <v>29</v>
      </c>
      <c r="H35" s="49"/>
      <c r="I35" s="1"/>
      <c r="J35" s="1"/>
      <c r="K35" s="1"/>
      <c r="L35" s="9"/>
    </row>
    <row r="36" ht="15.75" customHeight="1">
      <c r="A36" s="1"/>
      <c r="B36" s="40"/>
      <c r="C36" s="41" t="s">
        <v>30</v>
      </c>
      <c r="D36" s="35"/>
      <c r="E36" s="35"/>
      <c r="F36" s="36"/>
      <c r="G36" s="50">
        <v>0.047</v>
      </c>
      <c r="H36" s="42">
        <f>G36*G63</f>
        <v>103.4</v>
      </c>
      <c r="I36" s="1"/>
      <c r="J36" s="1"/>
      <c r="K36" s="1"/>
      <c r="L36" s="9"/>
    </row>
    <row r="37" ht="15.75" customHeight="1">
      <c r="A37" s="1"/>
      <c r="B37" s="40"/>
      <c r="C37" s="41" t="s">
        <v>31</v>
      </c>
      <c r="D37" s="35"/>
      <c r="E37" s="35"/>
      <c r="F37" s="36"/>
      <c r="G37" s="51">
        <v>0.0155</v>
      </c>
      <c r="H37" s="42">
        <f>G37*G65</f>
        <v>34.1</v>
      </c>
      <c r="I37" s="1"/>
      <c r="J37" s="1"/>
      <c r="K37" s="1"/>
      <c r="L37" s="9"/>
    </row>
    <row r="38" ht="15.75" customHeight="1">
      <c r="A38" s="1"/>
      <c r="B38" s="40"/>
      <c r="C38" s="41" t="s">
        <v>64</v>
      </c>
      <c r="D38" s="35"/>
      <c r="E38" s="35"/>
      <c r="F38" s="36"/>
      <c r="G38" s="50">
        <v>0.001</v>
      </c>
      <c r="H38" s="42">
        <f>G38*G65</f>
        <v>2.2</v>
      </c>
      <c r="I38" s="52"/>
      <c r="J38" s="1"/>
      <c r="K38" s="1"/>
      <c r="L38" s="9"/>
    </row>
    <row r="39" ht="15.75" customHeight="1">
      <c r="A39" s="1"/>
      <c r="B39" s="40"/>
      <c r="C39" s="41" t="s">
        <v>33</v>
      </c>
      <c r="D39" s="35"/>
      <c r="E39" s="35"/>
      <c r="F39" s="36"/>
      <c r="G39" s="50">
        <v>0.047</v>
      </c>
      <c r="H39" s="42">
        <f t="shared" ref="H39:H40" si="1">G39*G72</f>
        <v>0</v>
      </c>
      <c r="I39" s="1"/>
      <c r="J39" s="1"/>
      <c r="K39" s="1"/>
      <c r="L39" s="9"/>
    </row>
    <row r="40" ht="15.75" customHeight="1">
      <c r="A40" s="1"/>
      <c r="B40" s="40"/>
      <c r="C40" s="41" t="s">
        <v>34</v>
      </c>
      <c r="D40" s="35"/>
      <c r="E40" s="35"/>
      <c r="F40" s="36"/>
      <c r="G40" s="50">
        <v>0.02</v>
      </c>
      <c r="H40" s="42">
        <f t="shared" si="1"/>
        <v>0</v>
      </c>
      <c r="I40" s="1"/>
      <c r="J40" s="1"/>
      <c r="K40" s="1"/>
      <c r="L40" s="9"/>
    </row>
    <row r="41" ht="15.75" customHeight="1">
      <c r="A41" s="1"/>
      <c r="B41" s="44"/>
      <c r="C41" s="41" t="s">
        <v>35</v>
      </c>
      <c r="D41" s="35"/>
      <c r="E41" s="35"/>
      <c r="F41" s="36"/>
      <c r="G41" s="50">
        <v>0.0013</v>
      </c>
      <c r="H41" s="42">
        <f>G41*G65</f>
        <v>2.86</v>
      </c>
      <c r="I41" s="46"/>
      <c r="J41" s="1"/>
      <c r="K41" s="1"/>
      <c r="L41" s="9"/>
    </row>
    <row r="42" ht="15.75" customHeight="1">
      <c r="A42" s="1"/>
      <c r="B42" s="44"/>
      <c r="C42" s="45" t="s">
        <v>36</v>
      </c>
      <c r="D42" s="35"/>
      <c r="E42" s="35"/>
      <c r="F42" s="35"/>
      <c r="G42" s="35"/>
      <c r="H42" s="36"/>
      <c r="I42" s="46">
        <f>H36+H37+H38+H39+H40+H41</f>
        <v>142.56</v>
      </c>
      <c r="J42" s="1"/>
      <c r="K42" s="1"/>
      <c r="L42" s="9"/>
    </row>
    <row r="43" ht="15.75" customHeight="1">
      <c r="A43" s="1"/>
      <c r="B43" s="40"/>
      <c r="C43" s="41" t="s">
        <v>37</v>
      </c>
      <c r="D43" s="35"/>
      <c r="E43" s="35"/>
      <c r="F43" s="35"/>
      <c r="G43" s="36"/>
      <c r="H43" s="42">
        <f>G75*H75</f>
        <v>97.5</v>
      </c>
      <c r="I43" s="1"/>
      <c r="J43" s="1"/>
      <c r="K43" s="1"/>
      <c r="L43" s="9"/>
    </row>
    <row r="44" ht="15.75" customHeight="1">
      <c r="A44" s="1"/>
      <c r="B44" s="40"/>
      <c r="C44" s="41" t="s">
        <v>38</v>
      </c>
      <c r="D44" s="35"/>
      <c r="E44" s="35"/>
      <c r="F44" s="35"/>
      <c r="G44" s="36"/>
      <c r="H44" s="42"/>
      <c r="I44" s="1"/>
      <c r="J44" s="1"/>
      <c r="K44" s="1"/>
      <c r="L44" s="9"/>
    </row>
    <row r="45" ht="15.75" customHeight="1">
      <c r="A45" s="1"/>
      <c r="B45" s="40"/>
      <c r="C45" s="41" t="s">
        <v>39</v>
      </c>
      <c r="D45" s="35"/>
      <c r="E45" s="35"/>
      <c r="F45" s="35"/>
      <c r="G45" s="36"/>
      <c r="H45" s="42"/>
      <c r="I45" s="1"/>
      <c r="J45" s="1"/>
      <c r="K45" s="1"/>
      <c r="L45" s="9"/>
    </row>
    <row r="46" ht="15.75" customHeight="1">
      <c r="A46" s="1"/>
      <c r="B46" s="40"/>
      <c r="C46" s="41" t="s">
        <v>40</v>
      </c>
      <c r="D46" s="35"/>
      <c r="E46" s="35"/>
      <c r="F46" s="35"/>
      <c r="G46" s="36"/>
      <c r="H46" s="42"/>
      <c r="I46" s="1"/>
      <c r="J46" s="1"/>
      <c r="K46" s="1"/>
      <c r="L46" s="9"/>
    </row>
    <row r="47" ht="15.75" customHeight="1">
      <c r="A47" s="1"/>
      <c r="B47" s="44"/>
      <c r="C47" s="45" t="s">
        <v>41</v>
      </c>
      <c r="D47" s="35"/>
      <c r="E47" s="35"/>
      <c r="F47" s="35"/>
      <c r="G47" s="35"/>
      <c r="H47" s="36"/>
      <c r="I47" s="46">
        <f>I42+H43+H44+H45+H46</f>
        <v>240.06</v>
      </c>
      <c r="J47" s="1"/>
      <c r="K47" s="1"/>
      <c r="L47" s="9"/>
    </row>
    <row r="48" ht="15.75" customHeight="1">
      <c r="A48" s="1"/>
      <c r="B48" s="1"/>
      <c r="C48" s="1"/>
      <c r="D48" s="1"/>
      <c r="E48" s="1"/>
      <c r="F48" s="1"/>
      <c r="G48" s="39"/>
      <c r="H48" s="39"/>
      <c r="I48" s="1"/>
      <c r="J48" s="1"/>
      <c r="K48" s="1"/>
      <c r="L48" s="9"/>
    </row>
    <row r="49" ht="15.75" customHeight="1">
      <c r="A49" s="1"/>
      <c r="B49" s="44"/>
      <c r="C49" s="53" t="s">
        <v>42</v>
      </c>
      <c r="D49" s="35"/>
      <c r="E49" s="35"/>
      <c r="F49" s="35"/>
      <c r="G49" s="35"/>
      <c r="H49" s="36"/>
      <c r="I49" s="54">
        <f>I31-I47</f>
        <v>1709.94</v>
      </c>
      <c r="J49" s="1"/>
      <c r="K49" s="1"/>
      <c r="L49" s="9"/>
    </row>
    <row r="50" ht="15.75" customHeight="1">
      <c r="A50" s="1"/>
      <c r="B50" s="1"/>
      <c r="C50" s="1"/>
      <c r="D50" s="1"/>
      <c r="E50" s="1"/>
      <c r="F50" s="1"/>
      <c r="G50" s="39"/>
      <c r="H50" s="39"/>
      <c r="I50" s="1"/>
      <c r="J50" s="1"/>
      <c r="K50" s="1"/>
      <c r="L50" s="9"/>
    </row>
    <row r="51" ht="15.75" customHeight="1">
      <c r="A51" s="1"/>
      <c r="B51" s="55"/>
      <c r="C51" s="56" t="s">
        <v>43</v>
      </c>
      <c r="D51" s="35"/>
      <c r="E51" s="36"/>
      <c r="F51" s="1"/>
      <c r="G51" s="57" t="s">
        <v>43</v>
      </c>
      <c r="H51" s="35"/>
      <c r="I51" s="36"/>
      <c r="J51" s="1"/>
      <c r="K51" s="1"/>
      <c r="L51" s="9"/>
    </row>
    <row r="52" ht="15.75" customHeight="1">
      <c r="A52" s="1"/>
      <c r="B52" s="1"/>
      <c r="C52" s="1"/>
      <c r="D52" s="1"/>
      <c r="E52" s="1"/>
      <c r="F52" s="1"/>
      <c r="G52" s="39"/>
      <c r="H52" s="39"/>
      <c r="I52" s="1"/>
      <c r="J52" s="1"/>
      <c r="K52" s="1"/>
      <c r="L52" s="9"/>
    </row>
    <row r="53" ht="15.75" customHeight="1">
      <c r="A53" s="1"/>
      <c r="B53" s="1"/>
      <c r="C53" s="1"/>
      <c r="D53" s="1"/>
      <c r="E53" s="1"/>
      <c r="F53" s="1"/>
      <c r="G53" s="39"/>
      <c r="H53" s="39"/>
      <c r="I53" s="1"/>
      <c r="J53" s="1"/>
      <c r="K53" s="1"/>
      <c r="L53" s="9"/>
    </row>
    <row r="54" ht="15.75" customHeight="1">
      <c r="A54" s="1"/>
      <c r="B54" s="1"/>
      <c r="C54" s="1"/>
      <c r="D54" s="1"/>
      <c r="E54" s="1"/>
      <c r="F54" s="1"/>
      <c r="G54" s="39"/>
      <c r="H54" s="39"/>
      <c r="I54" s="1"/>
      <c r="J54" s="1"/>
      <c r="K54" s="1"/>
      <c r="L54" s="9"/>
    </row>
    <row r="55" ht="15.75" customHeight="1">
      <c r="A55" s="1"/>
      <c r="B55" s="29"/>
      <c r="C55" s="29"/>
      <c r="D55" s="29"/>
      <c r="E55" s="29"/>
      <c r="F55" s="29"/>
      <c r="G55" s="58"/>
      <c r="H55" s="58"/>
      <c r="I55" s="29"/>
      <c r="J55" s="29"/>
      <c r="K55" s="1"/>
      <c r="L55" s="9"/>
    </row>
    <row r="56" ht="6.75" customHeight="1">
      <c r="A56" s="59"/>
      <c r="B56" s="60"/>
      <c r="C56" s="61"/>
      <c r="D56" s="61"/>
      <c r="E56" s="61"/>
      <c r="F56" s="61"/>
      <c r="G56" s="62"/>
      <c r="H56" s="62"/>
      <c r="I56" s="61"/>
      <c r="J56" s="63"/>
      <c r="K56" s="14"/>
      <c r="L56" s="9"/>
    </row>
    <row r="57" ht="35.25" customHeight="1">
      <c r="A57" s="59"/>
      <c r="B57" s="64"/>
      <c r="C57" s="65" t="s">
        <v>44</v>
      </c>
      <c r="D57" s="12"/>
      <c r="E57" s="12"/>
      <c r="F57" s="12"/>
      <c r="G57" s="12"/>
      <c r="H57" s="12"/>
      <c r="I57" s="13"/>
      <c r="J57" s="66"/>
      <c r="K57" s="14"/>
      <c r="L57" s="9"/>
    </row>
    <row r="58" ht="9.75" customHeight="1">
      <c r="A58" s="59"/>
      <c r="B58" s="67"/>
      <c r="C58" s="16"/>
      <c r="D58" s="16"/>
      <c r="E58" s="16"/>
      <c r="F58" s="16"/>
      <c r="G58" s="32"/>
      <c r="H58" s="32"/>
      <c r="I58" s="16"/>
      <c r="J58" s="68"/>
      <c r="K58" s="14"/>
      <c r="L58" s="9"/>
    </row>
    <row r="59" ht="30.0" customHeight="1">
      <c r="A59" s="59"/>
      <c r="B59" s="67"/>
      <c r="C59" s="69" t="s">
        <v>45</v>
      </c>
      <c r="D59" s="69"/>
      <c r="E59" s="69"/>
      <c r="F59" s="69"/>
      <c r="G59" s="70" t="s">
        <v>46</v>
      </c>
      <c r="H59" s="71" t="s">
        <v>47</v>
      </c>
      <c r="I59" s="72" t="s">
        <v>48</v>
      </c>
      <c r="J59" s="68"/>
      <c r="K59" s="14"/>
      <c r="L59" s="9"/>
    </row>
    <row r="60" ht="15.75" customHeight="1">
      <c r="A60" s="59"/>
      <c r="B60" s="67"/>
      <c r="C60" s="34" t="s">
        <v>49</v>
      </c>
      <c r="D60" s="35"/>
      <c r="E60" s="35"/>
      <c r="F60" s="36"/>
      <c r="G60" s="39"/>
      <c r="H60" s="39"/>
      <c r="I60" s="1"/>
      <c r="J60" s="68"/>
      <c r="K60" s="14"/>
      <c r="L60" s="9"/>
    </row>
    <row r="61" ht="15.75" customHeight="1">
      <c r="A61" s="59"/>
      <c r="B61" s="67"/>
      <c r="C61" s="41" t="s">
        <v>50</v>
      </c>
      <c r="D61" s="36"/>
      <c r="E61" s="40"/>
      <c r="F61" s="40"/>
      <c r="G61" s="42">
        <f>H13+H15+I25+I26+H16+H17+H19+H21+H24</f>
        <v>1950</v>
      </c>
      <c r="H61" s="39"/>
      <c r="I61" s="1"/>
      <c r="J61" s="68"/>
      <c r="K61" s="14"/>
      <c r="L61" s="9"/>
    </row>
    <row r="62" ht="15.75" customHeight="1">
      <c r="A62" s="59"/>
      <c r="B62" s="67"/>
      <c r="C62" s="41" t="s">
        <v>51</v>
      </c>
      <c r="D62" s="36"/>
      <c r="E62" s="40"/>
      <c r="F62" s="40"/>
      <c r="G62" s="42">
        <f>2*H13/12</f>
        <v>250</v>
      </c>
      <c r="H62" s="39"/>
      <c r="I62" s="1"/>
      <c r="J62" s="68"/>
      <c r="K62" s="14"/>
      <c r="L62" s="9"/>
    </row>
    <row r="63" ht="15.75" customHeight="1">
      <c r="A63" s="59"/>
      <c r="B63" s="67"/>
      <c r="C63" s="1"/>
      <c r="D63" s="1"/>
      <c r="E63" s="44" t="s">
        <v>52</v>
      </c>
      <c r="F63" s="1"/>
      <c r="G63" s="46">
        <f>G61+G62</f>
        <v>2200</v>
      </c>
      <c r="H63" s="50">
        <v>0.236</v>
      </c>
      <c r="I63" s="42">
        <f>G63*H63</f>
        <v>519.2</v>
      </c>
      <c r="J63" s="68"/>
      <c r="K63" s="14"/>
      <c r="L63" s="9"/>
    </row>
    <row r="64" ht="8.25" customHeight="1">
      <c r="A64" s="59"/>
      <c r="B64" s="67"/>
      <c r="C64" s="1"/>
      <c r="D64" s="1"/>
      <c r="E64" s="1"/>
      <c r="F64" s="1"/>
      <c r="G64" s="39"/>
      <c r="H64" s="39"/>
      <c r="I64" s="1"/>
      <c r="J64" s="68"/>
      <c r="K64" s="14"/>
      <c r="L64" s="9"/>
    </row>
    <row r="65" ht="15.75" customHeight="1">
      <c r="A65" s="59"/>
      <c r="B65" s="67"/>
      <c r="C65" s="34" t="s">
        <v>53</v>
      </c>
      <c r="D65" s="35"/>
      <c r="E65" s="35"/>
      <c r="F65" s="36"/>
      <c r="G65" s="73">
        <f>G63+G72+G73</f>
        <v>2200</v>
      </c>
      <c r="H65" s="74"/>
      <c r="I65" s="75"/>
      <c r="J65" s="68"/>
      <c r="K65" s="14"/>
      <c r="L65" s="9"/>
    </row>
    <row r="66" ht="15.75" customHeight="1">
      <c r="A66" s="59"/>
      <c r="B66" s="67"/>
      <c r="C66" s="41" t="s">
        <v>54</v>
      </c>
      <c r="D66" s="35"/>
      <c r="E66" s="35"/>
      <c r="F66" s="36"/>
      <c r="G66" s="76"/>
      <c r="H66" s="51">
        <v>0.0125</v>
      </c>
      <c r="I66" s="42">
        <f>G65*H66</f>
        <v>27.5</v>
      </c>
      <c r="J66" s="68"/>
      <c r="K66" s="14"/>
      <c r="L66" s="9"/>
    </row>
    <row r="67" ht="15.75" customHeight="1">
      <c r="A67" s="59"/>
      <c r="B67" s="67"/>
      <c r="C67" s="41" t="s">
        <v>55</v>
      </c>
      <c r="D67" s="35"/>
      <c r="E67" s="35"/>
      <c r="F67" s="36"/>
      <c r="G67" s="76"/>
      <c r="H67" s="51">
        <v>0.055</v>
      </c>
      <c r="I67" s="42">
        <f>G65*H67</f>
        <v>121</v>
      </c>
      <c r="J67" s="68"/>
      <c r="K67" s="14"/>
      <c r="L67" s="9"/>
    </row>
    <row r="68" ht="15.75" customHeight="1">
      <c r="A68" s="59"/>
      <c r="B68" s="67"/>
      <c r="C68" s="41" t="s">
        <v>56</v>
      </c>
      <c r="D68" s="35"/>
      <c r="E68" s="35"/>
      <c r="F68" s="36"/>
      <c r="G68" s="76"/>
      <c r="H68" s="50">
        <v>0.006</v>
      </c>
      <c r="I68" s="42">
        <f>G65*H68</f>
        <v>13.2</v>
      </c>
      <c r="J68" s="68"/>
      <c r="K68" s="14"/>
      <c r="L68" s="9"/>
    </row>
    <row r="69" ht="15.75" customHeight="1">
      <c r="A69" s="59"/>
      <c r="B69" s="67"/>
      <c r="C69" s="41" t="s">
        <v>57</v>
      </c>
      <c r="D69" s="35"/>
      <c r="E69" s="35"/>
      <c r="F69" s="36"/>
      <c r="G69" s="77"/>
      <c r="H69" s="50">
        <v>0.002</v>
      </c>
      <c r="I69" s="42">
        <f>H69*G65</f>
        <v>4.4</v>
      </c>
      <c r="J69" s="68"/>
      <c r="K69" s="14"/>
      <c r="L69" s="9"/>
    </row>
    <row r="70" ht="6.75" customHeight="1">
      <c r="A70" s="59"/>
      <c r="B70" s="67"/>
      <c r="C70" s="1"/>
      <c r="D70" s="1"/>
      <c r="E70" s="1"/>
      <c r="F70" s="1"/>
      <c r="G70" s="39"/>
      <c r="H70" s="39"/>
      <c r="I70" s="1"/>
      <c r="J70" s="68"/>
      <c r="K70" s="14"/>
      <c r="L70" s="9"/>
    </row>
    <row r="71" ht="15.75" customHeight="1">
      <c r="A71" s="59"/>
      <c r="B71" s="67"/>
      <c r="C71" s="34" t="s">
        <v>58</v>
      </c>
      <c r="D71" s="35"/>
      <c r="E71" s="35"/>
      <c r="F71" s="36"/>
      <c r="G71" s="39"/>
      <c r="H71" s="78"/>
      <c r="I71" s="1"/>
      <c r="J71" s="68"/>
      <c r="K71" s="14"/>
      <c r="L71" s="9"/>
    </row>
    <row r="72" ht="15.75" customHeight="1">
      <c r="A72" s="59"/>
      <c r="B72" s="67"/>
      <c r="C72" s="41" t="s">
        <v>59</v>
      </c>
      <c r="D72" s="35"/>
      <c r="E72" s="35"/>
      <c r="F72" s="36"/>
      <c r="G72" s="46">
        <v>0.0</v>
      </c>
      <c r="H72" s="50">
        <v>0.236</v>
      </c>
      <c r="I72" s="42">
        <f t="shared" ref="I72:I73" si="2">G72*H72</f>
        <v>0</v>
      </c>
      <c r="J72" s="68"/>
      <c r="K72" s="14"/>
      <c r="L72" s="9"/>
    </row>
    <row r="73" ht="15.75" customHeight="1">
      <c r="A73" s="59"/>
      <c r="B73" s="67"/>
      <c r="C73" s="41" t="s">
        <v>60</v>
      </c>
      <c r="D73" s="35"/>
      <c r="E73" s="35"/>
      <c r="F73" s="36"/>
      <c r="G73" s="46">
        <v>0.0</v>
      </c>
      <c r="H73" s="50">
        <v>0.12</v>
      </c>
      <c r="I73" s="42">
        <f t="shared" si="2"/>
        <v>0</v>
      </c>
      <c r="J73" s="68"/>
      <c r="K73" s="14"/>
      <c r="L73" s="9"/>
    </row>
    <row r="74" ht="15.75" customHeight="1">
      <c r="A74" s="59"/>
      <c r="B74" s="67"/>
      <c r="C74" s="1"/>
      <c r="D74" s="1"/>
      <c r="E74" s="1"/>
      <c r="F74" s="1"/>
      <c r="G74" s="39"/>
      <c r="H74" s="39"/>
      <c r="I74" s="1"/>
      <c r="J74" s="68"/>
      <c r="K74" s="14"/>
      <c r="L74" s="9"/>
    </row>
    <row r="75" ht="15.75" customHeight="1">
      <c r="A75" s="59"/>
      <c r="B75" s="67"/>
      <c r="C75" s="34" t="s">
        <v>61</v>
      </c>
      <c r="D75" s="35"/>
      <c r="E75" s="35"/>
      <c r="F75" s="36"/>
      <c r="G75" s="46">
        <f>H13+H15+H18+I25+I26+H16+H17+H20+H19+H21+H24</f>
        <v>1950</v>
      </c>
      <c r="H75" s="51">
        <v>0.05</v>
      </c>
      <c r="I75" s="1"/>
      <c r="J75" s="68"/>
      <c r="K75" s="14"/>
      <c r="L75" s="9"/>
    </row>
    <row r="76" ht="15.75" customHeight="1">
      <c r="A76" s="59"/>
      <c r="B76" s="79"/>
      <c r="C76" s="80"/>
      <c r="D76" s="80"/>
      <c r="E76" s="80"/>
      <c r="F76" s="80"/>
      <c r="G76" s="81"/>
      <c r="H76" s="81"/>
      <c r="I76" s="80"/>
      <c r="J76" s="82"/>
      <c r="K76" s="14"/>
      <c r="L76" s="9"/>
    </row>
    <row r="77" ht="15.75" customHeight="1">
      <c r="A77" s="1"/>
      <c r="B77" s="16"/>
      <c r="C77" s="16"/>
      <c r="D77" s="16"/>
      <c r="E77" s="16"/>
      <c r="F77" s="16"/>
      <c r="G77" s="32"/>
      <c r="H77" s="32"/>
      <c r="I77" s="16"/>
      <c r="J77" s="16"/>
      <c r="K77" s="1"/>
      <c r="L77" s="9"/>
    </row>
    <row r="78" ht="15.75" customHeight="1">
      <c r="A78" s="1"/>
      <c r="B78" s="1"/>
      <c r="C78" s="1"/>
      <c r="D78" s="1"/>
      <c r="E78" s="1"/>
      <c r="F78" s="1"/>
      <c r="G78" s="39"/>
      <c r="H78" s="39"/>
      <c r="I78" s="1"/>
      <c r="J78" s="1"/>
      <c r="K78" s="1"/>
      <c r="L78" s="9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C13:G13"/>
    <mergeCell ref="C14:G14"/>
    <mergeCell ref="C15:G15"/>
    <mergeCell ref="C16:G16"/>
    <mergeCell ref="C17:G17"/>
    <mergeCell ref="C18:G18"/>
    <mergeCell ref="C19:G19"/>
    <mergeCell ref="C20:G20"/>
    <mergeCell ref="C23:G23"/>
    <mergeCell ref="C24:G24"/>
    <mergeCell ref="C25:G25"/>
    <mergeCell ref="C26:G26"/>
    <mergeCell ref="C27:G27"/>
    <mergeCell ref="C28:G28"/>
    <mergeCell ref="C21:G21"/>
    <mergeCell ref="C22:H22"/>
    <mergeCell ref="C29:G29"/>
    <mergeCell ref="C30:H30"/>
    <mergeCell ref="C31:H31"/>
    <mergeCell ref="C33:G33"/>
    <mergeCell ref="C37:F37"/>
    <mergeCell ref="C38:F38"/>
    <mergeCell ref="C39:F39"/>
    <mergeCell ref="C40:F40"/>
    <mergeCell ref="C41:F41"/>
    <mergeCell ref="C42:H42"/>
    <mergeCell ref="C43:G43"/>
    <mergeCell ref="C44:G44"/>
    <mergeCell ref="C57:I57"/>
    <mergeCell ref="C60:F60"/>
    <mergeCell ref="C73:F73"/>
    <mergeCell ref="C75:F75"/>
    <mergeCell ref="L1:L78"/>
    <mergeCell ref="C3:I3"/>
    <mergeCell ref="C5:E7"/>
    <mergeCell ref="G5:I7"/>
    <mergeCell ref="C9:I9"/>
    <mergeCell ref="C11:G11"/>
    <mergeCell ref="C12:G12"/>
    <mergeCell ref="C34:H34"/>
    <mergeCell ref="C36:F36"/>
    <mergeCell ref="C45:G45"/>
    <mergeCell ref="C46:G46"/>
    <mergeCell ref="C47:H47"/>
    <mergeCell ref="C49:H49"/>
    <mergeCell ref="C51:E51"/>
    <mergeCell ref="G51:I51"/>
    <mergeCell ref="C61:D61"/>
    <mergeCell ref="C62:D62"/>
    <mergeCell ref="C65:F65"/>
    <mergeCell ref="G65:G69"/>
    <mergeCell ref="C66:F66"/>
    <mergeCell ref="C67:F67"/>
    <mergeCell ref="C68:F68"/>
    <mergeCell ref="C69:F69"/>
    <mergeCell ref="C71:F71"/>
    <mergeCell ref="C72:F72"/>
  </mergeCells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.25"/>
    <col customWidth="1" min="3" max="5" width="12.63"/>
    <col customWidth="1" min="6" max="6" width="1.38"/>
    <col customWidth="1" min="7" max="7" width="9.13"/>
    <col customWidth="1" min="8" max="8" width="9.38"/>
    <col customWidth="1" min="9" max="9" width="9.13"/>
    <col customWidth="1" min="10" max="10" width="1.38"/>
    <col customWidth="1" min="11" max="11" width="3.13"/>
    <col customWidth="1" min="12" max="12" width="121.63"/>
  </cols>
  <sheetData>
    <row r="1" ht="9.75" customHeight="1">
      <c r="A1" s="1"/>
      <c r="B1" s="2"/>
      <c r="C1" s="2"/>
      <c r="D1" s="2"/>
      <c r="E1" s="2"/>
      <c r="F1" s="2"/>
      <c r="G1" s="3"/>
      <c r="H1" s="3"/>
      <c r="I1" s="4"/>
      <c r="J1" s="1"/>
      <c r="K1" s="1"/>
      <c r="L1" s="5" t="s">
        <v>65</v>
      </c>
    </row>
    <row r="2" ht="9.0" customHeight="1">
      <c r="A2" s="1"/>
      <c r="B2" s="2"/>
      <c r="C2" s="6"/>
      <c r="D2" s="6"/>
      <c r="E2" s="6"/>
      <c r="F2" s="6"/>
      <c r="G2" s="7"/>
      <c r="H2" s="7"/>
      <c r="I2" s="8"/>
      <c r="J2" s="1"/>
      <c r="K2" s="1"/>
      <c r="L2" s="9"/>
    </row>
    <row r="3" ht="15.75" customHeight="1">
      <c r="A3" s="1"/>
      <c r="B3" s="10"/>
      <c r="C3" s="11" t="s">
        <v>1</v>
      </c>
      <c r="D3" s="12"/>
      <c r="E3" s="12"/>
      <c r="F3" s="12"/>
      <c r="G3" s="12"/>
      <c r="H3" s="12"/>
      <c r="I3" s="13"/>
      <c r="J3" s="14"/>
      <c r="K3" s="1"/>
      <c r="L3" s="9"/>
    </row>
    <row r="4" ht="3.75" customHeight="1">
      <c r="A4" s="1"/>
      <c r="B4" s="1"/>
      <c r="C4" s="15"/>
      <c r="D4" s="15"/>
      <c r="E4" s="15"/>
      <c r="F4" s="16"/>
      <c r="G4" s="17"/>
      <c r="H4" s="17"/>
      <c r="I4" s="15"/>
      <c r="J4" s="1"/>
      <c r="K4" s="1"/>
      <c r="L4" s="9"/>
    </row>
    <row r="5" ht="21.0" customHeight="1">
      <c r="A5" s="1"/>
      <c r="B5" s="18"/>
      <c r="C5" s="19" t="s">
        <v>2</v>
      </c>
      <c r="D5" s="20"/>
      <c r="E5" s="21"/>
      <c r="F5" s="22"/>
      <c r="G5" s="23" t="s">
        <v>66</v>
      </c>
      <c r="H5" s="20"/>
      <c r="I5" s="21"/>
      <c r="J5" s="14"/>
      <c r="K5" s="1"/>
      <c r="L5" s="9"/>
    </row>
    <row r="6" ht="21.0" customHeight="1">
      <c r="A6" s="1"/>
      <c r="B6" s="18"/>
      <c r="C6" s="24"/>
      <c r="E6" s="25"/>
      <c r="F6" s="22"/>
      <c r="G6" s="24"/>
      <c r="I6" s="25"/>
      <c r="J6" s="14"/>
      <c r="K6" s="1"/>
      <c r="L6" s="9"/>
    </row>
    <row r="7" ht="21.0" customHeight="1">
      <c r="A7" s="1"/>
      <c r="B7" s="18"/>
      <c r="C7" s="26"/>
      <c r="D7" s="27"/>
      <c r="E7" s="28"/>
      <c r="F7" s="22"/>
      <c r="G7" s="26"/>
      <c r="H7" s="27"/>
      <c r="I7" s="28"/>
      <c r="J7" s="14"/>
      <c r="K7" s="1"/>
      <c r="L7" s="9"/>
    </row>
    <row r="8" ht="6.0" customHeight="1">
      <c r="A8" s="1"/>
      <c r="B8" s="1"/>
      <c r="C8" s="15"/>
      <c r="D8" s="15"/>
      <c r="E8" s="15"/>
      <c r="F8" s="29"/>
      <c r="G8" s="17"/>
      <c r="H8" s="17"/>
      <c r="I8" s="15"/>
      <c r="J8" s="1"/>
      <c r="K8" s="1"/>
      <c r="L8" s="9"/>
    </row>
    <row r="9" ht="14.25" customHeight="1">
      <c r="A9" s="1"/>
      <c r="B9" s="30"/>
      <c r="C9" s="31" t="s">
        <v>4</v>
      </c>
      <c r="D9" s="12"/>
      <c r="E9" s="12"/>
      <c r="F9" s="12"/>
      <c r="G9" s="12"/>
      <c r="H9" s="12"/>
      <c r="I9" s="13"/>
      <c r="J9" s="14"/>
      <c r="K9" s="1"/>
      <c r="L9" s="9"/>
    </row>
    <row r="10" ht="9.0" customHeight="1">
      <c r="A10" s="1"/>
      <c r="B10" s="1"/>
      <c r="C10" s="16"/>
      <c r="D10" s="16"/>
      <c r="E10" s="16"/>
      <c r="F10" s="16"/>
      <c r="G10" s="32"/>
      <c r="H10" s="32"/>
      <c r="I10" s="16"/>
      <c r="J10" s="1"/>
      <c r="K10" s="1"/>
      <c r="L10" s="9"/>
    </row>
    <row r="11" ht="15.75" customHeight="1">
      <c r="A11" s="1"/>
      <c r="B11" s="33"/>
      <c r="C11" s="34" t="s">
        <v>5</v>
      </c>
      <c r="D11" s="35"/>
      <c r="E11" s="35"/>
      <c r="F11" s="35"/>
      <c r="G11" s="36"/>
      <c r="H11" s="37" t="s">
        <v>6</v>
      </c>
      <c r="I11" s="38" t="s">
        <v>7</v>
      </c>
      <c r="J11" s="1"/>
      <c r="K11" s="1"/>
      <c r="L11" s="9"/>
    </row>
    <row r="12" ht="15.75" customHeight="1">
      <c r="A12" s="1"/>
      <c r="B12" s="33"/>
      <c r="C12" s="34" t="s">
        <v>8</v>
      </c>
      <c r="D12" s="35"/>
      <c r="E12" s="35"/>
      <c r="F12" s="35"/>
      <c r="G12" s="36"/>
      <c r="H12" s="39"/>
      <c r="I12" s="1"/>
      <c r="J12" s="1"/>
      <c r="K12" s="1"/>
      <c r="L12" s="9"/>
    </row>
    <row r="13" ht="15.75" customHeight="1">
      <c r="A13" s="1"/>
      <c r="B13" s="40"/>
      <c r="C13" s="41" t="s">
        <v>9</v>
      </c>
      <c r="D13" s="35"/>
      <c r="E13" s="35"/>
      <c r="F13" s="35"/>
      <c r="G13" s="36"/>
      <c r="H13" s="42">
        <v>1500.0</v>
      </c>
      <c r="I13" s="43"/>
      <c r="J13" s="1"/>
      <c r="K13" s="1"/>
      <c r="L13" s="9"/>
    </row>
    <row r="14" ht="15.75" customHeight="1">
      <c r="A14" s="1"/>
      <c r="B14" s="40"/>
      <c r="C14" s="41" t="s">
        <v>10</v>
      </c>
      <c r="D14" s="35"/>
      <c r="E14" s="35"/>
      <c r="F14" s="35"/>
      <c r="G14" s="36"/>
      <c r="H14" s="39"/>
      <c r="I14" s="43"/>
      <c r="J14" s="1"/>
      <c r="K14" s="1"/>
      <c r="L14" s="9"/>
    </row>
    <row r="15" ht="15.75" customHeight="1">
      <c r="A15" s="1"/>
      <c r="B15" s="40"/>
      <c r="C15" s="41" t="s">
        <v>11</v>
      </c>
      <c r="D15" s="35"/>
      <c r="E15" s="35"/>
      <c r="F15" s="35"/>
      <c r="G15" s="36"/>
      <c r="H15" s="42">
        <f>H13*0.1*3</f>
        <v>450</v>
      </c>
      <c r="I15" s="43"/>
      <c r="J15" s="1"/>
      <c r="K15" s="1"/>
      <c r="L15" s="9"/>
    </row>
    <row r="16" ht="15.75" customHeight="1">
      <c r="A16" s="1"/>
      <c r="B16" s="40"/>
      <c r="C16" s="41" t="s">
        <v>12</v>
      </c>
      <c r="D16" s="35"/>
      <c r="E16" s="35"/>
      <c r="F16" s="35"/>
      <c r="G16" s="36"/>
      <c r="H16" s="42"/>
      <c r="I16" s="43"/>
      <c r="J16" s="1"/>
      <c r="K16" s="1"/>
      <c r="L16" s="9"/>
    </row>
    <row r="17" ht="15.75" customHeight="1">
      <c r="A17" s="1"/>
      <c r="B17" s="40"/>
      <c r="C17" s="41" t="s">
        <v>12</v>
      </c>
      <c r="D17" s="35"/>
      <c r="E17" s="35"/>
      <c r="F17" s="35"/>
      <c r="G17" s="36"/>
      <c r="H17" s="42"/>
      <c r="I17" s="43"/>
      <c r="J17" s="1"/>
      <c r="K17" s="1"/>
      <c r="L17" s="9"/>
    </row>
    <row r="18" ht="15.75" customHeight="1">
      <c r="A18" s="1"/>
      <c r="B18" s="40"/>
      <c r="C18" s="41" t="s">
        <v>13</v>
      </c>
      <c r="D18" s="35"/>
      <c r="E18" s="35"/>
      <c r="F18" s="35"/>
      <c r="G18" s="36"/>
      <c r="H18" s="42"/>
      <c r="I18" s="43"/>
      <c r="J18" s="1"/>
      <c r="K18" s="1"/>
      <c r="L18" s="9"/>
    </row>
    <row r="19" ht="15.75" customHeight="1">
      <c r="A19" s="1"/>
      <c r="B19" s="40"/>
      <c r="C19" s="41" t="s">
        <v>14</v>
      </c>
      <c r="D19" s="35"/>
      <c r="E19" s="35"/>
      <c r="F19" s="35"/>
      <c r="G19" s="36"/>
      <c r="H19" s="42"/>
      <c r="I19" s="43"/>
      <c r="J19" s="1"/>
      <c r="K19" s="1"/>
      <c r="L19" s="9"/>
    </row>
    <row r="20" ht="15.75" customHeight="1">
      <c r="A20" s="1"/>
      <c r="B20" s="40"/>
      <c r="C20" s="41" t="s">
        <v>67</v>
      </c>
      <c r="D20" s="35"/>
      <c r="E20" s="35"/>
      <c r="F20" s="35"/>
      <c r="G20" s="36"/>
      <c r="H20" s="42">
        <v>250.0</v>
      </c>
      <c r="I20" s="43"/>
      <c r="J20" s="1"/>
      <c r="K20" s="1"/>
      <c r="L20" s="9"/>
    </row>
    <row r="21" ht="15.75" customHeight="1">
      <c r="A21" s="1"/>
      <c r="B21" s="40"/>
      <c r="C21" s="41" t="s">
        <v>16</v>
      </c>
      <c r="D21" s="35"/>
      <c r="E21" s="35"/>
      <c r="F21" s="35"/>
      <c r="G21" s="36"/>
      <c r="H21" s="42"/>
      <c r="I21" s="43"/>
      <c r="J21" s="1"/>
      <c r="K21" s="1"/>
      <c r="L21" s="9"/>
    </row>
    <row r="22" ht="15.75" customHeight="1">
      <c r="A22" s="1"/>
      <c r="B22" s="44"/>
      <c r="C22" s="45" t="s">
        <v>17</v>
      </c>
      <c r="D22" s="35"/>
      <c r="E22" s="35"/>
      <c r="F22" s="35"/>
      <c r="G22" s="35"/>
      <c r="H22" s="36"/>
      <c r="I22" s="46">
        <f>SUM(H13+H15+H16+H17+H18+H19+H20+H21)</f>
        <v>2200</v>
      </c>
      <c r="J22" s="1"/>
      <c r="K22" s="1"/>
      <c r="L22" s="9"/>
    </row>
    <row r="23" ht="15.75" customHeight="1">
      <c r="A23" s="1"/>
      <c r="B23" s="33"/>
      <c r="C23" s="34" t="s">
        <v>18</v>
      </c>
      <c r="D23" s="35"/>
      <c r="E23" s="35"/>
      <c r="F23" s="35"/>
      <c r="G23" s="36"/>
      <c r="H23" s="39"/>
      <c r="I23" s="1"/>
      <c r="J23" s="1"/>
      <c r="K23" s="1"/>
      <c r="L23" s="9"/>
    </row>
    <row r="24" ht="15.75" customHeight="1">
      <c r="A24" s="1"/>
      <c r="B24" s="40"/>
      <c r="C24" s="41" t="s">
        <v>19</v>
      </c>
      <c r="D24" s="35"/>
      <c r="E24" s="35"/>
      <c r="F24" s="35"/>
      <c r="G24" s="36"/>
      <c r="H24" s="42"/>
      <c r="I24" s="1"/>
      <c r="J24" s="1"/>
      <c r="K24" s="1"/>
      <c r="L24" s="9"/>
    </row>
    <row r="25" ht="15.75" customHeight="1">
      <c r="A25" s="1"/>
      <c r="B25" s="40"/>
      <c r="C25" s="41" t="s">
        <v>20</v>
      </c>
      <c r="D25" s="35"/>
      <c r="E25" s="35"/>
      <c r="F25" s="35"/>
      <c r="G25" s="36"/>
      <c r="H25" s="42"/>
      <c r="I25" s="47"/>
      <c r="J25" s="1"/>
      <c r="K25" s="1"/>
      <c r="L25" s="9"/>
    </row>
    <row r="26" ht="15.75" customHeight="1">
      <c r="A26" s="1"/>
      <c r="B26" s="40"/>
      <c r="C26" s="41" t="s">
        <v>21</v>
      </c>
      <c r="D26" s="35"/>
      <c r="E26" s="35"/>
      <c r="F26" s="35"/>
      <c r="G26" s="36"/>
      <c r="H26" s="42"/>
      <c r="I26" s="47"/>
      <c r="J26" s="1"/>
      <c r="K26" s="1"/>
      <c r="L26" s="9"/>
    </row>
    <row r="27" ht="15.75" customHeight="1">
      <c r="A27" s="1"/>
      <c r="B27" s="40"/>
      <c r="C27" s="41" t="s">
        <v>22</v>
      </c>
      <c r="D27" s="35"/>
      <c r="E27" s="35"/>
      <c r="F27" s="35"/>
      <c r="G27" s="36"/>
      <c r="H27" s="42"/>
      <c r="I27" s="1"/>
      <c r="J27" s="1"/>
      <c r="K27" s="1"/>
      <c r="L27" s="9"/>
    </row>
    <row r="28" ht="15.75" customHeight="1">
      <c r="A28" s="1"/>
      <c r="B28" s="40"/>
      <c r="C28" s="41" t="s">
        <v>23</v>
      </c>
      <c r="D28" s="35"/>
      <c r="E28" s="35"/>
      <c r="F28" s="35"/>
      <c r="G28" s="36"/>
      <c r="H28" s="42"/>
      <c r="I28" s="1"/>
      <c r="J28" s="1"/>
      <c r="K28" s="1"/>
      <c r="L28" s="9"/>
    </row>
    <row r="29" ht="15.75" customHeight="1">
      <c r="A29" s="1"/>
      <c r="B29" s="40"/>
      <c r="C29" s="41" t="s">
        <v>24</v>
      </c>
      <c r="D29" s="35"/>
      <c r="E29" s="35"/>
      <c r="F29" s="35"/>
      <c r="G29" s="36"/>
      <c r="H29" s="42"/>
      <c r="I29" s="1"/>
      <c r="J29" s="1"/>
      <c r="K29" s="1"/>
      <c r="L29" s="9"/>
    </row>
    <row r="30" ht="15.75" customHeight="1">
      <c r="A30" s="1"/>
      <c r="B30" s="44"/>
      <c r="C30" s="45" t="s">
        <v>25</v>
      </c>
      <c r="D30" s="35"/>
      <c r="E30" s="35"/>
      <c r="F30" s="35"/>
      <c r="G30" s="35"/>
      <c r="H30" s="36"/>
      <c r="I30" s="46">
        <f>H24+H25+H26+H27+H28+H29</f>
        <v>0</v>
      </c>
      <c r="J30" s="1"/>
      <c r="K30" s="1"/>
      <c r="L30" s="9"/>
    </row>
    <row r="31" ht="15.75" customHeight="1">
      <c r="A31" s="1"/>
      <c r="B31" s="44"/>
      <c r="C31" s="45" t="s">
        <v>26</v>
      </c>
      <c r="D31" s="35"/>
      <c r="E31" s="35"/>
      <c r="F31" s="35"/>
      <c r="G31" s="35"/>
      <c r="H31" s="36"/>
      <c r="I31" s="46">
        <f>SUM(I22+I30)</f>
        <v>2200</v>
      </c>
      <c r="J31" s="1"/>
      <c r="K31" s="1"/>
      <c r="L31" s="9"/>
    </row>
    <row r="32" ht="15.75" customHeight="1">
      <c r="A32" s="1"/>
      <c r="B32" s="1"/>
      <c r="C32" s="1"/>
      <c r="D32" s="1"/>
      <c r="E32" s="1"/>
      <c r="F32" s="1"/>
      <c r="G32" s="39"/>
      <c r="H32" s="39"/>
      <c r="I32" s="1"/>
      <c r="J32" s="1"/>
      <c r="K32" s="1"/>
      <c r="L32" s="9"/>
    </row>
    <row r="33" ht="15.75" customHeight="1">
      <c r="A33" s="1"/>
      <c r="B33" s="33"/>
      <c r="C33" s="34" t="s">
        <v>27</v>
      </c>
      <c r="D33" s="35"/>
      <c r="E33" s="35"/>
      <c r="F33" s="35"/>
      <c r="G33" s="36"/>
      <c r="H33" s="39"/>
      <c r="I33" s="1"/>
      <c r="J33" s="1"/>
      <c r="K33" s="1"/>
      <c r="L33" s="9"/>
    </row>
    <row r="34" ht="15.75" customHeight="1">
      <c r="A34" s="1"/>
      <c r="B34" s="1"/>
      <c r="C34" s="48" t="s">
        <v>28</v>
      </c>
      <c r="D34" s="35"/>
      <c r="E34" s="35"/>
      <c r="F34" s="35"/>
      <c r="G34" s="35"/>
      <c r="H34" s="36"/>
      <c r="I34" s="1"/>
      <c r="J34" s="1"/>
      <c r="K34" s="1"/>
      <c r="L34" s="9"/>
    </row>
    <row r="35" ht="15.75" customHeight="1">
      <c r="A35" s="1"/>
      <c r="B35" s="40"/>
      <c r="C35" s="40"/>
      <c r="D35" s="40"/>
      <c r="E35" s="40"/>
      <c r="F35" s="40"/>
      <c r="G35" s="39" t="s">
        <v>29</v>
      </c>
      <c r="H35" s="49"/>
      <c r="I35" s="1"/>
      <c r="J35" s="1"/>
      <c r="K35" s="1"/>
      <c r="L35" s="9"/>
    </row>
    <row r="36" ht="15.75" customHeight="1">
      <c r="A36" s="1"/>
      <c r="B36" s="40"/>
      <c r="C36" s="41" t="s">
        <v>30</v>
      </c>
      <c r="D36" s="35"/>
      <c r="E36" s="35"/>
      <c r="F36" s="36"/>
      <c r="G36" s="50">
        <v>0.047</v>
      </c>
      <c r="H36" s="42">
        <f>G36*G63</f>
        <v>103.4</v>
      </c>
      <c r="I36" s="1"/>
      <c r="J36" s="1"/>
      <c r="K36" s="1"/>
      <c r="L36" s="9"/>
    </row>
    <row r="37" ht="15.75" customHeight="1">
      <c r="A37" s="1"/>
      <c r="B37" s="40"/>
      <c r="C37" s="41" t="s">
        <v>31</v>
      </c>
      <c r="D37" s="35"/>
      <c r="E37" s="35"/>
      <c r="F37" s="36"/>
      <c r="G37" s="51">
        <v>0.0155</v>
      </c>
      <c r="H37" s="42">
        <f>G37*G65</f>
        <v>36.425</v>
      </c>
      <c r="I37" s="1"/>
      <c r="J37" s="1"/>
      <c r="K37" s="1"/>
      <c r="L37" s="9"/>
    </row>
    <row r="38" ht="15.75" customHeight="1">
      <c r="A38" s="1"/>
      <c r="B38" s="40"/>
      <c r="C38" s="41" t="s">
        <v>64</v>
      </c>
      <c r="D38" s="35"/>
      <c r="E38" s="35"/>
      <c r="F38" s="36"/>
      <c r="G38" s="50">
        <v>0.001</v>
      </c>
      <c r="H38" s="42">
        <f>G38*G65</f>
        <v>2.35</v>
      </c>
      <c r="I38" s="52"/>
      <c r="J38" s="1"/>
      <c r="K38" s="1"/>
      <c r="L38" s="9"/>
    </row>
    <row r="39" ht="15.75" customHeight="1">
      <c r="A39" s="1"/>
      <c r="B39" s="40"/>
      <c r="C39" s="41" t="s">
        <v>33</v>
      </c>
      <c r="D39" s="35"/>
      <c r="E39" s="35"/>
      <c r="F39" s="36"/>
      <c r="G39" s="50">
        <v>0.047</v>
      </c>
      <c r="H39" s="42">
        <f t="shared" ref="H39:H40" si="1">G39*G72</f>
        <v>0</v>
      </c>
      <c r="I39" s="1"/>
      <c r="J39" s="1"/>
      <c r="K39" s="1"/>
      <c r="L39" s="9"/>
    </row>
    <row r="40" ht="15.75" customHeight="1">
      <c r="A40" s="1"/>
      <c r="B40" s="40"/>
      <c r="C40" s="41" t="s">
        <v>34</v>
      </c>
      <c r="D40" s="35"/>
      <c r="E40" s="35"/>
      <c r="F40" s="36"/>
      <c r="G40" s="50">
        <v>0.02</v>
      </c>
      <c r="H40" s="42">
        <f t="shared" si="1"/>
        <v>3</v>
      </c>
      <c r="I40" s="1"/>
      <c r="J40" s="1"/>
      <c r="K40" s="1"/>
      <c r="L40" s="9"/>
    </row>
    <row r="41" ht="15.75" customHeight="1">
      <c r="A41" s="1"/>
      <c r="B41" s="44"/>
      <c r="C41" s="41" t="s">
        <v>35</v>
      </c>
      <c r="D41" s="35"/>
      <c r="E41" s="35"/>
      <c r="F41" s="36"/>
      <c r="G41" s="50">
        <v>0.0013</v>
      </c>
      <c r="H41" s="42">
        <f>G41*G65</f>
        <v>3.055</v>
      </c>
      <c r="I41" s="46"/>
      <c r="J41" s="1"/>
      <c r="K41" s="1"/>
      <c r="L41" s="9"/>
    </row>
    <row r="42" ht="15.75" customHeight="1">
      <c r="A42" s="1"/>
      <c r="B42" s="44"/>
      <c r="C42" s="45" t="s">
        <v>36</v>
      </c>
      <c r="D42" s="35"/>
      <c r="E42" s="35"/>
      <c r="F42" s="35"/>
      <c r="G42" s="35"/>
      <c r="H42" s="36"/>
      <c r="I42" s="46">
        <f>H36+H37+H38+H39+H40+H41</f>
        <v>148.23</v>
      </c>
      <c r="J42" s="1"/>
      <c r="K42" s="1"/>
      <c r="L42" s="9"/>
    </row>
    <row r="43" ht="15.75" customHeight="1">
      <c r="A43" s="1"/>
      <c r="B43" s="40"/>
      <c r="C43" s="41" t="s">
        <v>37</v>
      </c>
      <c r="D43" s="35"/>
      <c r="E43" s="35"/>
      <c r="F43" s="35"/>
      <c r="G43" s="36"/>
      <c r="H43" s="42">
        <f>G75*H75</f>
        <v>110</v>
      </c>
      <c r="I43" s="1"/>
      <c r="J43" s="1"/>
      <c r="K43" s="1"/>
      <c r="L43" s="9"/>
    </row>
    <row r="44" ht="15.75" customHeight="1">
      <c r="A44" s="1"/>
      <c r="B44" s="40"/>
      <c r="C44" s="41" t="s">
        <v>38</v>
      </c>
      <c r="D44" s="35"/>
      <c r="E44" s="35"/>
      <c r="F44" s="35"/>
      <c r="G44" s="36"/>
      <c r="H44" s="42"/>
      <c r="I44" s="1"/>
      <c r="J44" s="1"/>
      <c r="K44" s="1"/>
      <c r="L44" s="9"/>
    </row>
    <row r="45" ht="15.75" customHeight="1">
      <c r="A45" s="1"/>
      <c r="B45" s="40"/>
      <c r="C45" s="41" t="s">
        <v>39</v>
      </c>
      <c r="D45" s="35"/>
      <c r="E45" s="35"/>
      <c r="F45" s="35"/>
      <c r="G45" s="36"/>
      <c r="H45" s="42"/>
      <c r="I45" s="1"/>
      <c r="J45" s="1"/>
      <c r="K45" s="1"/>
      <c r="L45" s="9"/>
    </row>
    <row r="46" ht="15.75" customHeight="1">
      <c r="A46" s="1"/>
      <c r="B46" s="40"/>
      <c r="C46" s="41" t="s">
        <v>40</v>
      </c>
      <c r="D46" s="35"/>
      <c r="E46" s="35"/>
      <c r="F46" s="35"/>
      <c r="G46" s="36"/>
      <c r="H46" s="42"/>
      <c r="I46" s="1"/>
      <c r="J46" s="1"/>
      <c r="K46" s="1"/>
      <c r="L46" s="9"/>
    </row>
    <row r="47" ht="15.75" customHeight="1">
      <c r="A47" s="1"/>
      <c r="B47" s="44"/>
      <c r="C47" s="45" t="s">
        <v>41</v>
      </c>
      <c r="D47" s="35"/>
      <c r="E47" s="35"/>
      <c r="F47" s="35"/>
      <c r="G47" s="35"/>
      <c r="H47" s="36"/>
      <c r="I47" s="46">
        <f>I42+H43+H44+H45+H46</f>
        <v>258.23</v>
      </c>
      <c r="J47" s="1"/>
      <c r="K47" s="1"/>
      <c r="L47" s="9"/>
    </row>
    <row r="48" ht="15.75" customHeight="1">
      <c r="A48" s="1"/>
      <c r="B48" s="1"/>
      <c r="C48" s="1"/>
      <c r="D48" s="1"/>
      <c r="E48" s="1"/>
      <c r="F48" s="1"/>
      <c r="G48" s="39"/>
      <c r="H48" s="39"/>
      <c r="I48" s="1"/>
      <c r="J48" s="1"/>
      <c r="K48" s="1"/>
      <c r="L48" s="9"/>
    </row>
    <row r="49" ht="15.75" customHeight="1">
      <c r="A49" s="1"/>
      <c r="B49" s="44"/>
      <c r="C49" s="53" t="s">
        <v>42</v>
      </c>
      <c r="D49" s="35"/>
      <c r="E49" s="35"/>
      <c r="F49" s="35"/>
      <c r="G49" s="35"/>
      <c r="H49" s="36"/>
      <c r="I49" s="54">
        <f>I31-I47</f>
        <v>1941.77</v>
      </c>
      <c r="J49" s="1"/>
      <c r="K49" s="1"/>
      <c r="L49" s="9"/>
    </row>
    <row r="50" ht="15.75" customHeight="1">
      <c r="A50" s="1"/>
      <c r="B50" s="1"/>
      <c r="C50" s="1"/>
      <c r="D50" s="1"/>
      <c r="E50" s="1"/>
      <c r="F50" s="1"/>
      <c r="G50" s="39"/>
      <c r="H50" s="39"/>
      <c r="I50" s="1"/>
      <c r="J50" s="1"/>
      <c r="K50" s="1"/>
      <c r="L50" s="9"/>
    </row>
    <row r="51" ht="15.75" customHeight="1">
      <c r="A51" s="1"/>
      <c r="B51" s="55"/>
      <c r="C51" s="56" t="s">
        <v>43</v>
      </c>
      <c r="D51" s="35"/>
      <c r="E51" s="36"/>
      <c r="F51" s="1"/>
      <c r="G51" s="57" t="s">
        <v>43</v>
      </c>
      <c r="H51" s="35"/>
      <c r="I51" s="36"/>
      <c r="J51" s="1"/>
      <c r="K51" s="1"/>
      <c r="L51" s="9"/>
    </row>
    <row r="52" ht="15.75" customHeight="1">
      <c r="A52" s="1"/>
      <c r="B52" s="1"/>
      <c r="C52" s="1"/>
      <c r="D52" s="1"/>
      <c r="E52" s="1"/>
      <c r="F52" s="1"/>
      <c r="G52" s="39"/>
      <c r="H52" s="39"/>
      <c r="I52" s="1"/>
      <c r="J52" s="1"/>
      <c r="K52" s="1"/>
      <c r="L52" s="9"/>
    </row>
    <row r="53" ht="15.75" customHeight="1">
      <c r="A53" s="1"/>
      <c r="B53" s="1"/>
      <c r="C53" s="1"/>
      <c r="D53" s="1"/>
      <c r="E53" s="1"/>
      <c r="F53" s="1"/>
      <c r="G53" s="39"/>
      <c r="H53" s="39"/>
      <c r="I53" s="1"/>
      <c r="J53" s="1"/>
      <c r="K53" s="1"/>
      <c r="L53" s="9"/>
    </row>
    <row r="54" ht="15.75" customHeight="1">
      <c r="A54" s="1"/>
      <c r="B54" s="1"/>
      <c r="C54" s="1"/>
      <c r="D54" s="1"/>
      <c r="E54" s="1"/>
      <c r="F54" s="1"/>
      <c r="G54" s="39"/>
      <c r="H54" s="39"/>
      <c r="I54" s="1"/>
      <c r="J54" s="1"/>
      <c r="K54" s="1"/>
      <c r="L54" s="9"/>
    </row>
    <row r="55" ht="15.75" customHeight="1">
      <c r="A55" s="1"/>
      <c r="B55" s="29"/>
      <c r="C55" s="29"/>
      <c r="D55" s="29"/>
      <c r="E55" s="29"/>
      <c r="F55" s="29"/>
      <c r="G55" s="58"/>
      <c r="H55" s="58"/>
      <c r="I55" s="29"/>
      <c r="J55" s="29"/>
      <c r="K55" s="1"/>
      <c r="L55" s="9"/>
    </row>
    <row r="56" ht="6.75" customHeight="1">
      <c r="A56" s="59"/>
      <c r="B56" s="60"/>
      <c r="C56" s="61"/>
      <c r="D56" s="61"/>
      <c r="E56" s="61"/>
      <c r="F56" s="61"/>
      <c r="G56" s="62"/>
      <c r="H56" s="62"/>
      <c r="I56" s="61"/>
      <c r="J56" s="63"/>
      <c r="K56" s="14"/>
      <c r="L56" s="9"/>
    </row>
    <row r="57" ht="35.25" customHeight="1">
      <c r="A57" s="59"/>
      <c r="B57" s="64"/>
      <c r="C57" s="65" t="s">
        <v>44</v>
      </c>
      <c r="D57" s="12"/>
      <c r="E57" s="12"/>
      <c r="F57" s="12"/>
      <c r="G57" s="12"/>
      <c r="H57" s="12"/>
      <c r="I57" s="13"/>
      <c r="J57" s="66"/>
      <c r="K57" s="14"/>
      <c r="L57" s="9"/>
    </row>
    <row r="58" ht="9.75" customHeight="1">
      <c r="A58" s="59"/>
      <c r="B58" s="67"/>
      <c r="C58" s="16"/>
      <c r="D58" s="16"/>
      <c r="E58" s="16"/>
      <c r="F58" s="16"/>
      <c r="G58" s="32"/>
      <c r="H58" s="32"/>
      <c r="I58" s="16"/>
      <c r="J58" s="68"/>
      <c r="K58" s="14"/>
      <c r="L58" s="9"/>
    </row>
    <row r="59" ht="30.0" customHeight="1">
      <c r="A59" s="59"/>
      <c r="B59" s="67"/>
      <c r="C59" s="69" t="s">
        <v>45</v>
      </c>
      <c r="D59" s="69"/>
      <c r="E59" s="69"/>
      <c r="F59" s="69"/>
      <c r="G59" s="70" t="s">
        <v>46</v>
      </c>
      <c r="H59" s="71" t="s">
        <v>47</v>
      </c>
      <c r="I59" s="72" t="s">
        <v>48</v>
      </c>
      <c r="J59" s="68"/>
      <c r="K59" s="14"/>
      <c r="L59" s="9"/>
    </row>
    <row r="60" ht="15.75" customHeight="1">
      <c r="A60" s="59"/>
      <c r="B60" s="67"/>
      <c r="C60" s="34" t="s">
        <v>49</v>
      </c>
      <c r="D60" s="35"/>
      <c r="E60" s="35"/>
      <c r="F60" s="36"/>
      <c r="G60" s="39"/>
      <c r="H60" s="39"/>
      <c r="I60" s="1"/>
      <c r="J60" s="68"/>
      <c r="K60" s="14"/>
      <c r="L60" s="9"/>
    </row>
    <row r="61" ht="15.75" customHeight="1">
      <c r="A61" s="59"/>
      <c r="B61" s="67"/>
      <c r="C61" s="41" t="s">
        <v>50</v>
      </c>
      <c r="D61" s="36"/>
      <c r="E61" s="40"/>
      <c r="F61" s="40"/>
      <c r="G61" s="42">
        <f>H13+H15+I25+I26+H16+H17+H19+H21+H24</f>
        <v>1950</v>
      </c>
      <c r="H61" s="39"/>
      <c r="I61" s="1"/>
      <c r="J61" s="68"/>
      <c r="K61" s="14"/>
      <c r="L61" s="9"/>
    </row>
    <row r="62" ht="15.75" customHeight="1">
      <c r="A62" s="59"/>
      <c r="B62" s="67"/>
      <c r="C62" s="41" t="s">
        <v>51</v>
      </c>
      <c r="D62" s="36"/>
      <c r="E62" s="40"/>
      <c r="F62" s="40"/>
      <c r="G62" s="42">
        <f>2*H13/12</f>
        <v>250</v>
      </c>
      <c r="H62" s="39"/>
      <c r="I62" s="1"/>
      <c r="J62" s="68"/>
      <c r="K62" s="14"/>
      <c r="L62" s="9"/>
    </row>
    <row r="63" ht="15.75" customHeight="1">
      <c r="A63" s="59"/>
      <c r="B63" s="67"/>
      <c r="C63" s="1"/>
      <c r="D63" s="1"/>
      <c r="E63" s="44" t="s">
        <v>52</v>
      </c>
      <c r="F63" s="1"/>
      <c r="G63" s="46">
        <f>G61+G62</f>
        <v>2200</v>
      </c>
      <c r="H63" s="50">
        <v>0.236</v>
      </c>
      <c r="I63" s="42">
        <f>G63*H63</f>
        <v>519.2</v>
      </c>
      <c r="J63" s="68"/>
      <c r="K63" s="14"/>
      <c r="L63" s="9"/>
    </row>
    <row r="64" ht="8.25" customHeight="1">
      <c r="A64" s="59"/>
      <c r="B64" s="67"/>
      <c r="C64" s="1"/>
      <c r="D64" s="1"/>
      <c r="E64" s="1"/>
      <c r="F64" s="1"/>
      <c r="G64" s="39"/>
      <c r="H64" s="39"/>
      <c r="I64" s="1"/>
      <c r="J64" s="68"/>
      <c r="K64" s="14"/>
      <c r="L64" s="9"/>
    </row>
    <row r="65" ht="15.75" customHeight="1">
      <c r="A65" s="59"/>
      <c r="B65" s="67"/>
      <c r="C65" s="34" t="s">
        <v>53</v>
      </c>
      <c r="D65" s="35"/>
      <c r="E65" s="35"/>
      <c r="F65" s="36"/>
      <c r="G65" s="73">
        <f>G63+G72+G73</f>
        <v>2350</v>
      </c>
      <c r="H65" s="74"/>
      <c r="I65" s="75"/>
      <c r="J65" s="68"/>
      <c r="K65" s="14"/>
      <c r="L65" s="9"/>
    </row>
    <row r="66" ht="15.75" customHeight="1">
      <c r="A66" s="59"/>
      <c r="B66" s="67"/>
      <c r="C66" s="41" t="s">
        <v>54</v>
      </c>
      <c r="D66" s="35"/>
      <c r="E66" s="35"/>
      <c r="F66" s="36"/>
      <c r="G66" s="76"/>
      <c r="H66" s="51">
        <v>0.0125</v>
      </c>
      <c r="I66" s="42">
        <f>G65*H66</f>
        <v>29.375</v>
      </c>
      <c r="J66" s="68"/>
      <c r="K66" s="14"/>
      <c r="L66" s="9"/>
    </row>
    <row r="67" ht="15.75" customHeight="1">
      <c r="A67" s="59"/>
      <c r="B67" s="67"/>
      <c r="C67" s="41" t="s">
        <v>55</v>
      </c>
      <c r="D67" s="35"/>
      <c r="E67" s="35"/>
      <c r="F67" s="36"/>
      <c r="G67" s="76"/>
      <c r="H67" s="51">
        <v>0.055</v>
      </c>
      <c r="I67" s="42">
        <f>G65*H67</f>
        <v>129.25</v>
      </c>
      <c r="J67" s="68"/>
      <c r="K67" s="14"/>
      <c r="L67" s="9"/>
    </row>
    <row r="68" ht="15.75" customHeight="1">
      <c r="A68" s="59"/>
      <c r="B68" s="67"/>
      <c r="C68" s="41" t="s">
        <v>56</v>
      </c>
      <c r="D68" s="35"/>
      <c r="E68" s="35"/>
      <c r="F68" s="36"/>
      <c r="G68" s="76"/>
      <c r="H68" s="50">
        <v>0.006</v>
      </c>
      <c r="I68" s="42">
        <f>G65*H68</f>
        <v>14.1</v>
      </c>
      <c r="J68" s="68"/>
      <c r="K68" s="14"/>
      <c r="L68" s="9"/>
    </row>
    <row r="69" ht="15.75" customHeight="1">
      <c r="A69" s="59"/>
      <c r="B69" s="67"/>
      <c r="C69" s="41" t="s">
        <v>57</v>
      </c>
      <c r="D69" s="35"/>
      <c r="E69" s="35"/>
      <c r="F69" s="36"/>
      <c r="G69" s="77"/>
      <c r="H69" s="50">
        <v>0.002</v>
      </c>
      <c r="I69" s="42">
        <f>H69*G65</f>
        <v>4.7</v>
      </c>
      <c r="J69" s="68"/>
      <c r="K69" s="14"/>
      <c r="L69" s="9"/>
    </row>
    <row r="70" ht="6.75" customHeight="1">
      <c r="A70" s="59"/>
      <c r="B70" s="67"/>
      <c r="C70" s="1"/>
      <c r="D70" s="1"/>
      <c r="E70" s="1"/>
      <c r="F70" s="1"/>
      <c r="G70" s="39"/>
      <c r="H70" s="39"/>
      <c r="I70" s="1"/>
      <c r="J70" s="68"/>
      <c r="K70" s="14"/>
      <c r="L70" s="9"/>
    </row>
    <row r="71" ht="15.75" customHeight="1">
      <c r="A71" s="59"/>
      <c r="B71" s="67"/>
      <c r="C71" s="34" t="s">
        <v>58</v>
      </c>
      <c r="D71" s="35"/>
      <c r="E71" s="35"/>
      <c r="F71" s="36"/>
      <c r="G71" s="39"/>
      <c r="H71" s="78"/>
      <c r="I71" s="1"/>
      <c r="J71" s="68"/>
      <c r="K71" s="14"/>
      <c r="L71" s="9"/>
    </row>
    <row r="72" ht="15.75" customHeight="1">
      <c r="A72" s="59"/>
      <c r="B72" s="67"/>
      <c r="C72" s="41" t="s">
        <v>59</v>
      </c>
      <c r="D72" s="35"/>
      <c r="E72" s="35"/>
      <c r="F72" s="36"/>
      <c r="G72" s="46">
        <v>0.0</v>
      </c>
      <c r="H72" s="50">
        <v>0.236</v>
      </c>
      <c r="I72" s="42">
        <f t="shared" ref="I72:I73" si="2">G72*H72</f>
        <v>0</v>
      </c>
      <c r="J72" s="68"/>
      <c r="K72" s="14"/>
      <c r="L72" s="9"/>
    </row>
    <row r="73" ht="15.75" customHeight="1">
      <c r="A73" s="59"/>
      <c r="B73" s="67"/>
      <c r="C73" s="41" t="s">
        <v>60</v>
      </c>
      <c r="D73" s="35"/>
      <c r="E73" s="35"/>
      <c r="F73" s="36"/>
      <c r="G73" s="83">
        <v>150.0</v>
      </c>
      <c r="H73" s="50">
        <v>0.12</v>
      </c>
      <c r="I73" s="42">
        <f t="shared" si="2"/>
        <v>18</v>
      </c>
      <c r="J73" s="68"/>
      <c r="K73" s="14"/>
      <c r="L73" s="9"/>
    </row>
    <row r="74" ht="15.75" customHeight="1">
      <c r="A74" s="59"/>
      <c r="B74" s="67"/>
      <c r="C74" s="1"/>
      <c r="D74" s="1"/>
      <c r="E74" s="1"/>
      <c r="F74" s="1"/>
      <c r="G74" s="39"/>
      <c r="H74" s="39"/>
      <c r="I74" s="1"/>
      <c r="J74" s="68"/>
      <c r="K74" s="14"/>
      <c r="L74" s="9"/>
    </row>
    <row r="75" ht="15.75" customHeight="1">
      <c r="A75" s="59"/>
      <c r="B75" s="67"/>
      <c r="C75" s="34" t="s">
        <v>61</v>
      </c>
      <c r="D75" s="35"/>
      <c r="E75" s="35"/>
      <c r="F75" s="36"/>
      <c r="G75" s="46">
        <f>H13+H15+H18+I25+I26+H16+H17+H20+H19+H21+H24</f>
        <v>2200</v>
      </c>
      <c r="H75" s="51">
        <v>0.05</v>
      </c>
      <c r="I75" s="1"/>
      <c r="J75" s="68"/>
      <c r="K75" s="14"/>
      <c r="L75" s="9"/>
    </row>
    <row r="76" ht="15.75" customHeight="1">
      <c r="A76" s="59"/>
      <c r="B76" s="79"/>
      <c r="C76" s="80"/>
      <c r="D76" s="80"/>
      <c r="E76" s="80"/>
      <c r="F76" s="80"/>
      <c r="G76" s="81"/>
      <c r="H76" s="81"/>
      <c r="I76" s="80"/>
      <c r="J76" s="82"/>
      <c r="K76" s="14"/>
      <c r="L76" s="9"/>
    </row>
    <row r="77" ht="15.75" customHeight="1">
      <c r="A77" s="1"/>
      <c r="B77" s="16"/>
      <c r="C77" s="16"/>
      <c r="D77" s="16"/>
      <c r="E77" s="16"/>
      <c r="F77" s="16"/>
      <c r="G77" s="32"/>
      <c r="H77" s="32"/>
      <c r="I77" s="16"/>
      <c r="J77" s="16"/>
      <c r="K77" s="1"/>
      <c r="L77" s="9"/>
    </row>
    <row r="78" ht="15.75" customHeight="1">
      <c r="A78" s="1"/>
      <c r="B78" s="1"/>
      <c r="C78" s="1"/>
      <c r="D78" s="1"/>
      <c r="E78" s="1"/>
      <c r="F78" s="1"/>
      <c r="G78" s="39"/>
      <c r="H78" s="39"/>
      <c r="I78" s="1"/>
      <c r="J78" s="1"/>
      <c r="K78" s="1"/>
      <c r="L78" s="9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C13:G13"/>
    <mergeCell ref="C14:G14"/>
    <mergeCell ref="C15:G15"/>
    <mergeCell ref="C16:G16"/>
    <mergeCell ref="C17:G17"/>
    <mergeCell ref="C18:G18"/>
    <mergeCell ref="C19:G19"/>
    <mergeCell ref="C20:G20"/>
    <mergeCell ref="C23:G23"/>
    <mergeCell ref="C24:G24"/>
    <mergeCell ref="C25:G25"/>
    <mergeCell ref="C26:G26"/>
    <mergeCell ref="C27:G27"/>
    <mergeCell ref="C28:G28"/>
    <mergeCell ref="C21:G21"/>
    <mergeCell ref="C22:H22"/>
    <mergeCell ref="C29:G29"/>
    <mergeCell ref="C30:H30"/>
    <mergeCell ref="C31:H31"/>
    <mergeCell ref="C33:G33"/>
    <mergeCell ref="C37:F37"/>
    <mergeCell ref="C38:F38"/>
    <mergeCell ref="C39:F39"/>
    <mergeCell ref="C40:F40"/>
    <mergeCell ref="C41:F41"/>
    <mergeCell ref="C42:H42"/>
    <mergeCell ref="C43:G43"/>
    <mergeCell ref="C44:G44"/>
    <mergeCell ref="C57:I57"/>
    <mergeCell ref="C60:F60"/>
    <mergeCell ref="C73:F73"/>
    <mergeCell ref="C75:F75"/>
    <mergeCell ref="L1:L78"/>
    <mergeCell ref="C3:I3"/>
    <mergeCell ref="C5:E7"/>
    <mergeCell ref="G5:I7"/>
    <mergeCell ref="C9:I9"/>
    <mergeCell ref="C11:G11"/>
    <mergeCell ref="C12:G12"/>
    <mergeCell ref="C34:H34"/>
    <mergeCell ref="C36:F36"/>
    <mergeCell ref="C45:G45"/>
    <mergeCell ref="C46:G46"/>
    <mergeCell ref="C47:H47"/>
    <mergeCell ref="C49:H49"/>
    <mergeCell ref="C51:E51"/>
    <mergeCell ref="G51:I51"/>
    <mergeCell ref="C61:D61"/>
    <mergeCell ref="C62:D62"/>
    <mergeCell ref="C65:F65"/>
    <mergeCell ref="G65:G69"/>
    <mergeCell ref="C66:F66"/>
    <mergeCell ref="C67:F67"/>
    <mergeCell ref="C68:F68"/>
    <mergeCell ref="C69:F69"/>
    <mergeCell ref="C71:F71"/>
    <mergeCell ref="C72:F72"/>
  </mergeCells>
  <printOptions/>
  <pageMargins bottom="0.0" footer="0.0" header="0.0" left="0.0" right="0.0" top="0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.25"/>
    <col customWidth="1" min="3" max="5" width="12.63"/>
    <col customWidth="1" min="6" max="6" width="1.38"/>
    <col customWidth="1" min="7" max="7" width="9.13"/>
    <col customWidth="1" min="8" max="8" width="9.38"/>
    <col customWidth="1" min="9" max="9" width="9.13"/>
    <col customWidth="1" min="10" max="10" width="1.38"/>
    <col customWidth="1" min="11" max="11" width="3.13"/>
    <col customWidth="1" min="12" max="12" width="121.63"/>
  </cols>
  <sheetData>
    <row r="1" ht="9.75" customHeight="1">
      <c r="A1" s="1"/>
      <c r="B1" s="2"/>
      <c r="C1" s="2"/>
      <c r="D1" s="2"/>
      <c r="E1" s="2"/>
      <c r="F1" s="2"/>
      <c r="G1" s="3"/>
      <c r="H1" s="3"/>
      <c r="I1" s="4"/>
      <c r="J1" s="1"/>
      <c r="K1" s="1"/>
      <c r="L1" s="5" t="s">
        <v>68</v>
      </c>
    </row>
    <row r="2" ht="9.0" customHeight="1">
      <c r="A2" s="1"/>
      <c r="B2" s="2"/>
      <c r="C2" s="6"/>
      <c r="D2" s="6"/>
      <c r="E2" s="6"/>
      <c r="F2" s="6"/>
      <c r="G2" s="7"/>
      <c r="H2" s="7"/>
      <c r="I2" s="8"/>
      <c r="J2" s="1"/>
      <c r="K2" s="1"/>
      <c r="L2" s="9"/>
    </row>
    <row r="3" ht="15.75" customHeight="1">
      <c r="A3" s="1"/>
      <c r="B3" s="10"/>
      <c r="C3" s="11" t="s">
        <v>1</v>
      </c>
      <c r="D3" s="12"/>
      <c r="E3" s="12"/>
      <c r="F3" s="12"/>
      <c r="G3" s="12"/>
      <c r="H3" s="12"/>
      <c r="I3" s="13"/>
      <c r="J3" s="14"/>
      <c r="K3" s="1"/>
      <c r="L3" s="9"/>
    </row>
    <row r="4" ht="3.75" customHeight="1">
      <c r="A4" s="1"/>
      <c r="B4" s="1"/>
      <c r="C4" s="15"/>
      <c r="D4" s="15"/>
      <c r="E4" s="15"/>
      <c r="F4" s="16"/>
      <c r="G4" s="17"/>
      <c r="H4" s="17"/>
      <c r="I4" s="15"/>
      <c r="J4" s="1"/>
      <c r="K4" s="1"/>
      <c r="L4" s="9"/>
    </row>
    <row r="5" ht="21.0" customHeight="1">
      <c r="A5" s="1"/>
      <c r="B5" s="18"/>
      <c r="C5" s="19" t="s">
        <v>2</v>
      </c>
      <c r="D5" s="20"/>
      <c r="E5" s="21"/>
      <c r="F5" s="22"/>
      <c r="G5" s="23" t="s">
        <v>69</v>
      </c>
      <c r="H5" s="20"/>
      <c r="I5" s="21"/>
      <c r="J5" s="14"/>
      <c r="K5" s="1"/>
      <c r="L5" s="9"/>
    </row>
    <row r="6" ht="21.0" customHeight="1">
      <c r="A6" s="1"/>
      <c r="B6" s="18"/>
      <c r="C6" s="24"/>
      <c r="E6" s="25"/>
      <c r="F6" s="22"/>
      <c r="G6" s="24"/>
      <c r="I6" s="25"/>
      <c r="J6" s="14"/>
      <c r="K6" s="1"/>
      <c r="L6" s="9"/>
    </row>
    <row r="7" ht="21.0" customHeight="1">
      <c r="A7" s="1"/>
      <c r="B7" s="18"/>
      <c r="C7" s="26"/>
      <c r="D7" s="27"/>
      <c r="E7" s="28"/>
      <c r="F7" s="22"/>
      <c r="G7" s="26"/>
      <c r="H7" s="27"/>
      <c r="I7" s="28"/>
      <c r="J7" s="14"/>
      <c r="K7" s="1"/>
      <c r="L7" s="9"/>
    </row>
    <row r="8" ht="6.0" customHeight="1">
      <c r="A8" s="1"/>
      <c r="B8" s="1"/>
      <c r="C8" s="15"/>
      <c r="D8" s="15"/>
      <c r="E8" s="15"/>
      <c r="F8" s="29"/>
      <c r="G8" s="17"/>
      <c r="H8" s="17"/>
      <c r="I8" s="15"/>
      <c r="J8" s="1"/>
      <c r="K8" s="1"/>
      <c r="L8" s="9"/>
    </row>
    <row r="9" ht="14.25" customHeight="1">
      <c r="A9" s="1"/>
      <c r="B9" s="30"/>
      <c r="C9" s="31" t="s">
        <v>4</v>
      </c>
      <c r="D9" s="12"/>
      <c r="E9" s="12"/>
      <c r="F9" s="12"/>
      <c r="G9" s="12"/>
      <c r="H9" s="12"/>
      <c r="I9" s="13"/>
      <c r="J9" s="14"/>
      <c r="K9" s="1"/>
      <c r="L9" s="9"/>
    </row>
    <row r="10" ht="9.0" customHeight="1">
      <c r="A10" s="1"/>
      <c r="B10" s="1"/>
      <c r="C10" s="16"/>
      <c r="D10" s="16"/>
      <c r="E10" s="16"/>
      <c r="F10" s="16"/>
      <c r="G10" s="32"/>
      <c r="H10" s="32"/>
      <c r="I10" s="16"/>
      <c r="J10" s="1"/>
      <c r="K10" s="1"/>
      <c r="L10" s="9"/>
    </row>
    <row r="11" ht="15.75" customHeight="1">
      <c r="A11" s="1"/>
      <c r="B11" s="33"/>
      <c r="C11" s="34" t="s">
        <v>5</v>
      </c>
      <c r="D11" s="35"/>
      <c r="E11" s="35"/>
      <c r="F11" s="35"/>
      <c r="G11" s="36"/>
      <c r="H11" s="37" t="s">
        <v>6</v>
      </c>
      <c r="I11" s="38" t="s">
        <v>7</v>
      </c>
      <c r="J11" s="1"/>
      <c r="K11" s="1"/>
      <c r="L11" s="9"/>
    </row>
    <row r="12" ht="15.75" customHeight="1">
      <c r="A12" s="1"/>
      <c r="B12" s="33"/>
      <c r="C12" s="34" t="s">
        <v>8</v>
      </c>
      <c r="D12" s="35"/>
      <c r="E12" s="35"/>
      <c r="F12" s="35"/>
      <c r="G12" s="36"/>
      <c r="H12" s="39"/>
      <c r="I12" s="1"/>
      <c r="J12" s="1"/>
      <c r="K12" s="1"/>
      <c r="L12" s="9"/>
    </row>
    <row r="13" ht="15.75" customHeight="1">
      <c r="A13" s="1"/>
      <c r="B13" s="40"/>
      <c r="C13" s="41" t="s">
        <v>9</v>
      </c>
      <c r="D13" s="35"/>
      <c r="E13" s="35"/>
      <c r="F13" s="35"/>
      <c r="G13" s="36"/>
      <c r="H13" s="42">
        <v>1250.0</v>
      </c>
      <c r="I13" s="43"/>
      <c r="J13" s="1"/>
      <c r="K13" s="1"/>
      <c r="L13" s="9"/>
    </row>
    <row r="14" ht="15.75" customHeight="1">
      <c r="A14" s="1"/>
      <c r="B14" s="40"/>
      <c r="C14" s="41" t="s">
        <v>10</v>
      </c>
      <c r="D14" s="35"/>
      <c r="E14" s="35"/>
      <c r="F14" s="35"/>
      <c r="G14" s="36"/>
      <c r="H14" s="39"/>
      <c r="I14" s="43"/>
      <c r="J14" s="1"/>
      <c r="K14" s="1"/>
      <c r="L14" s="9"/>
    </row>
    <row r="15" ht="15.75" customHeight="1">
      <c r="A15" s="1"/>
      <c r="B15" s="40"/>
      <c r="C15" s="41" t="s">
        <v>11</v>
      </c>
      <c r="D15" s="35"/>
      <c r="E15" s="35"/>
      <c r="F15" s="35"/>
      <c r="G15" s="36"/>
      <c r="H15" s="42">
        <f>3*H13*0.05</f>
        <v>187.5</v>
      </c>
      <c r="I15" s="43"/>
      <c r="J15" s="1"/>
      <c r="K15" s="1"/>
      <c r="L15" s="9"/>
    </row>
    <row r="16" ht="15.75" customHeight="1">
      <c r="A16" s="1"/>
      <c r="B16" s="40"/>
      <c r="C16" s="41" t="s">
        <v>12</v>
      </c>
      <c r="D16" s="35"/>
      <c r="E16" s="35"/>
      <c r="F16" s="35"/>
      <c r="G16" s="36"/>
      <c r="H16" s="42"/>
      <c r="I16" s="43"/>
      <c r="J16" s="1"/>
      <c r="K16" s="1"/>
      <c r="L16" s="9"/>
    </row>
    <row r="17" ht="15.75" customHeight="1">
      <c r="A17" s="1"/>
      <c r="B17" s="40"/>
      <c r="C17" s="41" t="s">
        <v>12</v>
      </c>
      <c r="D17" s="35"/>
      <c r="E17" s="35"/>
      <c r="F17" s="35"/>
      <c r="G17" s="36"/>
      <c r="H17" s="42"/>
      <c r="I17" s="43"/>
      <c r="J17" s="1"/>
      <c r="K17" s="1"/>
      <c r="L17" s="9"/>
    </row>
    <row r="18" ht="15.75" customHeight="1">
      <c r="A18" s="1"/>
      <c r="B18" s="40"/>
      <c r="C18" s="41" t="s">
        <v>13</v>
      </c>
      <c r="D18" s="35"/>
      <c r="E18" s="35"/>
      <c r="F18" s="35"/>
      <c r="G18" s="36"/>
      <c r="H18" s="84">
        <f>G72+G73</f>
        <v>300</v>
      </c>
      <c r="I18" s="43"/>
      <c r="J18" s="1"/>
      <c r="K18" s="1"/>
      <c r="L18" s="9"/>
    </row>
    <row r="19" ht="15.75" customHeight="1">
      <c r="A19" s="1"/>
      <c r="B19" s="40"/>
      <c r="C19" s="41" t="s">
        <v>14</v>
      </c>
      <c r="D19" s="35"/>
      <c r="E19" s="35"/>
      <c r="F19" s="35"/>
      <c r="G19" s="36"/>
      <c r="H19" s="42"/>
      <c r="I19" s="43"/>
      <c r="J19" s="1"/>
      <c r="K19" s="1"/>
      <c r="L19" s="9"/>
    </row>
    <row r="20" ht="15.75" customHeight="1">
      <c r="A20" s="1"/>
      <c r="B20" s="40"/>
      <c r="C20" s="41" t="s">
        <v>67</v>
      </c>
      <c r="D20" s="35"/>
      <c r="E20" s="35"/>
      <c r="F20" s="35"/>
      <c r="G20" s="36"/>
      <c r="H20" s="42">
        <v>239.58</v>
      </c>
      <c r="I20" s="43"/>
      <c r="J20" s="1"/>
      <c r="K20" s="1"/>
      <c r="L20" s="9"/>
    </row>
    <row r="21" ht="15.75" customHeight="1">
      <c r="A21" s="1"/>
      <c r="B21" s="40"/>
      <c r="C21" s="41" t="s">
        <v>70</v>
      </c>
      <c r="D21" s="35"/>
      <c r="E21" s="35"/>
      <c r="F21" s="35"/>
      <c r="G21" s="36"/>
      <c r="H21" s="42">
        <v>500.0</v>
      </c>
      <c r="I21" s="43"/>
      <c r="J21" s="1"/>
      <c r="K21" s="1"/>
      <c r="L21" s="9"/>
    </row>
    <row r="22" ht="15.75" customHeight="1">
      <c r="A22" s="1"/>
      <c r="B22" s="44"/>
      <c r="C22" s="45" t="s">
        <v>17</v>
      </c>
      <c r="D22" s="35"/>
      <c r="E22" s="35"/>
      <c r="F22" s="35"/>
      <c r="G22" s="35"/>
      <c r="H22" s="36"/>
      <c r="I22" s="46">
        <f>SUM(H13+H15+H16+H17+H18+H19+H20+H21)</f>
        <v>2477.08</v>
      </c>
      <c r="J22" s="1"/>
      <c r="K22" s="1"/>
      <c r="L22" s="9"/>
    </row>
    <row r="23" ht="15.75" customHeight="1">
      <c r="A23" s="1"/>
      <c r="B23" s="33"/>
      <c r="C23" s="34" t="s">
        <v>18</v>
      </c>
      <c r="D23" s="35"/>
      <c r="E23" s="35"/>
      <c r="F23" s="35"/>
      <c r="G23" s="36"/>
      <c r="H23" s="39"/>
      <c r="I23" s="1"/>
      <c r="J23" s="1"/>
      <c r="K23" s="1"/>
      <c r="L23" s="9"/>
    </row>
    <row r="24" ht="15.75" customHeight="1">
      <c r="A24" s="1"/>
      <c r="B24" s="40"/>
      <c r="C24" s="41" t="s">
        <v>19</v>
      </c>
      <c r="D24" s="35"/>
      <c r="E24" s="35"/>
      <c r="F24" s="35"/>
      <c r="G24" s="36"/>
      <c r="H24" s="42"/>
      <c r="I24" s="1"/>
      <c r="J24" s="1"/>
      <c r="K24" s="1"/>
      <c r="L24" s="9"/>
    </row>
    <row r="25" ht="15.75" customHeight="1">
      <c r="A25" s="1"/>
      <c r="B25" s="40"/>
      <c r="C25" s="41" t="s">
        <v>20</v>
      </c>
      <c r="D25" s="35"/>
      <c r="E25" s="35"/>
      <c r="F25" s="35"/>
      <c r="G25" s="36"/>
      <c r="H25" s="42">
        <v>300.0</v>
      </c>
      <c r="I25" s="47">
        <f>H25-2*53.34</f>
        <v>193.32</v>
      </c>
      <c r="J25" s="1"/>
      <c r="K25" s="1"/>
      <c r="L25" s="9"/>
    </row>
    <row r="26" ht="15.75" customHeight="1">
      <c r="A26" s="1"/>
      <c r="B26" s="40"/>
      <c r="C26" s="41" t="s">
        <v>21</v>
      </c>
      <c r="D26" s="35"/>
      <c r="E26" s="35"/>
      <c r="F26" s="35"/>
      <c r="G26" s="36"/>
      <c r="H26" s="42">
        <v>500.0</v>
      </c>
      <c r="I26" s="47">
        <f>H26-1000*0.26</f>
        <v>240</v>
      </c>
      <c r="J26" s="1"/>
      <c r="K26" s="1"/>
      <c r="L26" s="9"/>
    </row>
    <row r="27" ht="15.75" customHeight="1">
      <c r="A27" s="1"/>
      <c r="B27" s="40"/>
      <c r="C27" s="41" t="s">
        <v>22</v>
      </c>
      <c r="D27" s="35"/>
      <c r="E27" s="35"/>
      <c r="F27" s="35"/>
      <c r="G27" s="36"/>
      <c r="H27" s="42"/>
      <c r="I27" s="1"/>
      <c r="J27" s="1"/>
      <c r="K27" s="1"/>
      <c r="L27" s="9"/>
    </row>
    <row r="28" ht="15.75" customHeight="1">
      <c r="A28" s="1"/>
      <c r="B28" s="40"/>
      <c r="C28" s="41" t="s">
        <v>23</v>
      </c>
      <c r="D28" s="35"/>
      <c r="E28" s="35"/>
      <c r="F28" s="35"/>
      <c r="G28" s="36"/>
      <c r="H28" s="42"/>
      <c r="I28" s="1"/>
      <c r="J28" s="1"/>
      <c r="K28" s="1"/>
      <c r="L28" s="9"/>
    </row>
    <row r="29" ht="15.75" customHeight="1">
      <c r="A29" s="1"/>
      <c r="B29" s="40"/>
      <c r="C29" s="41" t="s">
        <v>24</v>
      </c>
      <c r="D29" s="35"/>
      <c r="E29" s="35"/>
      <c r="F29" s="35"/>
      <c r="G29" s="36"/>
      <c r="H29" s="42"/>
      <c r="I29" s="1"/>
      <c r="J29" s="1"/>
      <c r="K29" s="1"/>
      <c r="L29" s="9"/>
    </row>
    <row r="30" ht="15.75" customHeight="1">
      <c r="A30" s="1"/>
      <c r="B30" s="44"/>
      <c r="C30" s="45" t="s">
        <v>25</v>
      </c>
      <c r="D30" s="35"/>
      <c r="E30" s="35"/>
      <c r="F30" s="35"/>
      <c r="G30" s="35"/>
      <c r="H30" s="36"/>
      <c r="I30" s="46">
        <f>H24+H25+H26+H27+H28+H29</f>
        <v>800</v>
      </c>
      <c r="J30" s="1"/>
      <c r="K30" s="1"/>
      <c r="L30" s="9"/>
    </row>
    <row r="31" ht="15.75" customHeight="1">
      <c r="A31" s="1"/>
      <c r="B31" s="44"/>
      <c r="C31" s="45" t="s">
        <v>26</v>
      </c>
      <c r="D31" s="35"/>
      <c r="E31" s="35"/>
      <c r="F31" s="35"/>
      <c r="G31" s="35"/>
      <c r="H31" s="36"/>
      <c r="I31" s="46">
        <f>SUM(I22+I30)</f>
        <v>3277.08</v>
      </c>
      <c r="J31" s="1"/>
      <c r="K31" s="1"/>
      <c r="L31" s="9"/>
    </row>
    <row r="32" ht="15.75" customHeight="1">
      <c r="A32" s="1"/>
      <c r="B32" s="1"/>
      <c r="C32" s="1"/>
      <c r="D32" s="1"/>
      <c r="E32" s="1"/>
      <c r="F32" s="1"/>
      <c r="G32" s="39"/>
      <c r="H32" s="39"/>
      <c r="I32" s="1"/>
      <c r="J32" s="1"/>
      <c r="K32" s="1"/>
      <c r="L32" s="9"/>
    </row>
    <row r="33" ht="15.75" customHeight="1">
      <c r="A33" s="1"/>
      <c r="B33" s="33"/>
      <c r="C33" s="34" t="s">
        <v>27</v>
      </c>
      <c r="D33" s="35"/>
      <c r="E33" s="35"/>
      <c r="F33" s="35"/>
      <c r="G33" s="36"/>
      <c r="H33" s="39"/>
      <c r="I33" s="1"/>
      <c r="J33" s="1"/>
      <c r="K33" s="1"/>
      <c r="L33" s="9"/>
    </row>
    <row r="34" ht="15.75" customHeight="1">
      <c r="A34" s="1"/>
      <c r="B34" s="1"/>
      <c r="C34" s="48" t="s">
        <v>28</v>
      </c>
      <c r="D34" s="35"/>
      <c r="E34" s="35"/>
      <c r="F34" s="35"/>
      <c r="G34" s="35"/>
      <c r="H34" s="36"/>
      <c r="I34" s="1"/>
      <c r="J34" s="1"/>
      <c r="K34" s="1"/>
      <c r="L34" s="9"/>
    </row>
    <row r="35" ht="15.75" customHeight="1">
      <c r="A35" s="1"/>
      <c r="B35" s="40"/>
      <c r="C35" s="40"/>
      <c r="D35" s="40"/>
      <c r="E35" s="40"/>
      <c r="F35" s="40"/>
      <c r="G35" s="39" t="s">
        <v>29</v>
      </c>
      <c r="H35" s="49"/>
      <c r="I35" s="1"/>
      <c r="J35" s="1"/>
      <c r="K35" s="1"/>
      <c r="L35" s="9"/>
    </row>
    <row r="36" ht="15.75" customHeight="1">
      <c r="A36" s="1"/>
      <c r="B36" s="40"/>
      <c r="C36" s="41" t="s">
        <v>30</v>
      </c>
      <c r="D36" s="35"/>
      <c r="E36" s="35"/>
      <c r="F36" s="36"/>
      <c r="G36" s="50">
        <v>0.047</v>
      </c>
      <c r="H36" s="42">
        <f>G36*G63</f>
        <v>122.6889567</v>
      </c>
      <c r="I36" s="1"/>
      <c r="J36" s="1"/>
      <c r="K36" s="1"/>
      <c r="L36" s="9"/>
    </row>
    <row r="37" ht="15.75" customHeight="1">
      <c r="A37" s="1"/>
      <c r="B37" s="40"/>
      <c r="C37" s="41" t="s">
        <v>31</v>
      </c>
      <c r="D37" s="35"/>
      <c r="E37" s="35"/>
      <c r="F37" s="36"/>
      <c r="G37" s="51">
        <v>0.0155</v>
      </c>
      <c r="H37" s="42">
        <f>G37*G65</f>
        <v>45.11125167</v>
      </c>
      <c r="I37" s="1"/>
      <c r="J37" s="1"/>
      <c r="K37" s="1"/>
      <c r="L37" s="9"/>
    </row>
    <row r="38" ht="15.75" customHeight="1">
      <c r="A38" s="1"/>
      <c r="B38" s="40"/>
      <c r="C38" s="41" t="s">
        <v>64</v>
      </c>
      <c r="D38" s="35"/>
      <c r="E38" s="35"/>
      <c r="F38" s="36"/>
      <c r="G38" s="50">
        <v>0.001</v>
      </c>
      <c r="H38" s="42">
        <f>G38*G65</f>
        <v>2.910403333</v>
      </c>
      <c r="I38" s="52"/>
      <c r="J38" s="1"/>
      <c r="K38" s="1"/>
      <c r="L38" s="9"/>
    </row>
    <row r="39" ht="15.75" customHeight="1">
      <c r="A39" s="1"/>
      <c r="B39" s="40"/>
      <c r="C39" s="41" t="s">
        <v>33</v>
      </c>
      <c r="D39" s="35"/>
      <c r="E39" s="35"/>
      <c r="F39" s="36"/>
      <c r="G39" s="50">
        <v>0.047</v>
      </c>
      <c r="H39" s="42">
        <f t="shared" ref="H39:H40" si="1">G39*G72</f>
        <v>4.7</v>
      </c>
      <c r="I39" s="1"/>
      <c r="J39" s="1"/>
      <c r="K39" s="1"/>
      <c r="L39" s="9"/>
    </row>
    <row r="40" ht="15.75" customHeight="1">
      <c r="A40" s="1"/>
      <c r="B40" s="40"/>
      <c r="C40" s="41" t="s">
        <v>34</v>
      </c>
      <c r="D40" s="35"/>
      <c r="E40" s="35"/>
      <c r="F40" s="36"/>
      <c r="G40" s="50">
        <v>0.02</v>
      </c>
      <c r="H40" s="42">
        <f t="shared" si="1"/>
        <v>4</v>
      </c>
      <c r="I40" s="1"/>
      <c r="J40" s="1"/>
      <c r="K40" s="1"/>
      <c r="L40" s="9"/>
    </row>
    <row r="41" ht="15.75" customHeight="1">
      <c r="A41" s="1"/>
      <c r="B41" s="44"/>
      <c r="C41" s="41" t="s">
        <v>35</v>
      </c>
      <c r="D41" s="35"/>
      <c r="E41" s="35"/>
      <c r="F41" s="36"/>
      <c r="G41" s="50">
        <v>0.0013</v>
      </c>
      <c r="H41" s="42">
        <f>G41*G65</f>
        <v>3.783524333</v>
      </c>
      <c r="I41" s="46"/>
      <c r="J41" s="1"/>
      <c r="K41" s="1"/>
      <c r="L41" s="9"/>
    </row>
    <row r="42" ht="15.75" customHeight="1">
      <c r="A42" s="1"/>
      <c r="B42" s="44"/>
      <c r="C42" s="45" t="s">
        <v>36</v>
      </c>
      <c r="D42" s="35"/>
      <c r="E42" s="35"/>
      <c r="F42" s="35"/>
      <c r="G42" s="35"/>
      <c r="H42" s="36"/>
      <c r="I42" s="46">
        <f>H36+H37+H38+H39+H40+H41</f>
        <v>183.194136</v>
      </c>
      <c r="J42" s="1"/>
      <c r="K42" s="1"/>
      <c r="L42" s="9"/>
    </row>
    <row r="43" ht="15.75" customHeight="1">
      <c r="A43" s="1"/>
      <c r="B43" s="40"/>
      <c r="C43" s="41" t="s">
        <v>37</v>
      </c>
      <c r="D43" s="35"/>
      <c r="E43" s="35"/>
      <c r="F43" s="35"/>
      <c r="G43" s="36"/>
      <c r="H43" s="42">
        <f>G75*H75</f>
        <v>145.52</v>
      </c>
      <c r="I43" s="1"/>
      <c r="J43" s="1"/>
      <c r="K43" s="1"/>
      <c r="L43" s="9"/>
    </row>
    <row r="44" ht="15.75" customHeight="1">
      <c r="A44" s="1"/>
      <c r="B44" s="40"/>
      <c r="C44" s="41" t="s">
        <v>38</v>
      </c>
      <c r="D44" s="35"/>
      <c r="E44" s="35"/>
      <c r="F44" s="35"/>
      <c r="G44" s="36"/>
      <c r="H44" s="42"/>
      <c r="I44" s="1"/>
      <c r="J44" s="1"/>
      <c r="K44" s="1"/>
      <c r="L44" s="9"/>
    </row>
    <row r="45" ht="15.75" customHeight="1">
      <c r="A45" s="1"/>
      <c r="B45" s="40"/>
      <c r="C45" s="41" t="s">
        <v>39</v>
      </c>
      <c r="D45" s="35"/>
      <c r="E45" s="35"/>
      <c r="F45" s="35"/>
      <c r="G45" s="36"/>
      <c r="H45" s="42">
        <f>H21</f>
        <v>500</v>
      </c>
      <c r="I45" s="1"/>
      <c r="J45" s="1"/>
      <c r="K45" s="1"/>
      <c r="L45" s="9"/>
    </row>
    <row r="46" ht="15.75" customHeight="1">
      <c r="A46" s="1"/>
      <c r="B46" s="40"/>
      <c r="C46" s="41" t="s">
        <v>40</v>
      </c>
      <c r="D46" s="35"/>
      <c r="E46" s="35"/>
      <c r="F46" s="35"/>
      <c r="G46" s="36"/>
      <c r="H46" s="42"/>
      <c r="I46" s="1"/>
      <c r="J46" s="1"/>
      <c r="K46" s="1"/>
      <c r="L46" s="9"/>
    </row>
    <row r="47" ht="15.75" customHeight="1">
      <c r="A47" s="1"/>
      <c r="B47" s="44"/>
      <c r="C47" s="45" t="s">
        <v>41</v>
      </c>
      <c r="D47" s="35"/>
      <c r="E47" s="35"/>
      <c r="F47" s="35"/>
      <c r="G47" s="35"/>
      <c r="H47" s="36"/>
      <c r="I47" s="46">
        <f>I42+H43+H44+H45+H46</f>
        <v>828.714136</v>
      </c>
      <c r="J47" s="1"/>
      <c r="K47" s="1"/>
      <c r="L47" s="9"/>
    </row>
    <row r="48" ht="15.75" customHeight="1">
      <c r="A48" s="1"/>
      <c r="B48" s="1"/>
      <c r="C48" s="1"/>
      <c r="D48" s="1"/>
      <c r="E48" s="1"/>
      <c r="F48" s="1"/>
      <c r="G48" s="39"/>
      <c r="H48" s="39"/>
      <c r="I48" s="1"/>
      <c r="J48" s="1"/>
      <c r="K48" s="1"/>
      <c r="L48" s="9"/>
    </row>
    <row r="49" ht="15.75" customHeight="1">
      <c r="A49" s="1"/>
      <c r="B49" s="44"/>
      <c r="C49" s="53" t="s">
        <v>42</v>
      </c>
      <c r="D49" s="35"/>
      <c r="E49" s="35"/>
      <c r="F49" s="35"/>
      <c r="G49" s="35"/>
      <c r="H49" s="36"/>
      <c r="I49" s="54">
        <f>I31-I47</f>
        <v>2448.365864</v>
      </c>
      <c r="J49" s="1"/>
      <c r="K49" s="1"/>
      <c r="L49" s="9"/>
    </row>
    <row r="50" ht="15.75" customHeight="1">
      <c r="A50" s="1"/>
      <c r="B50" s="1"/>
      <c r="C50" s="1"/>
      <c r="D50" s="1"/>
      <c r="E50" s="1"/>
      <c r="F50" s="1"/>
      <c r="G50" s="39"/>
      <c r="H50" s="39"/>
      <c r="I50" s="1"/>
      <c r="J50" s="1"/>
      <c r="K50" s="1"/>
      <c r="L50" s="9"/>
    </row>
    <row r="51" ht="15.75" customHeight="1">
      <c r="A51" s="1"/>
      <c r="B51" s="55"/>
      <c r="C51" s="56" t="s">
        <v>43</v>
      </c>
      <c r="D51" s="35"/>
      <c r="E51" s="36"/>
      <c r="F51" s="1"/>
      <c r="G51" s="57" t="s">
        <v>43</v>
      </c>
      <c r="H51" s="35"/>
      <c r="I51" s="36"/>
      <c r="J51" s="1"/>
      <c r="K51" s="1"/>
      <c r="L51" s="9"/>
    </row>
    <row r="52" ht="15.75" customHeight="1">
      <c r="A52" s="1"/>
      <c r="B52" s="1"/>
      <c r="C52" s="1"/>
      <c r="D52" s="1"/>
      <c r="E52" s="1"/>
      <c r="F52" s="1"/>
      <c r="G52" s="39"/>
      <c r="H52" s="39"/>
      <c r="I52" s="1"/>
      <c r="J52" s="1"/>
      <c r="K52" s="1"/>
      <c r="L52" s="9"/>
    </row>
    <row r="53" ht="15.75" customHeight="1">
      <c r="A53" s="1"/>
      <c r="B53" s="1"/>
      <c r="C53" s="1"/>
      <c r="D53" s="1"/>
      <c r="E53" s="1"/>
      <c r="F53" s="1"/>
      <c r="G53" s="39"/>
      <c r="H53" s="39"/>
      <c r="I53" s="1"/>
      <c r="J53" s="1"/>
      <c r="K53" s="1"/>
      <c r="L53" s="9"/>
    </row>
    <row r="54" ht="15.75" customHeight="1">
      <c r="A54" s="1"/>
      <c r="B54" s="1"/>
      <c r="C54" s="1"/>
      <c r="D54" s="1"/>
      <c r="E54" s="1"/>
      <c r="F54" s="1"/>
      <c r="G54" s="39"/>
      <c r="H54" s="39"/>
      <c r="I54" s="1"/>
      <c r="J54" s="1"/>
      <c r="K54" s="1"/>
      <c r="L54" s="9"/>
    </row>
    <row r="55" ht="15.75" customHeight="1">
      <c r="A55" s="1"/>
      <c r="B55" s="29"/>
      <c r="C55" s="29"/>
      <c r="D55" s="29"/>
      <c r="E55" s="29"/>
      <c r="F55" s="29"/>
      <c r="G55" s="58"/>
      <c r="H55" s="58"/>
      <c r="I55" s="29"/>
      <c r="J55" s="29"/>
      <c r="K55" s="1"/>
      <c r="L55" s="9"/>
    </row>
    <row r="56" ht="6.75" customHeight="1">
      <c r="A56" s="59"/>
      <c r="B56" s="60"/>
      <c r="C56" s="61"/>
      <c r="D56" s="61"/>
      <c r="E56" s="61"/>
      <c r="F56" s="61"/>
      <c r="G56" s="62"/>
      <c r="H56" s="62"/>
      <c r="I56" s="61"/>
      <c r="J56" s="63"/>
      <c r="K56" s="14"/>
      <c r="L56" s="9"/>
    </row>
    <row r="57" ht="15.75" customHeight="1">
      <c r="A57" s="59"/>
      <c r="B57" s="64"/>
      <c r="C57" s="65" t="s">
        <v>44</v>
      </c>
      <c r="D57" s="12"/>
      <c r="E57" s="12"/>
      <c r="F57" s="12"/>
      <c r="G57" s="12"/>
      <c r="H57" s="12"/>
      <c r="I57" s="13"/>
      <c r="J57" s="66"/>
      <c r="K57" s="14"/>
      <c r="L57" s="9"/>
    </row>
    <row r="58" ht="9.75" customHeight="1">
      <c r="A58" s="59"/>
      <c r="B58" s="67"/>
      <c r="C58" s="16"/>
      <c r="D58" s="16"/>
      <c r="E58" s="16"/>
      <c r="F58" s="16"/>
      <c r="G58" s="32"/>
      <c r="H58" s="32"/>
      <c r="I58" s="16"/>
      <c r="J58" s="68"/>
      <c r="K58" s="14"/>
      <c r="L58" s="9"/>
    </row>
    <row r="59" ht="30.0" customHeight="1">
      <c r="A59" s="59"/>
      <c r="B59" s="67"/>
      <c r="C59" s="69" t="s">
        <v>45</v>
      </c>
      <c r="D59" s="69"/>
      <c r="E59" s="69"/>
      <c r="F59" s="69"/>
      <c r="G59" s="70" t="s">
        <v>46</v>
      </c>
      <c r="H59" s="71" t="s">
        <v>47</v>
      </c>
      <c r="I59" s="72" t="s">
        <v>48</v>
      </c>
      <c r="J59" s="68"/>
      <c r="K59" s="14"/>
      <c r="L59" s="9"/>
    </row>
    <row r="60" ht="15.75" customHeight="1">
      <c r="A60" s="59"/>
      <c r="B60" s="67"/>
      <c r="C60" s="34" t="s">
        <v>49</v>
      </c>
      <c r="D60" s="35"/>
      <c r="E60" s="35"/>
      <c r="F60" s="36"/>
      <c r="G60" s="39"/>
      <c r="H60" s="39"/>
      <c r="I60" s="1"/>
      <c r="J60" s="68"/>
      <c r="K60" s="14"/>
      <c r="L60" s="9"/>
    </row>
    <row r="61" ht="15.75" customHeight="1">
      <c r="A61" s="59"/>
      <c r="B61" s="67"/>
      <c r="C61" s="41" t="s">
        <v>50</v>
      </c>
      <c r="D61" s="36"/>
      <c r="E61" s="40"/>
      <c r="F61" s="40"/>
      <c r="G61" s="42">
        <f>H13+H15+I25+I26+H16+H17+H19+H21+H24</f>
        <v>2370.82</v>
      </c>
      <c r="H61" s="39"/>
      <c r="I61" s="1"/>
      <c r="J61" s="68"/>
      <c r="K61" s="14"/>
      <c r="L61" s="9"/>
    </row>
    <row r="62" ht="15.75" customHeight="1">
      <c r="A62" s="59"/>
      <c r="B62" s="67"/>
      <c r="C62" s="41" t="s">
        <v>51</v>
      </c>
      <c r="D62" s="36"/>
      <c r="E62" s="40"/>
      <c r="F62" s="40"/>
      <c r="G62" s="42">
        <f>2*(H13+H15)/12</f>
        <v>239.5833333</v>
      </c>
      <c r="H62" s="39"/>
      <c r="I62" s="1"/>
      <c r="J62" s="68"/>
      <c r="K62" s="14"/>
      <c r="L62" s="9"/>
    </row>
    <row r="63" ht="15.75" customHeight="1">
      <c r="A63" s="59"/>
      <c r="B63" s="67"/>
      <c r="C63" s="1"/>
      <c r="D63" s="1"/>
      <c r="E63" s="44" t="s">
        <v>52</v>
      </c>
      <c r="F63" s="1"/>
      <c r="G63" s="46">
        <f>G61+G62</f>
        <v>2610.403333</v>
      </c>
      <c r="H63" s="50">
        <v>0.236</v>
      </c>
      <c r="I63" s="42">
        <f>G63*H63</f>
        <v>616.0551867</v>
      </c>
      <c r="J63" s="68"/>
      <c r="K63" s="14"/>
      <c r="L63" s="9"/>
    </row>
    <row r="64" ht="8.25" customHeight="1">
      <c r="A64" s="59"/>
      <c r="B64" s="67"/>
      <c r="C64" s="1"/>
      <c r="D64" s="1"/>
      <c r="E64" s="1"/>
      <c r="F64" s="1"/>
      <c r="G64" s="39"/>
      <c r="H64" s="39"/>
      <c r="I64" s="1"/>
      <c r="J64" s="68"/>
      <c r="K64" s="14"/>
      <c r="L64" s="9"/>
    </row>
    <row r="65" ht="15.75" customHeight="1">
      <c r="A65" s="59"/>
      <c r="B65" s="67"/>
      <c r="C65" s="34" t="s">
        <v>53</v>
      </c>
      <c r="D65" s="35"/>
      <c r="E65" s="35"/>
      <c r="F65" s="36"/>
      <c r="G65" s="73">
        <f>G63+G72+G73</f>
        <v>2910.403333</v>
      </c>
      <c r="H65" s="74"/>
      <c r="I65" s="75"/>
      <c r="J65" s="68"/>
      <c r="K65" s="14"/>
      <c r="L65" s="9"/>
    </row>
    <row r="66" ht="15.75" customHeight="1">
      <c r="A66" s="59"/>
      <c r="B66" s="67"/>
      <c r="C66" s="41" t="s">
        <v>54</v>
      </c>
      <c r="D66" s="35"/>
      <c r="E66" s="35"/>
      <c r="F66" s="36"/>
      <c r="G66" s="76"/>
      <c r="H66" s="51">
        <v>0.0125</v>
      </c>
      <c r="I66" s="42">
        <f>G65*H66</f>
        <v>36.38004167</v>
      </c>
      <c r="J66" s="68"/>
      <c r="K66" s="14"/>
      <c r="L66" s="9"/>
    </row>
    <row r="67" ht="15.75" customHeight="1">
      <c r="A67" s="59"/>
      <c r="B67" s="67"/>
      <c r="C67" s="41" t="s">
        <v>55</v>
      </c>
      <c r="D67" s="35"/>
      <c r="E67" s="35"/>
      <c r="F67" s="36"/>
      <c r="G67" s="76"/>
      <c r="H67" s="51">
        <v>0.055</v>
      </c>
      <c r="I67" s="42">
        <f>G65*H67</f>
        <v>160.0721833</v>
      </c>
      <c r="J67" s="68"/>
      <c r="K67" s="14"/>
      <c r="L67" s="9"/>
    </row>
    <row r="68" ht="15.75" customHeight="1">
      <c r="A68" s="59"/>
      <c r="B68" s="67"/>
      <c r="C68" s="41" t="s">
        <v>56</v>
      </c>
      <c r="D68" s="35"/>
      <c r="E68" s="35"/>
      <c r="F68" s="36"/>
      <c r="G68" s="76"/>
      <c r="H68" s="50">
        <v>0.006</v>
      </c>
      <c r="I68" s="42">
        <f>G65*H68</f>
        <v>17.46242</v>
      </c>
      <c r="J68" s="68"/>
      <c r="K68" s="14"/>
      <c r="L68" s="9"/>
    </row>
    <row r="69" ht="15.75" customHeight="1">
      <c r="A69" s="59"/>
      <c r="B69" s="67"/>
      <c r="C69" s="41" t="s">
        <v>57</v>
      </c>
      <c r="D69" s="35"/>
      <c r="E69" s="35"/>
      <c r="F69" s="36"/>
      <c r="G69" s="77"/>
      <c r="H69" s="50">
        <v>0.002</v>
      </c>
      <c r="I69" s="42">
        <f>H69*G65</f>
        <v>5.820806667</v>
      </c>
      <c r="J69" s="68"/>
      <c r="K69" s="14"/>
      <c r="L69" s="9"/>
    </row>
    <row r="70" ht="6.75" customHeight="1">
      <c r="A70" s="59"/>
      <c r="B70" s="67"/>
      <c r="C70" s="1"/>
      <c r="D70" s="1"/>
      <c r="E70" s="1"/>
      <c r="F70" s="1"/>
      <c r="G70" s="39"/>
      <c r="H70" s="39"/>
      <c r="I70" s="1"/>
      <c r="J70" s="68"/>
      <c r="K70" s="14"/>
      <c r="L70" s="9"/>
    </row>
    <row r="71" ht="15.75" customHeight="1">
      <c r="A71" s="59"/>
      <c r="B71" s="67"/>
      <c r="C71" s="34" t="s">
        <v>58</v>
      </c>
      <c r="D71" s="35"/>
      <c r="E71" s="35"/>
      <c r="F71" s="36"/>
      <c r="G71" s="39"/>
      <c r="H71" s="78"/>
      <c r="I71" s="1"/>
      <c r="J71" s="68"/>
      <c r="K71" s="14"/>
      <c r="L71" s="9"/>
    </row>
    <row r="72" ht="15.75" customHeight="1">
      <c r="A72" s="59"/>
      <c r="B72" s="67"/>
      <c r="C72" s="41" t="s">
        <v>59</v>
      </c>
      <c r="D72" s="35"/>
      <c r="E72" s="35"/>
      <c r="F72" s="36"/>
      <c r="G72" s="46">
        <v>100.0</v>
      </c>
      <c r="H72" s="50">
        <v>0.236</v>
      </c>
      <c r="I72" s="42">
        <f t="shared" ref="I72:I73" si="2">G72*H72</f>
        <v>23.6</v>
      </c>
      <c r="J72" s="68"/>
      <c r="K72" s="14"/>
      <c r="L72" s="9"/>
    </row>
    <row r="73" ht="15.75" customHeight="1">
      <c r="A73" s="59"/>
      <c r="B73" s="67"/>
      <c r="C73" s="41" t="s">
        <v>60</v>
      </c>
      <c r="D73" s="35"/>
      <c r="E73" s="35"/>
      <c r="F73" s="36"/>
      <c r="G73" s="46">
        <v>200.0</v>
      </c>
      <c r="H73" s="50">
        <v>0.12</v>
      </c>
      <c r="I73" s="42">
        <f t="shared" si="2"/>
        <v>24</v>
      </c>
      <c r="J73" s="68"/>
      <c r="K73" s="14"/>
      <c r="L73" s="9"/>
    </row>
    <row r="74" ht="15.75" customHeight="1">
      <c r="A74" s="59"/>
      <c r="B74" s="67"/>
      <c r="C74" s="1"/>
      <c r="D74" s="1"/>
      <c r="E74" s="1"/>
      <c r="F74" s="1"/>
      <c r="G74" s="39"/>
      <c r="H74" s="39"/>
      <c r="I74" s="1"/>
      <c r="J74" s="68"/>
      <c r="K74" s="14"/>
      <c r="L74" s="9"/>
    </row>
    <row r="75" ht="15.75" customHeight="1">
      <c r="A75" s="59"/>
      <c r="B75" s="67"/>
      <c r="C75" s="34" t="s">
        <v>61</v>
      </c>
      <c r="D75" s="35"/>
      <c r="E75" s="35"/>
      <c r="F75" s="36"/>
      <c r="G75" s="46">
        <f>H13+H15+H18+I25+I26+H16+H17+H20+H19+H21+H24</f>
        <v>2910.4</v>
      </c>
      <c r="H75" s="51">
        <v>0.05</v>
      </c>
      <c r="I75" s="1"/>
      <c r="J75" s="68"/>
      <c r="K75" s="14"/>
      <c r="L75" s="9"/>
    </row>
    <row r="76" ht="15.75" customHeight="1">
      <c r="A76" s="59"/>
      <c r="B76" s="79"/>
      <c r="C76" s="80"/>
      <c r="D76" s="80"/>
      <c r="E76" s="80"/>
      <c r="F76" s="80"/>
      <c r="G76" s="81"/>
      <c r="H76" s="81"/>
      <c r="I76" s="80"/>
      <c r="J76" s="82"/>
      <c r="K76" s="14"/>
      <c r="L76" s="9"/>
    </row>
    <row r="77" ht="15.75" customHeight="1">
      <c r="A77" s="1"/>
      <c r="B77" s="16"/>
      <c r="C77" s="16"/>
      <c r="D77" s="16"/>
      <c r="E77" s="16"/>
      <c r="F77" s="16"/>
      <c r="G77" s="32"/>
      <c r="H77" s="32"/>
      <c r="I77" s="16"/>
      <c r="J77" s="16"/>
      <c r="K77" s="1"/>
      <c r="L77" s="9"/>
    </row>
    <row r="78" ht="15.75" customHeight="1">
      <c r="A78" s="1"/>
      <c r="B78" s="1"/>
      <c r="C78" s="1"/>
      <c r="D78" s="1"/>
      <c r="E78" s="1"/>
      <c r="F78" s="1"/>
      <c r="G78" s="39"/>
      <c r="H78" s="39"/>
      <c r="I78" s="1"/>
      <c r="J78" s="1"/>
      <c r="K78" s="1"/>
      <c r="L78" s="9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C13:G13"/>
    <mergeCell ref="C14:G14"/>
    <mergeCell ref="C15:G15"/>
    <mergeCell ref="C16:G16"/>
    <mergeCell ref="C17:G17"/>
    <mergeCell ref="C18:G18"/>
    <mergeCell ref="C19:G19"/>
    <mergeCell ref="C20:G20"/>
    <mergeCell ref="C23:G23"/>
    <mergeCell ref="C24:G24"/>
    <mergeCell ref="C25:G25"/>
    <mergeCell ref="C26:G26"/>
    <mergeCell ref="C27:G27"/>
    <mergeCell ref="C28:G28"/>
    <mergeCell ref="C21:G21"/>
    <mergeCell ref="C22:H22"/>
    <mergeCell ref="C29:G29"/>
    <mergeCell ref="C30:H30"/>
    <mergeCell ref="C31:H31"/>
    <mergeCell ref="C33:G33"/>
    <mergeCell ref="C37:F37"/>
    <mergeCell ref="C38:F38"/>
    <mergeCell ref="C39:F39"/>
    <mergeCell ref="C40:F40"/>
    <mergeCell ref="C41:F41"/>
    <mergeCell ref="C42:H42"/>
    <mergeCell ref="C43:G43"/>
    <mergeCell ref="C44:G44"/>
    <mergeCell ref="C57:I57"/>
    <mergeCell ref="C60:F60"/>
    <mergeCell ref="C73:F73"/>
    <mergeCell ref="C75:F75"/>
    <mergeCell ref="L1:L78"/>
    <mergeCell ref="C3:I3"/>
    <mergeCell ref="C5:E7"/>
    <mergeCell ref="G5:I7"/>
    <mergeCell ref="C9:I9"/>
    <mergeCell ref="C11:G11"/>
    <mergeCell ref="C12:G12"/>
    <mergeCell ref="C34:H34"/>
    <mergeCell ref="C36:F36"/>
    <mergeCell ref="C45:G45"/>
    <mergeCell ref="C46:G46"/>
    <mergeCell ref="C47:H47"/>
    <mergeCell ref="C49:H49"/>
    <mergeCell ref="C51:E51"/>
    <mergeCell ref="G51:I51"/>
    <mergeCell ref="C61:D61"/>
    <mergeCell ref="C62:D62"/>
    <mergeCell ref="C65:F65"/>
    <mergeCell ref="G65:G69"/>
    <mergeCell ref="C66:F66"/>
    <mergeCell ref="C67:F67"/>
    <mergeCell ref="C68:F68"/>
    <mergeCell ref="C69:F69"/>
    <mergeCell ref="C71:F71"/>
    <mergeCell ref="C72:F72"/>
  </mergeCells>
  <printOptions/>
  <pageMargins bottom="0.0" footer="0.0" header="0.0" left="0.0" right="0.0" top="0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.25"/>
    <col customWidth="1" min="3" max="5" width="12.63"/>
    <col customWidth="1" min="6" max="6" width="1.38"/>
    <col customWidth="1" min="7" max="7" width="9.13"/>
    <col customWidth="1" min="8" max="8" width="9.38"/>
    <col customWidth="1" min="9" max="9" width="9.13"/>
    <col customWidth="1" min="10" max="10" width="1.38"/>
    <col customWidth="1" min="11" max="11" width="3.13"/>
    <col customWidth="1" min="12" max="12" width="121.63"/>
  </cols>
  <sheetData>
    <row r="1" ht="9.75" customHeight="1">
      <c r="A1" s="1"/>
      <c r="B1" s="2"/>
      <c r="C1" s="2"/>
      <c r="D1" s="2"/>
      <c r="E1" s="2"/>
      <c r="F1" s="2"/>
      <c r="G1" s="3"/>
      <c r="H1" s="3"/>
      <c r="I1" s="4"/>
      <c r="J1" s="1"/>
      <c r="K1" s="1"/>
      <c r="L1" s="5" t="s">
        <v>71</v>
      </c>
    </row>
    <row r="2" ht="9.0" customHeight="1">
      <c r="A2" s="1"/>
      <c r="B2" s="2"/>
      <c r="C2" s="6"/>
      <c r="D2" s="6"/>
      <c r="E2" s="6"/>
      <c r="F2" s="6"/>
      <c r="G2" s="7"/>
      <c r="H2" s="7"/>
      <c r="I2" s="8"/>
      <c r="J2" s="1"/>
      <c r="K2" s="1"/>
      <c r="L2" s="9"/>
    </row>
    <row r="3" ht="15.75" customHeight="1">
      <c r="A3" s="1"/>
      <c r="B3" s="10"/>
      <c r="C3" s="11" t="s">
        <v>1</v>
      </c>
      <c r="D3" s="12"/>
      <c r="E3" s="12"/>
      <c r="F3" s="12"/>
      <c r="G3" s="12"/>
      <c r="H3" s="12"/>
      <c r="I3" s="13"/>
      <c r="J3" s="14"/>
      <c r="K3" s="1"/>
      <c r="L3" s="9"/>
    </row>
    <row r="4" ht="3.75" customHeight="1">
      <c r="A4" s="1"/>
      <c r="B4" s="1"/>
      <c r="C4" s="15"/>
      <c r="D4" s="15"/>
      <c r="E4" s="15"/>
      <c r="F4" s="16"/>
      <c r="G4" s="17"/>
      <c r="H4" s="17"/>
      <c r="I4" s="15"/>
      <c r="J4" s="1"/>
      <c r="K4" s="1"/>
      <c r="L4" s="9"/>
    </row>
    <row r="5" ht="21.0" customHeight="1">
      <c r="A5" s="1"/>
      <c r="B5" s="18"/>
      <c r="C5" s="19" t="s">
        <v>2</v>
      </c>
      <c r="D5" s="20"/>
      <c r="E5" s="21"/>
      <c r="F5" s="22"/>
      <c r="G5" s="23" t="s">
        <v>72</v>
      </c>
      <c r="H5" s="20"/>
      <c r="I5" s="21"/>
      <c r="J5" s="14"/>
      <c r="K5" s="1"/>
      <c r="L5" s="9"/>
    </row>
    <row r="6" ht="21.0" customHeight="1">
      <c r="A6" s="1"/>
      <c r="B6" s="18"/>
      <c r="C6" s="24"/>
      <c r="E6" s="25"/>
      <c r="F6" s="22"/>
      <c r="G6" s="24"/>
      <c r="I6" s="25"/>
      <c r="J6" s="14"/>
      <c r="K6" s="1"/>
      <c r="L6" s="9"/>
    </row>
    <row r="7" ht="21.0" customHeight="1">
      <c r="A7" s="1"/>
      <c r="B7" s="18"/>
      <c r="C7" s="26"/>
      <c r="D7" s="27"/>
      <c r="E7" s="28"/>
      <c r="F7" s="22"/>
      <c r="G7" s="26"/>
      <c r="H7" s="27"/>
      <c r="I7" s="28"/>
      <c r="J7" s="14"/>
      <c r="K7" s="1"/>
      <c r="L7" s="9"/>
    </row>
    <row r="8" ht="6.0" customHeight="1">
      <c r="A8" s="1"/>
      <c r="B8" s="1"/>
      <c r="C8" s="15"/>
      <c r="D8" s="15"/>
      <c r="E8" s="15"/>
      <c r="F8" s="29"/>
      <c r="G8" s="17"/>
      <c r="H8" s="17"/>
      <c r="I8" s="15"/>
      <c r="J8" s="1"/>
      <c r="K8" s="1"/>
      <c r="L8" s="9"/>
    </row>
    <row r="9" ht="14.25" customHeight="1">
      <c r="A9" s="1"/>
      <c r="B9" s="30"/>
      <c r="C9" s="31" t="s">
        <v>4</v>
      </c>
      <c r="D9" s="12"/>
      <c r="E9" s="12"/>
      <c r="F9" s="12"/>
      <c r="G9" s="12"/>
      <c r="H9" s="12"/>
      <c r="I9" s="13"/>
      <c r="J9" s="14"/>
      <c r="K9" s="1"/>
      <c r="L9" s="9"/>
    </row>
    <row r="10" ht="9.0" customHeight="1">
      <c r="A10" s="1"/>
      <c r="B10" s="1"/>
      <c r="C10" s="16"/>
      <c r="D10" s="16"/>
      <c r="E10" s="16"/>
      <c r="F10" s="16"/>
      <c r="G10" s="32"/>
      <c r="H10" s="32"/>
      <c r="I10" s="16"/>
      <c r="J10" s="1"/>
      <c r="K10" s="1"/>
      <c r="L10" s="9"/>
    </row>
    <row r="11" ht="15.75" customHeight="1">
      <c r="A11" s="1"/>
      <c r="B11" s="33"/>
      <c r="C11" s="34" t="s">
        <v>5</v>
      </c>
      <c r="D11" s="35"/>
      <c r="E11" s="35"/>
      <c r="F11" s="35"/>
      <c r="G11" s="36"/>
      <c r="H11" s="37" t="s">
        <v>6</v>
      </c>
      <c r="I11" s="38" t="s">
        <v>7</v>
      </c>
      <c r="J11" s="1"/>
      <c r="K11" s="1"/>
      <c r="L11" s="9"/>
    </row>
    <row r="12" ht="15.75" customHeight="1">
      <c r="A12" s="1"/>
      <c r="B12" s="33"/>
      <c r="C12" s="34" t="s">
        <v>8</v>
      </c>
      <c r="D12" s="35"/>
      <c r="E12" s="35"/>
      <c r="F12" s="35"/>
      <c r="G12" s="36"/>
      <c r="H12" s="39"/>
      <c r="I12" s="1"/>
      <c r="J12" s="1"/>
      <c r="K12" s="1"/>
      <c r="L12" s="9"/>
    </row>
    <row r="13" ht="15.75" customHeight="1">
      <c r="A13" s="1"/>
      <c r="B13" s="40"/>
      <c r="C13" s="41" t="s">
        <v>9</v>
      </c>
      <c r="D13" s="35"/>
      <c r="E13" s="35"/>
      <c r="F13" s="35"/>
      <c r="G13" s="36"/>
      <c r="H13" s="42">
        <v>1250.0</v>
      </c>
      <c r="I13" s="43"/>
      <c r="J13" s="1"/>
      <c r="K13" s="1"/>
      <c r="L13" s="9"/>
    </row>
    <row r="14" ht="15.75" customHeight="1">
      <c r="A14" s="1"/>
      <c r="B14" s="40"/>
      <c r="C14" s="41" t="s">
        <v>10</v>
      </c>
      <c r="D14" s="35"/>
      <c r="E14" s="35"/>
      <c r="F14" s="35"/>
      <c r="G14" s="36"/>
      <c r="H14" s="39"/>
      <c r="I14" s="43"/>
      <c r="J14" s="1"/>
      <c r="K14" s="1"/>
      <c r="L14" s="9"/>
    </row>
    <row r="15" ht="15.75" customHeight="1">
      <c r="A15" s="1"/>
      <c r="B15" s="40"/>
      <c r="C15" s="41" t="s">
        <v>11</v>
      </c>
      <c r="D15" s="35"/>
      <c r="E15" s="35"/>
      <c r="F15" s="35"/>
      <c r="G15" s="36"/>
      <c r="H15" s="42">
        <f>3*H13*0.05</f>
        <v>187.5</v>
      </c>
      <c r="I15" s="43"/>
      <c r="J15" s="1"/>
      <c r="K15" s="1"/>
      <c r="L15" s="9"/>
    </row>
    <row r="16" ht="15.75" customHeight="1">
      <c r="A16" s="1"/>
      <c r="B16" s="40"/>
      <c r="C16" s="41" t="s">
        <v>12</v>
      </c>
      <c r="D16" s="35"/>
      <c r="E16" s="35"/>
      <c r="F16" s="35"/>
      <c r="G16" s="36"/>
      <c r="H16" s="42"/>
      <c r="I16" s="43"/>
      <c r="J16" s="1"/>
      <c r="K16" s="1"/>
      <c r="L16" s="9"/>
    </row>
    <row r="17" ht="15.75" customHeight="1">
      <c r="A17" s="1"/>
      <c r="B17" s="40"/>
      <c r="C17" s="41" t="s">
        <v>12</v>
      </c>
      <c r="D17" s="35"/>
      <c r="E17" s="35"/>
      <c r="F17" s="35"/>
      <c r="G17" s="36"/>
      <c r="H17" s="42"/>
      <c r="I17" s="43"/>
      <c r="J17" s="1"/>
      <c r="K17" s="1"/>
      <c r="L17" s="9"/>
    </row>
    <row r="18" ht="15.75" customHeight="1">
      <c r="A18" s="1"/>
      <c r="B18" s="40"/>
      <c r="C18" s="41" t="s">
        <v>13</v>
      </c>
      <c r="D18" s="35"/>
      <c r="E18" s="35"/>
      <c r="F18" s="35"/>
      <c r="G18" s="36"/>
      <c r="H18" s="84">
        <f>G72+G73</f>
        <v>300</v>
      </c>
      <c r="I18" s="43"/>
      <c r="J18" s="1"/>
      <c r="K18" s="1"/>
      <c r="L18" s="9"/>
    </row>
    <row r="19" ht="15.75" customHeight="1">
      <c r="A19" s="1"/>
      <c r="B19" s="40"/>
      <c r="C19" s="41" t="s">
        <v>14</v>
      </c>
      <c r="D19" s="35"/>
      <c r="E19" s="35"/>
      <c r="F19" s="35"/>
      <c r="G19" s="36"/>
      <c r="H19" s="42"/>
      <c r="I19" s="43"/>
      <c r="J19" s="1"/>
      <c r="K19" s="1"/>
      <c r="L19" s="9"/>
    </row>
    <row r="20" ht="15.75" customHeight="1">
      <c r="A20" s="1"/>
      <c r="B20" s="40"/>
      <c r="C20" s="41" t="s">
        <v>67</v>
      </c>
      <c r="D20" s="35"/>
      <c r="E20" s="35"/>
      <c r="F20" s="35"/>
      <c r="G20" s="36"/>
      <c r="H20" s="42"/>
      <c r="I20" s="43"/>
      <c r="J20" s="1"/>
      <c r="K20" s="1"/>
      <c r="L20" s="9"/>
    </row>
    <row r="21" ht="15.75" customHeight="1">
      <c r="A21" s="1"/>
      <c r="B21" s="40"/>
      <c r="C21" s="41" t="s">
        <v>70</v>
      </c>
      <c r="D21" s="35"/>
      <c r="E21" s="35"/>
      <c r="F21" s="35"/>
      <c r="G21" s="36"/>
      <c r="H21" s="42">
        <v>500.0</v>
      </c>
      <c r="I21" s="43"/>
      <c r="J21" s="1"/>
      <c r="K21" s="1"/>
      <c r="L21" s="9"/>
    </row>
    <row r="22" ht="15.75" customHeight="1">
      <c r="A22" s="1"/>
      <c r="B22" s="44"/>
      <c r="C22" s="45" t="s">
        <v>17</v>
      </c>
      <c r="D22" s="35"/>
      <c r="E22" s="35"/>
      <c r="F22" s="35"/>
      <c r="G22" s="35"/>
      <c r="H22" s="36"/>
      <c r="I22" s="46">
        <f>SUM(H13+H15+H16+H17+H18+H19+H20+H21)</f>
        <v>2237.5</v>
      </c>
      <c r="J22" s="1"/>
      <c r="K22" s="1"/>
      <c r="L22" s="9"/>
    </row>
    <row r="23" ht="15.75" customHeight="1">
      <c r="A23" s="1"/>
      <c r="B23" s="33"/>
      <c r="C23" s="34" t="s">
        <v>18</v>
      </c>
      <c r="D23" s="35"/>
      <c r="E23" s="35"/>
      <c r="F23" s="35"/>
      <c r="G23" s="36"/>
      <c r="H23" s="39"/>
      <c r="I23" s="1"/>
      <c r="J23" s="1"/>
      <c r="K23" s="1"/>
      <c r="L23" s="9"/>
    </row>
    <row r="24" ht="15.75" customHeight="1">
      <c r="A24" s="1"/>
      <c r="B24" s="40"/>
      <c r="C24" s="41" t="s">
        <v>19</v>
      </c>
      <c r="D24" s="35"/>
      <c r="E24" s="35"/>
      <c r="F24" s="35"/>
      <c r="G24" s="36"/>
      <c r="H24" s="42"/>
      <c r="I24" s="1"/>
      <c r="J24" s="1"/>
      <c r="K24" s="1"/>
      <c r="L24" s="9"/>
    </row>
    <row r="25" ht="15.75" customHeight="1">
      <c r="A25" s="1"/>
      <c r="B25" s="40"/>
      <c r="C25" s="41" t="s">
        <v>20</v>
      </c>
      <c r="D25" s="35"/>
      <c r="E25" s="35"/>
      <c r="F25" s="35"/>
      <c r="G25" s="36"/>
      <c r="H25" s="42">
        <v>300.0</v>
      </c>
      <c r="I25" s="47">
        <f>H25-2*53.34</f>
        <v>193.32</v>
      </c>
      <c r="J25" s="1"/>
      <c r="K25" s="1"/>
      <c r="L25" s="9"/>
    </row>
    <row r="26" ht="15.75" customHeight="1">
      <c r="A26" s="1"/>
      <c r="B26" s="40"/>
      <c r="C26" s="41" t="s">
        <v>21</v>
      </c>
      <c r="D26" s="35"/>
      <c r="E26" s="35"/>
      <c r="F26" s="35"/>
      <c r="G26" s="36"/>
      <c r="H26" s="42">
        <v>500.0</v>
      </c>
      <c r="I26" s="47">
        <f>H26-1000*0.26</f>
        <v>240</v>
      </c>
      <c r="J26" s="1"/>
      <c r="K26" s="1"/>
      <c r="L26" s="9"/>
    </row>
    <row r="27" ht="15.75" customHeight="1">
      <c r="A27" s="1"/>
      <c r="B27" s="40"/>
      <c r="C27" s="41" t="s">
        <v>22</v>
      </c>
      <c r="D27" s="35"/>
      <c r="E27" s="35"/>
      <c r="F27" s="35"/>
      <c r="G27" s="36"/>
      <c r="H27" s="42"/>
      <c r="I27" s="1"/>
      <c r="J27" s="1"/>
      <c r="K27" s="1"/>
      <c r="L27" s="9"/>
    </row>
    <row r="28" ht="15.75" customHeight="1">
      <c r="A28" s="1"/>
      <c r="B28" s="40"/>
      <c r="C28" s="41" t="s">
        <v>23</v>
      </c>
      <c r="D28" s="35"/>
      <c r="E28" s="35"/>
      <c r="F28" s="35"/>
      <c r="G28" s="36"/>
      <c r="H28" s="42"/>
      <c r="I28" s="1"/>
      <c r="J28" s="1"/>
      <c r="K28" s="1"/>
      <c r="L28" s="9"/>
    </row>
    <row r="29" ht="15.75" customHeight="1">
      <c r="A29" s="1"/>
      <c r="B29" s="40"/>
      <c r="C29" s="41" t="s">
        <v>24</v>
      </c>
      <c r="D29" s="35"/>
      <c r="E29" s="35"/>
      <c r="F29" s="35"/>
      <c r="G29" s="36"/>
      <c r="H29" s="42"/>
      <c r="I29" s="1"/>
      <c r="J29" s="1"/>
      <c r="K29" s="1"/>
      <c r="L29" s="9"/>
    </row>
    <row r="30" ht="15.75" customHeight="1">
      <c r="A30" s="1"/>
      <c r="B30" s="44"/>
      <c r="C30" s="45" t="s">
        <v>25</v>
      </c>
      <c r="D30" s="35"/>
      <c r="E30" s="35"/>
      <c r="F30" s="35"/>
      <c r="G30" s="35"/>
      <c r="H30" s="36"/>
      <c r="I30" s="46">
        <f>H24+H25+H26+H27+H28+H29</f>
        <v>800</v>
      </c>
      <c r="J30" s="1"/>
      <c r="K30" s="1"/>
      <c r="L30" s="9"/>
    </row>
    <row r="31" ht="15.75" customHeight="1">
      <c r="A31" s="1"/>
      <c r="B31" s="44"/>
      <c r="C31" s="45" t="s">
        <v>26</v>
      </c>
      <c r="D31" s="35"/>
      <c r="E31" s="35"/>
      <c r="F31" s="35"/>
      <c r="G31" s="35"/>
      <c r="H31" s="36"/>
      <c r="I31" s="46">
        <f>SUM(I22+I30)</f>
        <v>3037.5</v>
      </c>
      <c r="J31" s="1"/>
      <c r="K31" s="1"/>
      <c r="L31" s="9"/>
    </row>
    <row r="32" ht="15.75" customHeight="1">
      <c r="A32" s="1"/>
      <c r="B32" s="1"/>
      <c r="C32" s="1"/>
      <c r="D32" s="1"/>
      <c r="E32" s="1"/>
      <c r="F32" s="1"/>
      <c r="G32" s="39"/>
      <c r="H32" s="39"/>
      <c r="I32" s="1"/>
      <c r="J32" s="1"/>
      <c r="K32" s="1"/>
      <c r="L32" s="9"/>
    </row>
    <row r="33" ht="15.75" customHeight="1">
      <c r="A33" s="1"/>
      <c r="B33" s="33"/>
      <c r="C33" s="34" t="s">
        <v>27</v>
      </c>
      <c r="D33" s="35"/>
      <c r="E33" s="35"/>
      <c r="F33" s="35"/>
      <c r="G33" s="36"/>
      <c r="H33" s="39"/>
      <c r="I33" s="1"/>
      <c r="J33" s="1"/>
      <c r="K33" s="1"/>
      <c r="L33" s="9"/>
    </row>
    <row r="34" ht="15.75" customHeight="1">
      <c r="A34" s="1"/>
      <c r="B34" s="1"/>
      <c r="C34" s="48" t="s">
        <v>28</v>
      </c>
      <c r="D34" s="35"/>
      <c r="E34" s="35"/>
      <c r="F34" s="35"/>
      <c r="G34" s="35"/>
      <c r="H34" s="36"/>
      <c r="I34" s="1"/>
      <c r="J34" s="1"/>
      <c r="K34" s="1"/>
      <c r="L34" s="9"/>
    </row>
    <row r="35" ht="15.75" customHeight="1">
      <c r="A35" s="1"/>
      <c r="B35" s="40"/>
      <c r="C35" s="40"/>
      <c r="D35" s="40"/>
      <c r="E35" s="40"/>
      <c r="F35" s="40"/>
      <c r="G35" s="39" t="s">
        <v>29</v>
      </c>
      <c r="H35" s="49"/>
      <c r="I35" s="1"/>
      <c r="J35" s="1"/>
      <c r="K35" s="1"/>
      <c r="L35" s="9"/>
    </row>
    <row r="36" ht="15.75" customHeight="1">
      <c r="A36" s="1"/>
      <c r="B36" s="40"/>
      <c r="C36" s="41" t="s">
        <v>30</v>
      </c>
      <c r="D36" s="35"/>
      <c r="E36" s="35"/>
      <c r="F36" s="36"/>
      <c r="G36" s="50">
        <v>0.047</v>
      </c>
      <c r="H36" s="42">
        <f>G36*G63</f>
        <v>122.6889567</v>
      </c>
      <c r="I36" s="1"/>
      <c r="J36" s="1"/>
      <c r="K36" s="1"/>
      <c r="L36" s="9"/>
    </row>
    <row r="37" ht="15.75" customHeight="1">
      <c r="A37" s="1"/>
      <c r="B37" s="40"/>
      <c r="C37" s="41" t="s">
        <v>31</v>
      </c>
      <c r="D37" s="35"/>
      <c r="E37" s="35"/>
      <c r="F37" s="36"/>
      <c r="G37" s="51">
        <v>0.0155</v>
      </c>
      <c r="H37" s="42">
        <f>G37*G65</f>
        <v>45.11125167</v>
      </c>
      <c r="I37" s="1"/>
      <c r="J37" s="1"/>
      <c r="K37" s="1"/>
      <c r="L37" s="9"/>
    </row>
    <row r="38" ht="15.75" customHeight="1">
      <c r="A38" s="1"/>
      <c r="B38" s="40"/>
      <c r="C38" s="41" t="s">
        <v>64</v>
      </c>
      <c r="D38" s="35"/>
      <c r="E38" s="35"/>
      <c r="F38" s="36"/>
      <c r="G38" s="50">
        <v>0.001</v>
      </c>
      <c r="H38" s="42">
        <f>G38*G65</f>
        <v>2.910403333</v>
      </c>
      <c r="I38" s="52"/>
      <c r="J38" s="1"/>
      <c r="K38" s="1"/>
      <c r="L38" s="9"/>
    </row>
    <row r="39" ht="15.75" customHeight="1">
      <c r="A39" s="1"/>
      <c r="B39" s="40"/>
      <c r="C39" s="41" t="s">
        <v>33</v>
      </c>
      <c r="D39" s="35"/>
      <c r="E39" s="35"/>
      <c r="F39" s="36"/>
      <c r="G39" s="50">
        <v>0.047</v>
      </c>
      <c r="H39" s="42">
        <f t="shared" ref="H39:H40" si="1">G39*G72</f>
        <v>4.7</v>
      </c>
      <c r="I39" s="1"/>
      <c r="J39" s="1"/>
      <c r="K39" s="1"/>
      <c r="L39" s="9"/>
    </row>
    <row r="40" ht="15.75" customHeight="1">
      <c r="A40" s="1"/>
      <c r="B40" s="40"/>
      <c r="C40" s="41" t="s">
        <v>34</v>
      </c>
      <c r="D40" s="35"/>
      <c r="E40" s="35"/>
      <c r="F40" s="36"/>
      <c r="G40" s="50">
        <v>0.02</v>
      </c>
      <c r="H40" s="42">
        <f t="shared" si="1"/>
        <v>4</v>
      </c>
      <c r="I40" s="1"/>
      <c r="J40" s="1"/>
      <c r="K40" s="1"/>
      <c r="L40" s="9"/>
    </row>
    <row r="41" ht="15.75" customHeight="1">
      <c r="A41" s="1"/>
      <c r="B41" s="44"/>
      <c r="C41" s="41" t="s">
        <v>35</v>
      </c>
      <c r="D41" s="35"/>
      <c r="E41" s="35"/>
      <c r="F41" s="36"/>
      <c r="G41" s="50">
        <v>0.0013</v>
      </c>
      <c r="H41" s="42">
        <f>G41*G65</f>
        <v>3.783524333</v>
      </c>
      <c r="I41" s="46"/>
      <c r="J41" s="1"/>
      <c r="K41" s="1"/>
      <c r="L41" s="9"/>
    </row>
    <row r="42" ht="15.75" customHeight="1">
      <c r="A42" s="1"/>
      <c r="B42" s="44"/>
      <c r="C42" s="45" t="s">
        <v>36</v>
      </c>
      <c r="D42" s="35"/>
      <c r="E42" s="35"/>
      <c r="F42" s="35"/>
      <c r="G42" s="35"/>
      <c r="H42" s="36"/>
      <c r="I42" s="46">
        <f>H36+H37+H38+H39+H40+H41</f>
        <v>183.194136</v>
      </c>
      <c r="J42" s="1"/>
      <c r="K42" s="1"/>
      <c r="L42" s="9"/>
    </row>
    <row r="43" ht="15.75" customHeight="1">
      <c r="A43" s="1"/>
      <c r="B43" s="40"/>
      <c r="C43" s="41" t="s">
        <v>37</v>
      </c>
      <c r="D43" s="35"/>
      <c r="E43" s="35"/>
      <c r="F43" s="35"/>
      <c r="G43" s="36"/>
      <c r="H43" s="42">
        <f>G75*H75</f>
        <v>133.541</v>
      </c>
      <c r="I43" s="1"/>
      <c r="J43" s="1"/>
      <c r="K43" s="1"/>
      <c r="L43" s="9"/>
    </row>
    <row r="44" ht="15.75" customHeight="1">
      <c r="A44" s="1"/>
      <c r="B44" s="40"/>
      <c r="C44" s="41" t="s">
        <v>38</v>
      </c>
      <c r="D44" s="35"/>
      <c r="E44" s="35"/>
      <c r="F44" s="35"/>
      <c r="G44" s="36"/>
      <c r="H44" s="42"/>
      <c r="I44" s="1"/>
      <c r="J44" s="1"/>
      <c r="K44" s="1"/>
      <c r="L44" s="9"/>
    </row>
    <row r="45" ht="15.75" customHeight="1">
      <c r="A45" s="1"/>
      <c r="B45" s="40"/>
      <c r="C45" s="41" t="s">
        <v>39</v>
      </c>
      <c r="D45" s="35"/>
      <c r="E45" s="35"/>
      <c r="F45" s="35"/>
      <c r="G45" s="36"/>
      <c r="H45" s="42">
        <f>H21</f>
        <v>500</v>
      </c>
      <c r="I45" s="1"/>
      <c r="J45" s="1"/>
      <c r="K45" s="1"/>
      <c r="L45" s="9"/>
    </row>
    <row r="46" ht="15.75" customHeight="1">
      <c r="A46" s="1"/>
      <c r="B46" s="40"/>
      <c r="C46" s="41" t="s">
        <v>40</v>
      </c>
      <c r="D46" s="35"/>
      <c r="E46" s="35"/>
      <c r="F46" s="35"/>
      <c r="G46" s="36"/>
      <c r="H46" s="42"/>
      <c r="I46" s="1"/>
      <c r="J46" s="1"/>
      <c r="K46" s="1"/>
      <c r="L46" s="9"/>
    </row>
    <row r="47" ht="15.75" customHeight="1">
      <c r="A47" s="1"/>
      <c r="B47" s="44"/>
      <c r="C47" s="45" t="s">
        <v>41</v>
      </c>
      <c r="D47" s="35"/>
      <c r="E47" s="35"/>
      <c r="F47" s="35"/>
      <c r="G47" s="35"/>
      <c r="H47" s="36"/>
      <c r="I47" s="46">
        <f>I42+H43+H44+H45+H46</f>
        <v>816.735136</v>
      </c>
      <c r="J47" s="1"/>
      <c r="K47" s="1"/>
      <c r="L47" s="9"/>
    </row>
    <row r="48" ht="15.75" customHeight="1">
      <c r="A48" s="1"/>
      <c r="B48" s="1"/>
      <c r="C48" s="1"/>
      <c r="D48" s="1"/>
      <c r="E48" s="1"/>
      <c r="F48" s="1"/>
      <c r="G48" s="39"/>
      <c r="H48" s="39"/>
      <c r="I48" s="1"/>
      <c r="J48" s="1"/>
      <c r="K48" s="1"/>
      <c r="L48" s="9"/>
    </row>
    <row r="49" ht="15.75" customHeight="1">
      <c r="A49" s="1"/>
      <c r="B49" s="44"/>
      <c r="C49" s="53" t="s">
        <v>42</v>
      </c>
      <c r="D49" s="35"/>
      <c r="E49" s="35"/>
      <c r="F49" s="35"/>
      <c r="G49" s="35"/>
      <c r="H49" s="36"/>
      <c r="I49" s="54">
        <f>I31-I47</f>
        <v>2220.764864</v>
      </c>
      <c r="J49" s="1"/>
      <c r="K49" s="1"/>
      <c r="L49" s="9"/>
    </row>
    <row r="50" ht="15.75" customHeight="1">
      <c r="A50" s="1"/>
      <c r="B50" s="1"/>
      <c r="C50" s="1"/>
      <c r="D50" s="1"/>
      <c r="E50" s="1"/>
      <c r="F50" s="1"/>
      <c r="G50" s="39"/>
      <c r="H50" s="39"/>
      <c r="I50" s="1"/>
      <c r="J50" s="1"/>
      <c r="K50" s="1"/>
      <c r="L50" s="9"/>
    </row>
    <row r="51" ht="15.75" customHeight="1">
      <c r="A51" s="1"/>
      <c r="B51" s="55"/>
      <c r="C51" s="56" t="s">
        <v>43</v>
      </c>
      <c r="D51" s="35"/>
      <c r="E51" s="36"/>
      <c r="F51" s="1"/>
      <c r="G51" s="57" t="s">
        <v>43</v>
      </c>
      <c r="H51" s="35"/>
      <c r="I51" s="36"/>
      <c r="J51" s="1"/>
      <c r="K51" s="1"/>
      <c r="L51" s="9"/>
    </row>
    <row r="52" ht="15.75" customHeight="1">
      <c r="A52" s="1"/>
      <c r="B52" s="1"/>
      <c r="C52" s="1"/>
      <c r="D52" s="1"/>
      <c r="E52" s="1"/>
      <c r="F52" s="1"/>
      <c r="G52" s="39"/>
      <c r="H52" s="39"/>
      <c r="I52" s="1"/>
      <c r="J52" s="1"/>
      <c r="K52" s="1"/>
      <c r="L52" s="9"/>
    </row>
    <row r="53" ht="15.75" customHeight="1">
      <c r="A53" s="1"/>
      <c r="B53" s="1"/>
      <c r="C53" s="1"/>
      <c r="D53" s="1"/>
      <c r="E53" s="1"/>
      <c r="F53" s="1"/>
      <c r="G53" s="39"/>
      <c r="H53" s="39"/>
      <c r="I53" s="1"/>
      <c r="J53" s="1"/>
      <c r="K53" s="1"/>
      <c r="L53" s="9"/>
    </row>
    <row r="54" ht="15.75" customHeight="1">
      <c r="A54" s="1"/>
      <c r="B54" s="1"/>
      <c r="C54" s="1"/>
      <c r="D54" s="1"/>
      <c r="E54" s="1"/>
      <c r="F54" s="1"/>
      <c r="G54" s="39"/>
      <c r="H54" s="39"/>
      <c r="I54" s="1"/>
      <c r="J54" s="1"/>
      <c r="K54" s="1"/>
      <c r="L54" s="9"/>
    </row>
    <row r="55" ht="15.75" customHeight="1">
      <c r="A55" s="1"/>
      <c r="B55" s="29"/>
      <c r="C55" s="29"/>
      <c r="D55" s="29"/>
      <c r="E55" s="29"/>
      <c r="F55" s="29"/>
      <c r="G55" s="58"/>
      <c r="H55" s="58"/>
      <c r="I55" s="29"/>
      <c r="J55" s="29"/>
      <c r="K55" s="1"/>
      <c r="L55" s="9"/>
    </row>
    <row r="56" ht="6.75" customHeight="1">
      <c r="A56" s="59"/>
      <c r="B56" s="60"/>
      <c r="C56" s="61"/>
      <c r="D56" s="61"/>
      <c r="E56" s="61"/>
      <c r="F56" s="61"/>
      <c r="G56" s="62"/>
      <c r="H56" s="62"/>
      <c r="I56" s="61"/>
      <c r="J56" s="63"/>
      <c r="K56" s="14"/>
      <c r="L56" s="9"/>
    </row>
    <row r="57" ht="15.75" customHeight="1">
      <c r="A57" s="59"/>
      <c r="B57" s="64"/>
      <c r="C57" s="65" t="s">
        <v>44</v>
      </c>
      <c r="D57" s="12"/>
      <c r="E57" s="12"/>
      <c r="F57" s="12"/>
      <c r="G57" s="12"/>
      <c r="H57" s="12"/>
      <c r="I57" s="13"/>
      <c r="J57" s="66"/>
      <c r="K57" s="14"/>
      <c r="L57" s="9"/>
    </row>
    <row r="58" ht="9.75" customHeight="1">
      <c r="A58" s="59"/>
      <c r="B58" s="67"/>
      <c r="C58" s="16"/>
      <c r="D58" s="16"/>
      <c r="E58" s="16"/>
      <c r="F58" s="16"/>
      <c r="G58" s="32"/>
      <c r="H58" s="32"/>
      <c r="I58" s="16"/>
      <c r="J58" s="68"/>
      <c r="K58" s="14"/>
      <c r="L58" s="9"/>
    </row>
    <row r="59" ht="30.0" customHeight="1">
      <c r="A59" s="59"/>
      <c r="B59" s="67"/>
      <c r="C59" s="69" t="s">
        <v>45</v>
      </c>
      <c r="D59" s="69"/>
      <c r="E59" s="69"/>
      <c r="F59" s="69"/>
      <c r="G59" s="70" t="s">
        <v>46</v>
      </c>
      <c r="H59" s="71" t="s">
        <v>47</v>
      </c>
      <c r="I59" s="72" t="s">
        <v>48</v>
      </c>
      <c r="J59" s="68"/>
      <c r="K59" s="14"/>
      <c r="L59" s="9"/>
    </row>
    <row r="60" ht="15.75" customHeight="1">
      <c r="A60" s="59"/>
      <c r="B60" s="67"/>
      <c r="C60" s="34" t="s">
        <v>49</v>
      </c>
      <c r="D60" s="35"/>
      <c r="E60" s="35"/>
      <c r="F60" s="36"/>
      <c r="G60" s="39"/>
      <c r="H60" s="39"/>
      <c r="I60" s="1"/>
      <c r="J60" s="68"/>
      <c r="K60" s="14"/>
      <c r="L60" s="9"/>
    </row>
    <row r="61" ht="15.75" customHeight="1">
      <c r="A61" s="59"/>
      <c r="B61" s="67"/>
      <c r="C61" s="41" t="s">
        <v>50</v>
      </c>
      <c r="D61" s="36"/>
      <c r="E61" s="40"/>
      <c r="F61" s="40"/>
      <c r="G61" s="42">
        <f>H13+H15+I25+I26+H16+H17+H19+H21+H24</f>
        <v>2370.82</v>
      </c>
      <c r="H61" s="39"/>
      <c r="I61" s="1"/>
      <c r="J61" s="68"/>
      <c r="K61" s="14"/>
      <c r="L61" s="9"/>
    </row>
    <row r="62" ht="15.75" customHeight="1">
      <c r="A62" s="59"/>
      <c r="B62" s="67"/>
      <c r="C62" s="41" t="s">
        <v>51</v>
      </c>
      <c r="D62" s="36"/>
      <c r="E62" s="40"/>
      <c r="F62" s="40"/>
      <c r="G62" s="42">
        <f>2*(H13+H15)/12</f>
        <v>239.5833333</v>
      </c>
      <c r="H62" s="39"/>
      <c r="I62" s="1"/>
      <c r="J62" s="68"/>
      <c r="K62" s="14"/>
      <c r="L62" s="9"/>
    </row>
    <row r="63" ht="15.75" customHeight="1">
      <c r="A63" s="59"/>
      <c r="B63" s="67"/>
      <c r="C63" s="1"/>
      <c r="D63" s="1"/>
      <c r="E63" s="44" t="s">
        <v>52</v>
      </c>
      <c r="F63" s="1"/>
      <c r="G63" s="46">
        <f>G61+G62</f>
        <v>2610.403333</v>
      </c>
      <c r="H63" s="50">
        <v>0.236</v>
      </c>
      <c r="I63" s="42">
        <f>G63*H63</f>
        <v>616.0551867</v>
      </c>
      <c r="J63" s="68"/>
      <c r="K63" s="14"/>
      <c r="L63" s="9"/>
    </row>
    <row r="64" ht="8.25" customHeight="1">
      <c r="A64" s="59"/>
      <c r="B64" s="67"/>
      <c r="C64" s="1"/>
      <c r="D64" s="1"/>
      <c r="E64" s="1"/>
      <c r="F64" s="1"/>
      <c r="G64" s="39"/>
      <c r="H64" s="39"/>
      <c r="I64" s="1"/>
      <c r="J64" s="68"/>
      <c r="K64" s="14"/>
      <c r="L64" s="9"/>
    </row>
    <row r="65" ht="15.75" customHeight="1">
      <c r="A65" s="59"/>
      <c r="B65" s="67"/>
      <c r="C65" s="34" t="s">
        <v>53</v>
      </c>
      <c r="D65" s="35"/>
      <c r="E65" s="35"/>
      <c r="F65" s="36"/>
      <c r="G65" s="73">
        <f>G63+G72+G73</f>
        <v>2910.403333</v>
      </c>
      <c r="H65" s="74"/>
      <c r="I65" s="75"/>
      <c r="J65" s="68"/>
      <c r="K65" s="14"/>
      <c r="L65" s="9"/>
    </row>
    <row r="66" ht="15.75" customHeight="1">
      <c r="A66" s="59"/>
      <c r="B66" s="67"/>
      <c r="C66" s="41" t="s">
        <v>54</v>
      </c>
      <c r="D66" s="35"/>
      <c r="E66" s="35"/>
      <c r="F66" s="36"/>
      <c r="G66" s="76"/>
      <c r="H66" s="51">
        <v>0.0125</v>
      </c>
      <c r="I66" s="42">
        <f>G65*H66</f>
        <v>36.38004167</v>
      </c>
      <c r="J66" s="68"/>
      <c r="K66" s="14"/>
      <c r="L66" s="9"/>
    </row>
    <row r="67" ht="15.75" customHeight="1">
      <c r="A67" s="59"/>
      <c r="B67" s="67"/>
      <c r="C67" s="41" t="s">
        <v>55</v>
      </c>
      <c r="D67" s="35"/>
      <c r="E67" s="35"/>
      <c r="F67" s="36"/>
      <c r="G67" s="76"/>
      <c r="H67" s="51">
        <v>0.055</v>
      </c>
      <c r="I67" s="42">
        <f>G65*H67</f>
        <v>160.0721833</v>
      </c>
      <c r="J67" s="68"/>
      <c r="K67" s="14"/>
      <c r="L67" s="9"/>
    </row>
    <row r="68" ht="15.75" customHeight="1">
      <c r="A68" s="59"/>
      <c r="B68" s="67"/>
      <c r="C68" s="41" t="s">
        <v>56</v>
      </c>
      <c r="D68" s="35"/>
      <c r="E68" s="35"/>
      <c r="F68" s="36"/>
      <c r="G68" s="76"/>
      <c r="H68" s="50">
        <v>0.006</v>
      </c>
      <c r="I68" s="42">
        <f>G65*H68</f>
        <v>17.46242</v>
      </c>
      <c r="J68" s="68"/>
      <c r="K68" s="14"/>
      <c r="L68" s="9"/>
    </row>
    <row r="69" ht="15.75" customHeight="1">
      <c r="A69" s="59"/>
      <c r="B69" s="67"/>
      <c r="C69" s="41" t="s">
        <v>57</v>
      </c>
      <c r="D69" s="35"/>
      <c r="E69" s="35"/>
      <c r="F69" s="36"/>
      <c r="G69" s="77"/>
      <c r="H69" s="50">
        <v>0.002</v>
      </c>
      <c r="I69" s="42">
        <f>H69*G65</f>
        <v>5.820806667</v>
      </c>
      <c r="J69" s="68"/>
      <c r="K69" s="14"/>
      <c r="L69" s="9"/>
    </row>
    <row r="70" ht="6.75" customHeight="1">
      <c r="A70" s="59"/>
      <c r="B70" s="67"/>
      <c r="C70" s="1"/>
      <c r="D70" s="1"/>
      <c r="E70" s="1"/>
      <c r="F70" s="1"/>
      <c r="G70" s="39"/>
      <c r="H70" s="39"/>
      <c r="I70" s="1"/>
      <c r="J70" s="68"/>
      <c r="K70" s="14"/>
      <c r="L70" s="9"/>
    </row>
    <row r="71" ht="15.75" customHeight="1">
      <c r="A71" s="59"/>
      <c r="B71" s="67"/>
      <c r="C71" s="34" t="s">
        <v>58</v>
      </c>
      <c r="D71" s="35"/>
      <c r="E71" s="35"/>
      <c r="F71" s="36"/>
      <c r="G71" s="39"/>
      <c r="H71" s="78"/>
      <c r="I71" s="1"/>
      <c r="J71" s="68"/>
      <c r="K71" s="14"/>
      <c r="L71" s="9"/>
    </row>
    <row r="72" ht="15.75" customHeight="1">
      <c r="A72" s="59"/>
      <c r="B72" s="67"/>
      <c r="C72" s="41" t="s">
        <v>59</v>
      </c>
      <c r="D72" s="35"/>
      <c r="E72" s="35"/>
      <c r="F72" s="36"/>
      <c r="G72" s="46">
        <v>100.0</v>
      </c>
      <c r="H72" s="50">
        <v>0.236</v>
      </c>
      <c r="I72" s="42">
        <f t="shared" ref="I72:I73" si="2">G72*H72</f>
        <v>23.6</v>
      </c>
      <c r="J72" s="68"/>
      <c r="K72" s="14"/>
      <c r="L72" s="9"/>
    </row>
    <row r="73" ht="15.75" customHeight="1">
      <c r="A73" s="59"/>
      <c r="B73" s="67"/>
      <c r="C73" s="41" t="s">
        <v>60</v>
      </c>
      <c r="D73" s="35"/>
      <c r="E73" s="35"/>
      <c r="F73" s="36"/>
      <c r="G73" s="46">
        <v>200.0</v>
      </c>
      <c r="H73" s="50">
        <v>0.12</v>
      </c>
      <c r="I73" s="42">
        <f t="shared" si="2"/>
        <v>24</v>
      </c>
      <c r="J73" s="68"/>
      <c r="K73" s="14"/>
      <c r="L73" s="9"/>
    </row>
    <row r="74" ht="15.75" customHeight="1">
      <c r="A74" s="59"/>
      <c r="B74" s="67"/>
      <c r="C74" s="1"/>
      <c r="D74" s="1"/>
      <c r="E74" s="1"/>
      <c r="F74" s="1"/>
      <c r="G74" s="39"/>
      <c r="H74" s="39"/>
      <c r="I74" s="1"/>
      <c r="J74" s="68"/>
      <c r="K74" s="14"/>
      <c r="L74" s="9"/>
    </row>
    <row r="75" ht="15.75" customHeight="1">
      <c r="A75" s="59"/>
      <c r="B75" s="67"/>
      <c r="C75" s="34" t="s">
        <v>61</v>
      </c>
      <c r="D75" s="35"/>
      <c r="E75" s="35"/>
      <c r="F75" s="36"/>
      <c r="G75" s="46">
        <f>H13+H15+H18+I25+I26+H16+H17+H20+H19+H21+H24</f>
        <v>2670.82</v>
      </c>
      <c r="H75" s="51">
        <v>0.05</v>
      </c>
      <c r="I75" s="1"/>
      <c r="J75" s="68"/>
      <c r="K75" s="14"/>
      <c r="L75" s="9"/>
    </row>
    <row r="76" ht="15.75" customHeight="1">
      <c r="A76" s="59"/>
      <c r="B76" s="79"/>
      <c r="C76" s="80"/>
      <c r="D76" s="80"/>
      <c r="E76" s="80"/>
      <c r="F76" s="80"/>
      <c r="G76" s="81"/>
      <c r="H76" s="81"/>
      <c r="I76" s="80"/>
      <c r="J76" s="82"/>
      <c r="K76" s="14"/>
      <c r="L76" s="9"/>
    </row>
    <row r="77" ht="15.75" customHeight="1">
      <c r="A77" s="1"/>
      <c r="B77" s="16"/>
      <c r="C77" s="16"/>
      <c r="D77" s="16"/>
      <c r="E77" s="16"/>
      <c r="F77" s="16"/>
      <c r="G77" s="32"/>
      <c r="H77" s="32"/>
      <c r="I77" s="16"/>
      <c r="J77" s="16"/>
      <c r="K77" s="1"/>
      <c r="L77" s="9"/>
    </row>
    <row r="78" ht="15.75" customHeight="1">
      <c r="A78" s="1"/>
      <c r="B78" s="1"/>
      <c r="C78" s="1"/>
      <c r="D78" s="1"/>
      <c r="E78" s="1"/>
      <c r="F78" s="1"/>
      <c r="G78" s="39"/>
      <c r="H78" s="39"/>
      <c r="I78" s="1"/>
      <c r="J78" s="1"/>
      <c r="K78" s="1"/>
      <c r="L78" s="9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C13:G13"/>
    <mergeCell ref="C14:G14"/>
    <mergeCell ref="C15:G15"/>
    <mergeCell ref="C16:G16"/>
    <mergeCell ref="C17:G17"/>
    <mergeCell ref="C18:G18"/>
    <mergeCell ref="C19:G19"/>
    <mergeCell ref="C20:G20"/>
    <mergeCell ref="C23:G23"/>
    <mergeCell ref="C24:G24"/>
    <mergeCell ref="C25:G25"/>
    <mergeCell ref="C26:G26"/>
    <mergeCell ref="C27:G27"/>
    <mergeCell ref="C28:G28"/>
    <mergeCell ref="C21:G21"/>
    <mergeCell ref="C22:H22"/>
    <mergeCell ref="C29:G29"/>
    <mergeCell ref="C30:H30"/>
    <mergeCell ref="C31:H31"/>
    <mergeCell ref="C33:G33"/>
    <mergeCell ref="C37:F37"/>
    <mergeCell ref="C38:F38"/>
    <mergeCell ref="C39:F39"/>
    <mergeCell ref="C40:F40"/>
    <mergeCell ref="C41:F41"/>
    <mergeCell ref="C42:H42"/>
    <mergeCell ref="C43:G43"/>
    <mergeCell ref="C44:G44"/>
    <mergeCell ref="C57:I57"/>
    <mergeCell ref="C60:F60"/>
    <mergeCell ref="C73:F73"/>
    <mergeCell ref="C75:F75"/>
    <mergeCell ref="L1:L78"/>
    <mergeCell ref="C3:I3"/>
    <mergeCell ref="C5:E7"/>
    <mergeCell ref="G5:I7"/>
    <mergeCell ref="C9:I9"/>
    <mergeCell ref="C11:G11"/>
    <mergeCell ref="C12:G12"/>
    <mergeCell ref="C34:H34"/>
    <mergeCell ref="C36:F36"/>
    <mergeCell ref="C45:G45"/>
    <mergeCell ref="C46:G46"/>
    <mergeCell ref="C47:H47"/>
    <mergeCell ref="C49:H49"/>
    <mergeCell ref="C51:E51"/>
    <mergeCell ref="G51:I51"/>
    <mergeCell ref="C61:D61"/>
    <mergeCell ref="C62:D62"/>
    <mergeCell ref="C65:F65"/>
    <mergeCell ref="G65:G69"/>
    <mergeCell ref="C66:F66"/>
    <mergeCell ref="C67:F67"/>
    <mergeCell ref="C68:F68"/>
    <mergeCell ref="C69:F69"/>
    <mergeCell ref="C71:F71"/>
    <mergeCell ref="C72:F72"/>
  </mergeCells>
  <printOptions/>
  <pageMargins bottom="0.0" footer="0.0" header="0.0" left="0.0" right="0.0" top="0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.25"/>
    <col customWidth="1" min="3" max="5" width="12.63"/>
    <col customWidth="1" min="6" max="6" width="1.38"/>
    <col customWidth="1" min="7" max="7" width="9.13"/>
    <col customWidth="1" min="8" max="8" width="9.38"/>
    <col customWidth="1" min="9" max="9" width="9.13"/>
    <col customWidth="1" min="10" max="10" width="1.38"/>
    <col customWidth="1" min="11" max="11" width="3.13"/>
    <col customWidth="1" min="12" max="12" width="121.63"/>
  </cols>
  <sheetData>
    <row r="1" ht="9.75" customHeight="1">
      <c r="A1" s="1"/>
      <c r="B1" s="2"/>
      <c r="C1" s="2"/>
      <c r="D1" s="2"/>
      <c r="E1" s="2"/>
      <c r="F1" s="2"/>
      <c r="G1" s="3"/>
      <c r="H1" s="3"/>
      <c r="I1" s="4"/>
      <c r="J1" s="1"/>
      <c r="K1" s="1"/>
      <c r="L1" s="5" t="s">
        <v>73</v>
      </c>
    </row>
    <row r="2" ht="9.0" customHeight="1">
      <c r="A2" s="1"/>
      <c r="B2" s="2"/>
      <c r="C2" s="6"/>
      <c r="D2" s="6"/>
      <c r="E2" s="6"/>
      <c r="F2" s="6"/>
      <c r="G2" s="7"/>
      <c r="H2" s="7"/>
      <c r="I2" s="8"/>
      <c r="J2" s="1"/>
      <c r="K2" s="1"/>
      <c r="L2" s="9"/>
    </row>
    <row r="3" ht="15.75" customHeight="1">
      <c r="A3" s="1"/>
      <c r="B3" s="10"/>
      <c r="C3" s="11" t="s">
        <v>1</v>
      </c>
      <c r="D3" s="12"/>
      <c r="E3" s="12"/>
      <c r="F3" s="12"/>
      <c r="G3" s="12"/>
      <c r="H3" s="12"/>
      <c r="I3" s="13"/>
      <c r="J3" s="14"/>
      <c r="K3" s="1"/>
      <c r="L3" s="9"/>
    </row>
    <row r="4" ht="3.75" customHeight="1">
      <c r="A4" s="1"/>
      <c r="B4" s="1"/>
      <c r="C4" s="15"/>
      <c r="D4" s="15"/>
      <c r="E4" s="15"/>
      <c r="F4" s="16"/>
      <c r="G4" s="17"/>
      <c r="H4" s="17"/>
      <c r="I4" s="15"/>
      <c r="J4" s="1"/>
      <c r="K4" s="1"/>
      <c r="L4" s="9"/>
    </row>
    <row r="5" ht="21.0" customHeight="1">
      <c r="A5" s="1"/>
      <c r="B5" s="18"/>
      <c r="C5" s="19" t="s">
        <v>2</v>
      </c>
      <c r="D5" s="20"/>
      <c r="E5" s="21"/>
      <c r="F5" s="22"/>
      <c r="G5" s="23" t="s">
        <v>74</v>
      </c>
      <c r="H5" s="20"/>
      <c r="I5" s="21"/>
      <c r="J5" s="14"/>
      <c r="K5" s="1"/>
      <c r="L5" s="9"/>
    </row>
    <row r="6" ht="21.0" customHeight="1">
      <c r="A6" s="1"/>
      <c r="B6" s="18"/>
      <c r="C6" s="24"/>
      <c r="E6" s="25"/>
      <c r="F6" s="22"/>
      <c r="G6" s="24"/>
      <c r="I6" s="25"/>
      <c r="J6" s="14"/>
      <c r="K6" s="1"/>
      <c r="L6" s="9"/>
    </row>
    <row r="7" ht="21.0" customHeight="1">
      <c r="A7" s="1"/>
      <c r="B7" s="18"/>
      <c r="C7" s="26"/>
      <c r="D7" s="27"/>
      <c r="E7" s="28"/>
      <c r="F7" s="22"/>
      <c r="G7" s="26"/>
      <c r="H7" s="27"/>
      <c r="I7" s="28"/>
      <c r="J7" s="14"/>
      <c r="K7" s="1"/>
      <c r="L7" s="9"/>
    </row>
    <row r="8" ht="6.0" customHeight="1">
      <c r="A8" s="1"/>
      <c r="B8" s="1"/>
      <c r="C8" s="15"/>
      <c r="D8" s="15"/>
      <c r="E8" s="15"/>
      <c r="F8" s="29"/>
      <c r="G8" s="17"/>
      <c r="H8" s="17"/>
      <c r="I8" s="15"/>
      <c r="J8" s="1"/>
      <c r="K8" s="1"/>
      <c r="L8" s="9"/>
    </row>
    <row r="9" ht="14.25" customHeight="1">
      <c r="A9" s="1"/>
      <c r="B9" s="30"/>
      <c r="C9" s="31" t="s">
        <v>4</v>
      </c>
      <c r="D9" s="12"/>
      <c r="E9" s="12"/>
      <c r="F9" s="12"/>
      <c r="G9" s="12"/>
      <c r="H9" s="12"/>
      <c r="I9" s="13"/>
      <c r="J9" s="14"/>
      <c r="K9" s="1"/>
      <c r="L9" s="9"/>
    </row>
    <row r="10" ht="9.0" customHeight="1">
      <c r="A10" s="1"/>
      <c r="B10" s="1"/>
      <c r="C10" s="16"/>
      <c r="D10" s="16"/>
      <c r="E10" s="16"/>
      <c r="F10" s="16"/>
      <c r="G10" s="32"/>
      <c r="H10" s="32"/>
      <c r="I10" s="16"/>
      <c r="J10" s="1"/>
      <c r="K10" s="1"/>
      <c r="L10" s="9"/>
    </row>
    <row r="11" ht="15.75" customHeight="1">
      <c r="A11" s="1"/>
      <c r="B11" s="33"/>
      <c r="C11" s="34" t="s">
        <v>5</v>
      </c>
      <c r="D11" s="35"/>
      <c r="E11" s="35"/>
      <c r="F11" s="35"/>
      <c r="G11" s="36"/>
      <c r="H11" s="37" t="s">
        <v>6</v>
      </c>
      <c r="I11" s="38" t="s">
        <v>7</v>
      </c>
      <c r="J11" s="1"/>
      <c r="K11" s="1"/>
      <c r="L11" s="9"/>
    </row>
    <row r="12" ht="15.75" customHeight="1">
      <c r="A12" s="1"/>
      <c r="B12" s="33"/>
      <c r="C12" s="34" t="s">
        <v>8</v>
      </c>
      <c r="D12" s="35"/>
      <c r="E12" s="35"/>
      <c r="F12" s="35"/>
      <c r="G12" s="36"/>
      <c r="H12" s="39"/>
      <c r="I12" s="1"/>
      <c r="J12" s="1"/>
      <c r="K12" s="1"/>
      <c r="L12" s="9"/>
    </row>
    <row r="13" ht="15.75" customHeight="1">
      <c r="A13" s="1"/>
      <c r="B13" s="40"/>
      <c r="C13" s="41" t="s">
        <v>9</v>
      </c>
      <c r="D13" s="35"/>
      <c r="E13" s="35"/>
      <c r="F13" s="35"/>
      <c r="G13" s="36"/>
      <c r="H13" s="42">
        <v>1250.0</v>
      </c>
      <c r="I13" s="43"/>
      <c r="J13" s="1"/>
      <c r="K13" s="1"/>
      <c r="L13" s="9"/>
    </row>
    <row r="14" ht="15.75" customHeight="1">
      <c r="A14" s="1"/>
      <c r="B14" s="40"/>
      <c r="C14" s="41" t="s">
        <v>10</v>
      </c>
      <c r="D14" s="35"/>
      <c r="E14" s="35"/>
      <c r="F14" s="35"/>
      <c r="G14" s="36"/>
      <c r="H14" s="39"/>
      <c r="I14" s="43"/>
      <c r="J14" s="1"/>
      <c r="K14" s="1"/>
      <c r="L14" s="9"/>
    </row>
    <row r="15" ht="15.75" customHeight="1">
      <c r="A15" s="1"/>
      <c r="B15" s="40"/>
      <c r="C15" s="41" t="s">
        <v>11</v>
      </c>
      <c r="D15" s="35"/>
      <c r="E15" s="35"/>
      <c r="F15" s="35"/>
      <c r="G15" s="36"/>
      <c r="H15" s="42">
        <f>3*H13*0.05</f>
        <v>187.5</v>
      </c>
      <c r="I15" s="43"/>
      <c r="J15" s="1"/>
      <c r="K15" s="1"/>
      <c r="L15" s="9"/>
    </row>
    <row r="16" ht="15.75" customHeight="1">
      <c r="A16" s="1"/>
      <c r="B16" s="40"/>
      <c r="C16" s="41" t="s">
        <v>12</v>
      </c>
      <c r="D16" s="35"/>
      <c r="E16" s="35"/>
      <c r="F16" s="35"/>
      <c r="G16" s="36"/>
      <c r="H16" s="42"/>
      <c r="I16" s="43"/>
      <c r="J16" s="1"/>
      <c r="K16" s="1"/>
      <c r="L16" s="9"/>
    </row>
    <row r="17" ht="15.75" customHeight="1">
      <c r="A17" s="1"/>
      <c r="B17" s="40"/>
      <c r="C17" s="41" t="s">
        <v>12</v>
      </c>
      <c r="D17" s="35"/>
      <c r="E17" s="35"/>
      <c r="F17" s="35"/>
      <c r="G17" s="36"/>
      <c r="H17" s="42"/>
      <c r="I17" s="43"/>
      <c r="J17" s="1"/>
      <c r="K17" s="1"/>
      <c r="L17" s="9"/>
    </row>
    <row r="18" ht="15.75" customHeight="1">
      <c r="A18" s="1"/>
      <c r="B18" s="40"/>
      <c r="C18" s="41" t="s">
        <v>13</v>
      </c>
      <c r="D18" s="35"/>
      <c r="E18" s="35"/>
      <c r="F18" s="35"/>
      <c r="G18" s="36"/>
      <c r="H18" s="84">
        <f>G72+G73</f>
        <v>300</v>
      </c>
      <c r="I18" s="43"/>
      <c r="J18" s="1"/>
      <c r="K18" s="1"/>
      <c r="L18" s="9"/>
    </row>
    <row r="19" ht="15.75" customHeight="1">
      <c r="A19" s="1"/>
      <c r="B19" s="40"/>
      <c r="C19" s="41" t="s">
        <v>14</v>
      </c>
      <c r="D19" s="35"/>
      <c r="E19" s="35"/>
      <c r="F19" s="35"/>
      <c r="G19" s="36"/>
      <c r="H19" s="42"/>
      <c r="I19" s="43"/>
      <c r="J19" s="1"/>
      <c r="K19" s="1"/>
      <c r="L19" s="9"/>
    </row>
    <row r="20" ht="15.75" customHeight="1">
      <c r="A20" s="1"/>
      <c r="B20" s="40"/>
      <c r="C20" s="41" t="s">
        <v>75</v>
      </c>
      <c r="D20" s="35"/>
      <c r="E20" s="35"/>
      <c r="F20" s="35"/>
      <c r="G20" s="36"/>
      <c r="H20" s="42">
        <f>H13+H15</f>
        <v>1437.5</v>
      </c>
      <c r="I20" s="43"/>
      <c r="J20" s="1"/>
      <c r="K20" s="1"/>
      <c r="L20" s="9"/>
    </row>
    <row r="21" ht="15.75" customHeight="1">
      <c r="A21" s="1"/>
      <c r="B21" s="40"/>
      <c r="C21" s="41" t="s">
        <v>70</v>
      </c>
      <c r="D21" s="35"/>
      <c r="E21" s="35"/>
      <c r="F21" s="35"/>
      <c r="G21" s="36"/>
      <c r="H21" s="42">
        <v>500.0</v>
      </c>
      <c r="I21" s="43"/>
      <c r="J21" s="1"/>
      <c r="K21" s="1"/>
      <c r="L21" s="9"/>
    </row>
    <row r="22" ht="15.75" customHeight="1">
      <c r="A22" s="1"/>
      <c r="B22" s="44"/>
      <c r="C22" s="45" t="s">
        <v>17</v>
      </c>
      <c r="D22" s="35"/>
      <c r="E22" s="35"/>
      <c r="F22" s="35"/>
      <c r="G22" s="35"/>
      <c r="H22" s="36"/>
      <c r="I22" s="46">
        <f>SUM(H13+H15+H16+H17+H18+H19+H20+H21)</f>
        <v>3675</v>
      </c>
      <c r="J22" s="1"/>
      <c r="K22" s="1"/>
      <c r="L22" s="9"/>
    </row>
    <row r="23" ht="15.75" customHeight="1">
      <c r="A23" s="1"/>
      <c r="B23" s="33"/>
      <c r="C23" s="34" t="s">
        <v>18</v>
      </c>
      <c r="D23" s="35"/>
      <c r="E23" s="35"/>
      <c r="F23" s="35"/>
      <c r="G23" s="36"/>
      <c r="H23" s="39"/>
      <c r="I23" s="1"/>
      <c r="J23" s="1"/>
      <c r="K23" s="1"/>
      <c r="L23" s="9"/>
    </row>
    <row r="24" ht="15.75" customHeight="1">
      <c r="A24" s="1"/>
      <c r="B24" s="40"/>
      <c r="C24" s="41" t="s">
        <v>19</v>
      </c>
      <c r="D24" s="35"/>
      <c r="E24" s="35"/>
      <c r="F24" s="35"/>
      <c r="G24" s="36"/>
      <c r="H24" s="42"/>
      <c r="I24" s="1"/>
      <c r="J24" s="1"/>
      <c r="K24" s="1"/>
      <c r="L24" s="9"/>
    </row>
    <row r="25" ht="15.75" customHeight="1">
      <c r="A25" s="1"/>
      <c r="B25" s="40"/>
      <c r="C25" s="41" t="s">
        <v>20</v>
      </c>
      <c r="D25" s="35"/>
      <c r="E25" s="35"/>
      <c r="F25" s="35"/>
      <c r="G25" s="36"/>
      <c r="H25" s="42">
        <v>300.0</v>
      </c>
      <c r="I25" s="47">
        <f>H25-2*53.34</f>
        <v>193.32</v>
      </c>
      <c r="J25" s="1"/>
      <c r="K25" s="1"/>
      <c r="L25" s="9"/>
    </row>
    <row r="26" ht="15.75" customHeight="1">
      <c r="A26" s="1"/>
      <c r="B26" s="40"/>
      <c r="C26" s="41" t="s">
        <v>21</v>
      </c>
      <c r="D26" s="35"/>
      <c r="E26" s="35"/>
      <c r="F26" s="35"/>
      <c r="G26" s="36"/>
      <c r="H26" s="42">
        <v>500.0</v>
      </c>
      <c r="I26" s="47">
        <f>H26-1000*0.26</f>
        <v>240</v>
      </c>
      <c r="J26" s="1"/>
      <c r="K26" s="1"/>
      <c r="L26" s="9"/>
    </row>
    <row r="27" ht="15.75" customHeight="1">
      <c r="A27" s="1"/>
      <c r="B27" s="40"/>
      <c r="C27" s="41" t="s">
        <v>22</v>
      </c>
      <c r="D27" s="35"/>
      <c r="E27" s="35"/>
      <c r="F27" s="35"/>
      <c r="G27" s="36"/>
      <c r="H27" s="42"/>
      <c r="I27" s="1"/>
      <c r="J27" s="1"/>
      <c r="K27" s="1"/>
      <c r="L27" s="9"/>
    </row>
    <row r="28" ht="15.75" customHeight="1">
      <c r="A28" s="1"/>
      <c r="B28" s="40"/>
      <c r="C28" s="41" t="s">
        <v>23</v>
      </c>
      <c r="D28" s="35"/>
      <c r="E28" s="35"/>
      <c r="F28" s="35"/>
      <c r="G28" s="36"/>
      <c r="H28" s="42"/>
      <c r="I28" s="1"/>
      <c r="J28" s="1"/>
      <c r="K28" s="1"/>
      <c r="L28" s="9"/>
    </row>
    <row r="29" ht="15.75" customHeight="1">
      <c r="A29" s="1"/>
      <c r="B29" s="40"/>
      <c r="C29" s="41" t="s">
        <v>24</v>
      </c>
      <c r="D29" s="35"/>
      <c r="E29" s="35"/>
      <c r="F29" s="35"/>
      <c r="G29" s="36"/>
      <c r="H29" s="42"/>
      <c r="I29" s="1"/>
      <c r="J29" s="1"/>
      <c r="K29" s="1"/>
      <c r="L29" s="9"/>
    </row>
    <row r="30" ht="15.75" customHeight="1">
      <c r="A30" s="1"/>
      <c r="B30" s="44"/>
      <c r="C30" s="45" t="s">
        <v>25</v>
      </c>
      <c r="D30" s="35"/>
      <c r="E30" s="35"/>
      <c r="F30" s="35"/>
      <c r="G30" s="35"/>
      <c r="H30" s="36"/>
      <c r="I30" s="46">
        <f>H24+H25+H26+H27+H28+H29</f>
        <v>800</v>
      </c>
      <c r="J30" s="1"/>
      <c r="K30" s="1"/>
      <c r="L30" s="9"/>
    </row>
    <row r="31" ht="15.75" customHeight="1">
      <c r="A31" s="1"/>
      <c r="B31" s="44"/>
      <c r="C31" s="45" t="s">
        <v>26</v>
      </c>
      <c r="D31" s="35"/>
      <c r="E31" s="35"/>
      <c r="F31" s="35"/>
      <c r="G31" s="35"/>
      <c r="H31" s="36"/>
      <c r="I31" s="46">
        <f>SUM(I22+I30)</f>
        <v>4475</v>
      </c>
      <c r="J31" s="1"/>
      <c r="K31" s="1"/>
      <c r="L31" s="9"/>
    </row>
    <row r="32" ht="15.75" customHeight="1">
      <c r="A32" s="1"/>
      <c r="B32" s="1"/>
      <c r="C32" s="1"/>
      <c r="D32" s="1"/>
      <c r="E32" s="1"/>
      <c r="F32" s="1"/>
      <c r="G32" s="39"/>
      <c r="H32" s="39"/>
      <c r="I32" s="1"/>
      <c r="J32" s="1"/>
      <c r="K32" s="1"/>
      <c r="L32" s="9"/>
    </row>
    <row r="33" ht="15.75" customHeight="1">
      <c r="A33" s="1"/>
      <c r="B33" s="33"/>
      <c r="C33" s="34" t="s">
        <v>27</v>
      </c>
      <c r="D33" s="35"/>
      <c r="E33" s="35"/>
      <c r="F33" s="35"/>
      <c r="G33" s="36"/>
      <c r="H33" s="39"/>
      <c r="I33" s="1"/>
      <c r="J33" s="1"/>
      <c r="K33" s="1"/>
      <c r="L33" s="9"/>
    </row>
    <row r="34" ht="15.75" customHeight="1">
      <c r="A34" s="1"/>
      <c r="B34" s="1"/>
      <c r="C34" s="48" t="s">
        <v>28</v>
      </c>
      <c r="D34" s="35"/>
      <c r="E34" s="35"/>
      <c r="F34" s="35"/>
      <c r="G34" s="35"/>
      <c r="H34" s="36"/>
      <c r="I34" s="1"/>
      <c r="J34" s="1"/>
      <c r="K34" s="1"/>
      <c r="L34" s="9"/>
    </row>
    <row r="35" ht="15.75" customHeight="1">
      <c r="A35" s="1"/>
      <c r="B35" s="40"/>
      <c r="C35" s="40"/>
      <c r="D35" s="40"/>
      <c r="E35" s="40"/>
      <c r="F35" s="40"/>
      <c r="G35" s="39" t="s">
        <v>29</v>
      </c>
      <c r="H35" s="49"/>
      <c r="I35" s="1"/>
      <c r="J35" s="1"/>
      <c r="K35" s="1"/>
      <c r="L35" s="9"/>
    </row>
    <row r="36" ht="15.75" customHeight="1">
      <c r="A36" s="1"/>
      <c r="B36" s="40"/>
      <c r="C36" s="41" t="s">
        <v>30</v>
      </c>
      <c r="D36" s="35"/>
      <c r="E36" s="35"/>
      <c r="F36" s="36"/>
      <c r="G36" s="50">
        <v>0.047</v>
      </c>
      <c r="H36" s="42">
        <f>G36*G63</f>
        <v>122.6889567</v>
      </c>
      <c r="I36" s="1"/>
      <c r="J36" s="1"/>
      <c r="K36" s="1"/>
      <c r="L36" s="9"/>
    </row>
    <row r="37" ht="15.75" customHeight="1">
      <c r="A37" s="1"/>
      <c r="B37" s="40"/>
      <c r="C37" s="41" t="s">
        <v>31</v>
      </c>
      <c r="D37" s="35"/>
      <c r="E37" s="35"/>
      <c r="F37" s="36"/>
      <c r="G37" s="51">
        <v>0.0155</v>
      </c>
      <c r="H37" s="42">
        <f>G37*G65</f>
        <v>45.11125167</v>
      </c>
      <c r="I37" s="1"/>
      <c r="J37" s="1"/>
      <c r="K37" s="1"/>
      <c r="L37" s="9"/>
    </row>
    <row r="38" ht="15.75" customHeight="1">
      <c r="A38" s="1"/>
      <c r="B38" s="40"/>
      <c r="C38" s="41" t="s">
        <v>64</v>
      </c>
      <c r="D38" s="35"/>
      <c r="E38" s="35"/>
      <c r="F38" s="36"/>
      <c r="G38" s="50">
        <v>0.001</v>
      </c>
      <c r="H38" s="42">
        <f>G38*G65</f>
        <v>2.910403333</v>
      </c>
      <c r="I38" s="52"/>
      <c r="J38" s="1"/>
      <c r="K38" s="1"/>
      <c r="L38" s="9"/>
    </row>
    <row r="39" ht="15.75" customHeight="1">
      <c r="A39" s="1"/>
      <c r="B39" s="40"/>
      <c r="C39" s="41" t="s">
        <v>33</v>
      </c>
      <c r="D39" s="35"/>
      <c r="E39" s="35"/>
      <c r="F39" s="36"/>
      <c r="G39" s="50">
        <v>0.047</v>
      </c>
      <c r="H39" s="42">
        <f t="shared" ref="H39:H40" si="1">G39*G72</f>
        <v>4.7</v>
      </c>
      <c r="I39" s="1"/>
      <c r="J39" s="1"/>
      <c r="K39" s="1"/>
      <c r="L39" s="9"/>
    </row>
    <row r="40" ht="15.75" customHeight="1">
      <c r="A40" s="1"/>
      <c r="B40" s="40"/>
      <c r="C40" s="41" t="s">
        <v>34</v>
      </c>
      <c r="D40" s="35"/>
      <c r="E40" s="35"/>
      <c r="F40" s="36"/>
      <c r="G40" s="50">
        <v>0.02</v>
      </c>
      <c r="H40" s="42">
        <f t="shared" si="1"/>
        <v>4</v>
      </c>
      <c r="I40" s="1"/>
      <c r="J40" s="1"/>
      <c r="K40" s="1"/>
      <c r="L40" s="9"/>
    </row>
    <row r="41" ht="15.75" customHeight="1">
      <c r="A41" s="1"/>
      <c r="B41" s="44"/>
      <c r="C41" s="41" t="s">
        <v>35</v>
      </c>
      <c r="D41" s="35"/>
      <c r="E41" s="35"/>
      <c r="F41" s="36"/>
      <c r="G41" s="50">
        <v>0.0013</v>
      </c>
      <c r="H41" s="42">
        <f>G41*G65</f>
        <v>3.783524333</v>
      </c>
      <c r="I41" s="46"/>
      <c r="J41" s="1"/>
      <c r="K41" s="1"/>
      <c r="L41" s="9"/>
    </row>
    <row r="42" ht="15.75" customHeight="1">
      <c r="A42" s="1"/>
      <c r="B42" s="44"/>
      <c r="C42" s="45" t="s">
        <v>36</v>
      </c>
      <c r="D42" s="35"/>
      <c r="E42" s="35"/>
      <c r="F42" s="35"/>
      <c r="G42" s="35"/>
      <c r="H42" s="36"/>
      <c r="I42" s="46">
        <f>H36+H37+H38+H39+H40+H41</f>
        <v>183.194136</v>
      </c>
      <c r="J42" s="1"/>
      <c r="K42" s="1"/>
      <c r="L42" s="9"/>
    </row>
    <row r="43" ht="15.75" customHeight="1">
      <c r="A43" s="1"/>
      <c r="B43" s="40"/>
      <c r="C43" s="41" t="s">
        <v>37</v>
      </c>
      <c r="D43" s="35"/>
      <c r="E43" s="35"/>
      <c r="F43" s="35"/>
      <c r="G43" s="36"/>
      <c r="H43" s="42">
        <f>G75*H75</f>
        <v>205.416</v>
      </c>
      <c r="I43" s="1"/>
      <c r="J43" s="1"/>
      <c r="K43" s="1"/>
      <c r="L43" s="9"/>
    </row>
    <row r="44" ht="15.75" customHeight="1">
      <c r="A44" s="1"/>
      <c r="B44" s="40"/>
      <c r="C44" s="41" t="s">
        <v>38</v>
      </c>
      <c r="D44" s="35"/>
      <c r="E44" s="35"/>
      <c r="F44" s="35"/>
      <c r="G44" s="36"/>
      <c r="H44" s="42"/>
      <c r="I44" s="1"/>
      <c r="J44" s="1"/>
      <c r="K44" s="1"/>
      <c r="L44" s="9"/>
    </row>
    <row r="45" ht="15.75" customHeight="1">
      <c r="A45" s="1"/>
      <c r="B45" s="40"/>
      <c r="C45" s="41" t="s">
        <v>39</v>
      </c>
      <c r="D45" s="35"/>
      <c r="E45" s="35"/>
      <c r="F45" s="35"/>
      <c r="G45" s="36"/>
      <c r="H45" s="42">
        <f>H21</f>
        <v>500</v>
      </c>
      <c r="I45" s="1"/>
      <c r="J45" s="1"/>
      <c r="K45" s="1"/>
      <c r="L45" s="9"/>
    </row>
    <row r="46" ht="15.75" customHeight="1">
      <c r="A46" s="1"/>
      <c r="B46" s="40"/>
      <c r="C46" s="41" t="s">
        <v>40</v>
      </c>
      <c r="D46" s="35"/>
      <c r="E46" s="35"/>
      <c r="F46" s="35"/>
      <c r="G46" s="36"/>
      <c r="H46" s="42"/>
      <c r="I46" s="1"/>
      <c r="J46" s="1"/>
      <c r="K46" s="1"/>
      <c r="L46" s="9"/>
    </row>
    <row r="47" ht="15.75" customHeight="1">
      <c r="A47" s="1"/>
      <c r="B47" s="44"/>
      <c r="C47" s="45" t="s">
        <v>41</v>
      </c>
      <c r="D47" s="35"/>
      <c r="E47" s="35"/>
      <c r="F47" s="35"/>
      <c r="G47" s="35"/>
      <c r="H47" s="36"/>
      <c r="I47" s="46">
        <f>I42+H43+H44+H45+H46</f>
        <v>888.610136</v>
      </c>
      <c r="J47" s="1"/>
      <c r="K47" s="1"/>
      <c r="L47" s="9"/>
    </row>
    <row r="48" ht="15.75" customHeight="1">
      <c r="A48" s="1"/>
      <c r="B48" s="1"/>
      <c r="C48" s="1"/>
      <c r="D48" s="1"/>
      <c r="E48" s="1"/>
      <c r="F48" s="1"/>
      <c r="G48" s="39"/>
      <c r="H48" s="39"/>
      <c r="I48" s="1"/>
      <c r="J48" s="1"/>
      <c r="K48" s="1"/>
      <c r="L48" s="9"/>
    </row>
    <row r="49" ht="15.75" customHeight="1">
      <c r="A49" s="1"/>
      <c r="B49" s="44"/>
      <c r="C49" s="53" t="s">
        <v>42</v>
      </c>
      <c r="D49" s="35"/>
      <c r="E49" s="35"/>
      <c r="F49" s="35"/>
      <c r="G49" s="35"/>
      <c r="H49" s="36"/>
      <c r="I49" s="54">
        <f>I31-I47</f>
        <v>3586.389864</v>
      </c>
      <c r="J49" s="1"/>
      <c r="K49" s="1"/>
      <c r="L49" s="9"/>
    </row>
    <row r="50" ht="15.75" customHeight="1">
      <c r="A50" s="1"/>
      <c r="B50" s="1"/>
      <c r="C50" s="1"/>
      <c r="D50" s="1"/>
      <c r="E50" s="1"/>
      <c r="F50" s="1"/>
      <c r="G50" s="39"/>
      <c r="H50" s="39"/>
      <c r="I50" s="1"/>
      <c r="J50" s="1"/>
      <c r="K50" s="1"/>
      <c r="L50" s="9"/>
    </row>
    <row r="51" ht="15.75" customHeight="1">
      <c r="A51" s="1"/>
      <c r="B51" s="55"/>
      <c r="C51" s="56" t="s">
        <v>43</v>
      </c>
      <c r="D51" s="35"/>
      <c r="E51" s="36"/>
      <c r="F51" s="1"/>
      <c r="G51" s="57" t="s">
        <v>43</v>
      </c>
      <c r="H51" s="35"/>
      <c r="I51" s="36"/>
      <c r="J51" s="1"/>
      <c r="K51" s="1"/>
      <c r="L51" s="9"/>
    </row>
    <row r="52" ht="15.75" customHeight="1">
      <c r="A52" s="1"/>
      <c r="B52" s="1"/>
      <c r="C52" s="1"/>
      <c r="D52" s="1"/>
      <c r="E52" s="1"/>
      <c r="F52" s="1"/>
      <c r="G52" s="39"/>
      <c r="H52" s="39"/>
      <c r="I52" s="1"/>
      <c r="J52" s="1"/>
      <c r="K52" s="1"/>
      <c r="L52" s="9"/>
    </row>
    <row r="53" ht="15.75" customHeight="1">
      <c r="A53" s="1"/>
      <c r="B53" s="1"/>
      <c r="C53" s="1"/>
      <c r="D53" s="1"/>
      <c r="E53" s="1"/>
      <c r="F53" s="1"/>
      <c r="G53" s="39"/>
      <c r="H53" s="39"/>
      <c r="I53" s="1"/>
      <c r="J53" s="1"/>
      <c r="K53" s="1"/>
      <c r="L53" s="9"/>
    </row>
    <row r="54" ht="15.75" customHeight="1">
      <c r="A54" s="1"/>
      <c r="B54" s="1"/>
      <c r="C54" s="1"/>
      <c r="D54" s="1"/>
      <c r="E54" s="1"/>
      <c r="F54" s="1"/>
      <c r="G54" s="39"/>
      <c r="H54" s="39"/>
      <c r="I54" s="1"/>
      <c r="J54" s="1"/>
      <c r="K54" s="1"/>
      <c r="L54" s="9"/>
    </row>
    <row r="55" ht="15.75" customHeight="1">
      <c r="A55" s="1"/>
      <c r="B55" s="29"/>
      <c r="C55" s="29"/>
      <c r="D55" s="29"/>
      <c r="E55" s="29"/>
      <c r="F55" s="29"/>
      <c r="G55" s="58"/>
      <c r="H55" s="58"/>
      <c r="I55" s="29"/>
      <c r="J55" s="29"/>
      <c r="K55" s="1"/>
      <c r="L55" s="9"/>
    </row>
    <row r="56" ht="6.75" customHeight="1">
      <c r="A56" s="59"/>
      <c r="B56" s="60"/>
      <c r="C56" s="61"/>
      <c r="D56" s="61"/>
      <c r="E56" s="61"/>
      <c r="F56" s="61"/>
      <c r="G56" s="62"/>
      <c r="H56" s="62"/>
      <c r="I56" s="61"/>
      <c r="J56" s="63"/>
      <c r="K56" s="14"/>
      <c r="L56" s="9"/>
    </row>
    <row r="57" ht="15.75" customHeight="1">
      <c r="A57" s="59"/>
      <c r="B57" s="64"/>
      <c r="C57" s="65" t="s">
        <v>44</v>
      </c>
      <c r="D57" s="12"/>
      <c r="E57" s="12"/>
      <c r="F57" s="12"/>
      <c r="G57" s="12"/>
      <c r="H57" s="12"/>
      <c r="I57" s="13"/>
      <c r="J57" s="66"/>
      <c r="K57" s="14"/>
      <c r="L57" s="9"/>
    </row>
    <row r="58" ht="9.75" customHeight="1">
      <c r="A58" s="59"/>
      <c r="B58" s="67"/>
      <c r="C58" s="16"/>
      <c r="D58" s="16"/>
      <c r="E58" s="16"/>
      <c r="F58" s="16"/>
      <c r="G58" s="32"/>
      <c r="H58" s="32"/>
      <c r="I58" s="16"/>
      <c r="J58" s="68"/>
      <c r="K58" s="14"/>
      <c r="L58" s="9"/>
    </row>
    <row r="59" ht="30.0" customHeight="1">
      <c r="A59" s="59"/>
      <c r="B59" s="67"/>
      <c r="C59" s="69" t="s">
        <v>45</v>
      </c>
      <c r="D59" s="69"/>
      <c r="E59" s="69"/>
      <c r="F59" s="69"/>
      <c r="G59" s="70" t="s">
        <v>46</v>
      </c>
      <c r="H59" s="71" t="s">
        <v>47</v>
      </c>
      <c r="I59" s="72" t="s">
        <v>48</v>
      </c>
      <c r="J59" s="68"/>
      <c r="K59" s="14"/>
      <c r="L59" s="9"/>
    </row>
    <row r="60" ht="15.75" customHeight="1">
      <c r="A60" s="59"/>
      <c r="B60" s="67"/>
      <c r="C60" s="34" t="s">
        <v>49</v>
      </c>
      <c r="D60" s="35"/>
      <c r="E60" s="35"/>
      <c r="F60" s="36"/>
      <c r="G60" s="39"/>
      <c r="H60" s="39"/>
      <c r="I60" s="1"/>
      <c r="J60" s="68"/>
      <c r="K60" s="14"/>
      <c r="L60" s="9"/>
    </row>
    <row r="61" ht="15.75" customHeight="1">
      <c r="A61" s="59"/>
      <c r="B61" s="67"/>
      <c r="C61" s="41" t="s">
        <v>50</v>
      </c>
      <c r="D61" s="36"/>
      <c r="E61" s="40"/>
      <c r="F61" s="40"/>
      <c r="G61" s="42">
        <f>H13+H15+I25+I26+H16+H17+H19+H21+H24</f>
        <v>2370.82</v>
      </c>
      <c r="H61" s="39"/>
      <c r="I61" s="1"/>
      <c r="J61" s="68"/>
      <c r="K61" s="14"/>
      <c r="L61" s="9"/>
    </row>
    <row r="62" ht="15.75" customHeight="1">
      <c r="A62" s="59"/>
      <c r="B62" s="67"/>
      <c r="C62" s="41" t="s">
        <v>51</v>
      </c>
      <c r="D62" s="36"/>
      <c r="E62" s="40"/>
      <c r="F62" s="40"/>
      <c r="G62" s="42">
        <f>2*(H13+H15)/12</f>
        <v>239.5833333</v>
      </c>
      <c r="H62" s="39"/>
      <c r="I62" s="1"/>
      <c r="J62" s="68"/>
      <c r="K62" s="14"/>
      <c r="L62" s="9"/>
    </row>
    <row r="63" ht="15.75" customHeight="1">
      <c r="A63" s="59"/>
      <c r="B63" s="67"/>
      <c r="C63" s="1"/>
      <c r="D63" s="1"/>
      <c r="E63" s="44" t="s">
        <v>52</v>
      </c>
      <c r="F63" s="1"/>
      <c r="G63" s="46">
        <f>G61+G62</f>
        <v>2610.403333</v>
      </c>
      <c r="H63" s="50">
        <v>0.236</v>
      </c>
      <c r="I63" s="42">
        <f>G63*H63</f>
        <v>616.0551867</v>
      </c>
      <c r="J63" s="68"/>
      <c r="K63" s="14"/>
      <c r="L63" s="9"/>
    </row>
    <row r="64" ht="8.25" customHeight="1">
      <c r="A64" s="59"/>
      <c r="B64" s="67"/>
      <c r="C64" s="1"/>
      <c r="D64" s="1"/>
      <c r="E64" s="1"/>
      <c r="F64" s="1"/>
      <c r="G64" s="39"/>
      <c r="H64" s="39"/>
      <c r="I64" s="1"/>
      <c r="J64" s="68"/>
      <c r="K64" s="14"/>
      <c r="L64" s="9"/>
    </row>
    <row r="65" ht="15.75" customHeight="1">
      <c r="A65" s="59"/>
      <c r="B65" s="67"/>
      <c r="C65" s="34" t="s">
        <v>53</v>
      </c>
      <c r="D65" s="35"/>
      <c r="E65" s="35"/>
      <c r="F65" s="36"/>
      <c r="G65" s="73">
        <f>G63+G72+G73</f>
        <v>2910.403333</v>
      </c>
      <c r="H65" s="74"/>
      <c r="I65" s="75"/>
      <c r="J65" s="68"/>
      <c r="K65" s="14"/>
      <c r="L65" s="9"/>
    </row>
    <row r="66" ht="15.75" customHeight="1">
      <c r="A66" s="59"/>
      <c r="B66" s="67"/>
      <c r="C66" s="41" t="s">
        <v>54</v>
      </c>
      <c r="D66" s="35"/>
      <c r="E66" s="35"/>
      <c r="F66" s="36"/>
      <c r="G66" s="76"/>
      <c r="H66" s="51">
        <v>0.0125</v>
      </c>
      <c r="I66" s="42">
        <f>G65*H66</f>
        <v>36.38004167</v>
      </c>
      <c r="J66" s="68"/>
      <c r="K66" s="14"/>
      <c r="L66" s="9"/>
    </row>
    <row r="67" ht="15.75" customHeight="1">
      <c r="A67" s="59"/>
      <c r="B67" s="67"/>
      <c r="C67" s="41" t="s">
        <v>55</v>
      </c>
      <c r="D67" s="35"/>
      <c r="E67" s="35"/>
      <c r="F67" s="36"/>
      <c r="G67" s="76"/>
      <c r="H67" s="51">
        <v>0.055</v>
      </c>
      <c r="I67" s="42">
        <f>G65*H67</f>
        <v>160.0721833</v>
      </c>
      <c r="J67" s="68"/>
      <c r="K67" s="14"/>
      <c r="L67" s="9"/>
    </row>
    <row r="68" ht="15.75" customHeight="1">
      <c r="A68" s="59"/>
      <c r="B68" s="67"/>
      <c r="C68" s="41" t="s">
        <v>56</v>
      </c>
      <c r="D68" s="35"/>
      <c r="E68" s="35"/>
      <c r="F68" s="36"/>
      <c r="G68" s="76"/>
      <c r="H68" s="50">
        <v>0.006</v>
      </c>
      <c r="I68" s="42">
        <f>G65*H68</f>
        <v>17.46242</v>
      </c>
      <c r="J68" s="68"/>
      <c r="K68" s="14"/>
      <c r="L68" s="9"/>
    </row>
    <row r="69" ht="15.75" customHeight="1">
      <c r="A69" s="59"/>
      <c r="B69" s="67"/>
      <c r="C69" s="41" t="s">
        <v>57</v>
      </c>
      <c r="D69" s="35"/>
      <c r="E69" s="35"/>
      <c r="F69" s="36"/>
      <c r="G69" s="77"/>
      <c r="H69" s="50">
        <v>0.002</v>
      </c>
      <c r="I69" s="42">
        <f>H69*G65</f>
        <v>5.820806667</v>
      </c>
      <c r="J69" s="68"/>
      <c r="K69" s="14"/>
      <c r="L69" s="9"/>
    </row>
    <row r="70" ht="6.75" customHeight="1">
      <c r="A70" s="59"/>
      <c r="B70" s="67"/>
      <c r="C70" s="1"/>
      <c r="D70" s="1"/>
      <c r="E70" s="1"/>
      <c r="F70" s="1"/>
      <c r="G70" s="39"/>
      <c r="H70" s="39"/>
      <c r="I70" s="1"/>
      <c r="J70" s="68"/>
      <c r="K70" s="14"/>
      <c r="L70" s="9"/>
    </row>
    <row r="71" ht="15.75" customHeight="1">
      <c r="A71" s="59"/>
      <c r="B71" s="67"/>
      <c r="C71" s="34" t="s">
        <v>58</v>
      </c>
      <c r="D71" s="35"/>
      <c r="E71" s="35"/>
      <c r="F71" s="36"/>
      <c r="G71" s="39"/>
      <c r="H71" s="78"/>
      <c r="I71" s="1"/>
      <c r="J71" s="68"/>
      <c r="K71" s="14"/>
      <c r="L71" s="9"/>
    </row>
    <row r="72" ht="15.75" customHeight="1">
      <c r="A72" s="59"/>
      <c r="B72" s="67"/>
      <c r="C72" s="41" t="s">
        <v>59</v>
      </c>
      <c r="D72" s="35"/>
      <c r="E72" s="35"/>
      <c r="F72" s="36"/>
      <c r="G72" s="46">
        <v>100.0</v>
      </c>
      <c r="H72" s="50">
        <v>0.236</v>
      </c>
      <c r="I72" s="42">
        <f t="shared" ref="I72:I73" si="2">G72*H72</f>
        <v>23.6</v>
      </c>
      <c r="J72" s="68"/>
      <c r="K72" s="14"/>
      <c r="L72" s="9"/>
    </row>
    <row r="73" ht="15.75" customHeight="1">
      <c r="A73" s="59"/>
      <c r="B73" s="67"/>
      <c r="C73" s="41" t="s">
        <v>60</v>
      </c>
      <c r="D73" s="35"/>
      <c r="E73" s="35"/>
      <c r="F73" s="36"/>
      <c r="G73" s="46">
        <v>200.0</v>
      </c>
      <c r="H73" s="50">
        <v>0.12</v>
      </c>
      <c r="I73" s="42">
        <f t="shared" si="2"/>
        <v>24</v>
      </c>
      <c r="J73" s="68"/>
      <c r="K73" s="14"/>
      <c r="L73" s="9"/>
    </row>
    <row r="74" ht="15.75" customHeight="1">
      <c r="A74" s="59"/>
      <c r="B74" s="67"/>
      <c r="C74" s="1"/>
      <c r="D74" s="1"/>
      <c r="E74" s="1"/>
      <c r="F74" s="1"/>
      <c r="G74" s="39"/>
      <c r="H74" s="39"/>
      <c r="I74" s="1"/>
      <c r="J74" s="68"/>
      <c r="K74" s="14"/>
      <c r="L74" s="9"/>
    </row>
    <row r="75" ht="15.75" customHeight="1">
      <c r="A75" s="59"/>
      <c r="B75" s="67"/>
      <c r="C75" s="34" t="s">
        <v>61</v>
      </c>
      <c r="D75" s="35"/>
      <c r="E75" s="35"/>
      <c r="F75" s="36"/>
      <c r="G75" s="46">
        <f>H13+H15+H18+I25+I26+H16+H17+H20+H19+H21+H24</f>
        <v>4108.32</v>
      </c>
      <c r="H75" s="51">
        <v>0.05</v>
      </c>
      <c r="I75" s="1"/>
      <c r="J75" s="68"/>
      <c r="K75" s="14"/>
      <c r="L75" s="9"/>
    </row>
    <row r="76" ht="15.75" customHeight="1">
      <c r="A76" s="59"/>
      <c r="B76" s="79"/>
      <c r="C76" s="80"/>
      <c r="D76" s="80"/>
      <c r="E76" s="80"/>
      <c r="F76" s="80"/>
      <c r="G76" s="81"/>
      <c r="H76" s="81"/>
      <c r="I76" s="80"/>
      <c r="J76" s="82"/>
      <c r="K76" s="14"/>
      <c r="L76" s="9"/>
    </row>
    <row r="77" ht="15.75" customHeight="1">
      <c r="A77" s="1"/>
      <c r="B77" s="16"/>
      <c r="C77" s="16"/>
      <c r="D77" s="16"/>
      <c r="E77" s="16"/>
      <c r="F77" s="16"/>
      <c r="G77" s="32"/>
      <c r="H77" s="32"/>
      <c r="I77" s="16"/>
      <c r="J77" s="16"/>
      <c r="K77" s="1"/>
      <c r="L77" s="9"/>
    </row>
    <row r="78" ht="15.75" customHeight="1">
      <c r="A78" s="1"/>
      <c r="B78" s="1"/>
      <c r="C78" s="1"/>
      <c r="D78" s="1"/>
      <c r="E78" s="1"/>
      <c r="F78" s="1"/>
      <c r="G78" s="39"/>
      <c r="H78" s="39"/>
      <c r="I78" s="1"/>
      <c r="J78" s="1"/>
      <c r="K78" s="1"/>
      <c r="L78" s="9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C13:G13"/>
    <mergeCell ref="C14:G14"/>
    <mergeCell ref="C15:G15"/>
    <mergeCell ref="C16:G16"/>
    <mergeCell ref="C17:G17"/>
    <mergeCell ref="C18:G18"/>
    <mergeCell ref="C19:G19"/>
    <mergeCell ref="C20:G20"/>
    <mergeCell ref="C23:G23"/>
    <mergeCell ref="C24:G24"/>
    <mergeCell ref="C25:G25"/>
    <mergeCell ref="C26:G26"/>
    <mergeCell ref="C27:G27"/>
    <mergeCell ref="C28:G28"/>
    <mergeCell ref="C21:G21"/>
    <mergeCell ref="C22:H22"/>
    <mergeCell ref="C29:G29"/>
    <mergeCell ref="C30:H30"/>
    <mergeCell ref="C31:H31"/>
    <mergeCell ref="C33:G33"/>
    <mergeCell ref="C37:F37"/>
    <mergeCell ref="C38:F38"/>
    <mergeCell ref="C39:F39"/>
    <mergeCell ref="C40:F40"/>
    <mergeCell ref="C41:F41"/>
    <mergeCell ref="C42:H42"/>
    <mergeCell ref="C43:G43"/>
    <mergeCell ref="C44:G44"/>
    <mergeCell ref="C57:I57"/>
    <mergeCell ref="C60:F60"/>
    <mergeCell ref="C73:F73"/>
    <mergeCell ref="C75:F75"/>
    <mergeCell ref="L1:L78"/>
    <mergeCell ref="C3:I3"/>
    <mergeCell ref="C5:E7"/>
    <mergeCell ref="G5:I7"/>
    <mergeCell ref="C9:I9"/>
    <mergeCell ref="C11:G11"/>
    <mergeCell ref="C12:G12"/>
    <mergeCell ref="C34:H34"/>
    <mergeCell ref="C36:F36"/>
    <mergeCell ref="C45:G45"/>
    <mergeCell ref="C46:G46"/>
    <mergeCell ref="C47:H47"/>
    <mergeCell ref="C49:H49"/>
    <mergeCell ref="C51:E51"/>
    <mergeCell ref="G51:I51"/>
    <mergeCell ref="C61:D61"/>
    <mergeCell ref="C62:D62"/>
    <mergeCell ref="C65:F65"/>
    <mergeCell ref="G65:G69"/>
    <mergeCell ref="C66:F66"/>
    <mergeCell ref="C67:F67"/>
    <mergeCell ref="C68:F68"/>
    <mergeCell ref="C69:F69"/>
    <mergeCell ref="C71:F71"/>
    <mergeCell ref="C72:F72"/>
  </mergeCells>
  <printOptions/>
  <pageMargins bottom="0.0" footer="0.0" header="0.0" left="0.0" right="0.0" top="0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.25"/>
    <col customWidth="1" min="3" max="5" width="12.63"/>
    <col customWidth="1" min="6" max="6" width="1.38"/>
    <col customWidth="1" min="7" max="7" width="9.13"/>
    <col customWidth="1" min="8" max="8" width="9.38"/>
    <col customWidth="1" min="9" max="9" width="9.13"/>
    <col customWidth="1" min="10" max="10" width="1.38"/>
    <col customWidth="1" min="11" max="11" width="3.13"/>
    <col customWidth="1" min="12" max="12" width="121.63"/>
  </cols>
  <sheetData>
    <row r="1" ht="9.75" customHeight="1">
      <c r="A1" s="1"/>
      <c r="B1" s="2"/>
      <c r="C1" s="2"/>
      <c r="D1" s="2"/>
      <c r="E1" s="2"/>
      <c r="F1" s="2"/>
      <c r="G1" s="3"/>
      <c r="H1" s="3"/>
      <c r="I1" s="4"/>
      <c r="J1" s="1"/>
      <c r="K1" s="1"/>
      <c r="L1" s="5" t="s">
        <v>76</v>
      </c>
    </row>
    <row r="2" ht="9.0" customHeight="1">
      <c r="A2" s="1"/>
      <c r="B2" s="2"/>
      <c r="C2" s="6"/>
      <c r="D2" s="6"/>
      <c r="E2" s="6"/>
      <c r="F2" s="6"/>
      <c r="G2" s="7"/>
      <c r="H2" s="7"/>
      <c r="I2" s="8"/>
      <c r="J2" s="1"/>
      <c r="K2" s="1"/>
      <c r="L2" s="9"/>
    </row>
    <row r="3" ht="15.75" customHeight="1">
      <c r="A3" s="1"/>
      <c r="B3" s="10"/>
      <c r="C3" s="11" t="s">
        <v>1</v>
      </c>
      <c r="D3" s="12"/>
      <c r="E3" s="12"/>
      <c r="F3" s="12"/>
      <c r="G3" s="12"/>
      <c r="H3" s="12"/>
      <c r="I3" s="13"/>
      <c r="J3" s="14"/>
      <c r="K3" s="1"/>
      <c r="L3" s="9"/>
    </row>
    <row r="4" ht="3.75" customHeight="1">
      <c r="A4" s="1"/>
      <c r="B4" s="1"/>
      <c r="C4" s="15"/>
      <c r="D4" s="15"/>
      <c r="E4" s="15"/>
      <c r="F4" s="16"/>
      <c r="G4" s="17"/>
      <c r="H4" s="17"/>
      <c r="I4" s="15"/>
      <c r="J4" s="1"/>
      <c r="K4" s="1"/>
      <c r="L4" s="9"/>
    </row>
    <row r="5" ht="21.0" customHeight="1">
      <c r="A5" s="1"/>
      <c r="B5" s="18"/>
      <c r="C5" s="19" t="s">
        <v>2</v>
      </c>
      <c r="D5" s="20"/>
      <c r="E5" s="21"/>
      <c r="F5" s="22"/>
      <c r="G5" s="23" t="s">
        <v>77</v>
      </c>
      <c r="H5" s="20"/>
      <c r="I5" s="21"/>
      <c r="J5" s="14"/>
      <c r="K5" s="1"/>
      <c r="L5" s="9"/>
    </row>
    <row r="6" ht="21.0" customHeight="1">
      <c r="A6" s="1"/>
      <c r="B6" s="18"/>
      <c r="C6" s="24"/>
      <c r="E6" s="25"/>
      <c r="F6" s="22"/>
      <c r="G6" s="24"/>
      <c r="I6" s="25"/>
      <c r="J6" s="14"/>
      <c r="K6" s="1"/>
      <c r="L6" s="9"/>
    </row>
    <row r="7" ht="21.0" customHeight="1">
      <c r="A7" s="1"/>
      <c r="B7" s="18"/>
      <c r="C7" s="26"/>
      <c r="D7" s="27"/>
      <c r="E7" s="28"/>
      <c r="F7" s="22"/>
      <c r="G7" s="26"/>
      <c r="H7" s="27"/>
      <c r="I7" s="28"/>
      <c r="J7" s="14"/>
      <c r="K7" s="1"/>
      <c r="L7" s="9"/>
    </row>
    <row r="8" ht="6.0" customHeight="1">
      <c r="A8" s="1"/>
      <c r="B8" s="1"/>
      <c r="C8" s="15"/>
      <c r="D8" s="15"/>
      <c r="E8" s="15"/>
      <c r="F8" s="29"/>
      <c r="G8" s="17"/>
      <c r="H8" s="17"/>
      <c r="I8" s="15"/>
      <c r="J8" s="1"/>
      <c r="K8" s="1"/>
      <c r="L8" s="9"/>
    </row>
    <row r="9" ht="14.25" customHeight="1">
      <c r="A9" s="1"/>
      <c r="B9" s="30"/>
      <c r="C9" s="31" t="s">
        <v>4</v>
      </c>
      <c r="D9" s="12"/>
      <c r="E9" s="12"/>
      <c r="F9" s="12"/>
      <c r="G9" s="12"/>
      <c r="H9" s="12"/>
      <c r="I9" s="13"/>
      <c r="J9" s="14"/>
      <c r="K9" s="1"/>
      <c r="L9" s="9"/>
    </row>
    <row r="10" ht="9.0" customHeight="1">
      <c r="A10" s="1"/>
      <c r="B10" s="1"/>
      <c r="C10" s="16"/>
      <c r="D10" s="16"/>
      <c r="E10" s="16"/>
      <c r="F10" s="16"/>
      <c r="G10" s="32"/>
      <c r="H10" s="32"/>
      <c r="I10" s="16"/>
      <c r="J10" s="1"/>
      <c r="K10" s="1"/>
      <c r="L10" s="9"/>
    </row>
    <row r="11" ht="15.75" customHeight="1">
      <c r="A11" s="1"/>
      <c r="B11" s="33"/>
      <c r="C11" s="34" t="s">
        <v>5</v>
      </c>
      <c r="D11" s="35"/>
      <c r="E11" s="35"/>
      <c r="F11" s="35"/>
      <c r="G11" s="36"/>
      <c r="H11" s="37" t="s">
        <v>6</v>
      </c>
      <c r="I11" s="38" t="s">
        <v>7</v>
      </c>
      <c r="J11" s="1"/>
      <c r="K11" s="1"/>
      <c r="L11" s="9"/>
    </row>
    <row r="12" ht="15.75" customHeight="1">
      <c r="A12" s="1"/>
      <c r="B12" s="33"/>
      <c r="C12" s="34" t="s">
        <v>8</v>
      </c>
      <c r="D12" s="35"/>
      <c r="E12" s="35"/>
      <c r="F12" s="35"/>
      <c r="G12" s="36"/>
      <c r="H12" s="39"/>
      <c r="I12" s="1"/>
      <c r="J12" s="1"/>
      <c r="K12" s="1"/>
      <c r="L12" s="9"/>
    </row>
    <row r="13" ht="15.75" customHeight="1">
      <c r="A13" s="1"/>
      <c r="B13" s="40"/>
      <c r="C13" s="41" t="s">
        <v>9</v>
      </c>
      <c r="D13" s="35"/>
      <c r="E13" s="35"/>
      <c r="F13" s="35"/>
      <c r="G13" s="36"/>
      <c r="H13" s="42">
        <v>1250.0</v>
      </c>
      <c r="I13" s="43"/>
      <c r="J13" s="1"/>
      <c r="K13" s="1"/>
      <c r="L13" s="9"/>
    </row>
    <row r="14" ht="15.75" customHeight="1">
      <c r="A14" s="1"/>
      <c r="B14" s="40"/>
      <c r="C14" s="41" t="s">
        <v>10</v>
      </c>
      <c r="D14" s="35"/>
      <c r="E14" s="35"/>
      <c r="F14" s="35"/>
      <c r="G14" s="36"/>
      <c r="H14" s="39"/>
      <c r="I14" s="43"/>
      <c r="J14" s="1"/>
      <c r="K14" s="1"/>
      <c r="L14" s="9"/>
    </row>
    <row r="15" ht="15.75" customHeight="1">
      <c r="A15" s="1"/>
      <c r="B15" s="40"/>
      <c r="C15" s="41" t="s">
        <v>11</v>
      </c>
      <c r="D15" s="35"/>
      <c r="E15" s="35"/>
      <c r="F15" s="35"/>
      <c r="G15" s="36"/>
      <c r="H15" s="42">
        <f>3*H13*0.05</f>
        <v>187.5</v>
      </c>
      <c r="I15" s="43"/>
      <c r="J15" s="1"/>
      <c r="K15" s="1"/>
      <c r="L15" s="9"/>
    </row>
    <row r="16" ht="15.75" customHeight="1">
      <c r="A16" s="1"/>
      <c r="B16" s="40"/>
      <c r="C16" s="41" t="s">
        <v>12</v>
      </c>
      <c r="D16" s="35"/>
      <c r="E16" s="35"/>
      <c r="F16" s="35"/>
      <c r="G16" s="36"/>
      <c r="H16" s="42"/>
      <c r="I16" s="43"/>
      <c r="J16" s="1"/>
      <c r="K16" s="1"/>
      <c r="L16" s="9"/>
    </row>
    <row r="17" ht="15.75" customHeight="1">
      <c r="A17" s="1"/>
      <c r="B17" s="40"/>
      <c r="C17" s="41" t="s">
        <v>12</v>
      </c>
      <c r="D17" s="35"/>
      <c r="E17" s="35"/>
      <c r="F17" s="35"/>
      <c r="G17" s="36"/>
      <c r="H17" s="42"/>
      <c r="I17" s="43"/>
      <c r="J17" s="1"/>
      <c r="K17" s="1"/>
      <c r="L17" s="9"/>
    </row>
    <row r="18" ht="15.75" customHeight="1">
      <c r="A18" s="1"/>
      <c r="B18" s="40"/>
      <c r="C18" s="41" t="s">
        <v>13</v>
      </c>
      <c r="D18" s="35"/>
      <c r="E18" s="35"/>
      <c r="F18" s="35"/>
      <c r="G18" s="36"/>
      <c r="H18" s="84">
        <f>G72+G73</f>
        <v>300</v>
      </c>
      <c r="I18" s="43"/>
      <c r="J18" s="1"/>
      <c r="K18" s="1"/>
      <c r="L18" s="9"/>
    </row>
    <row r="19" ht="15.75" customHeight="1">
      <c r="A19" s="1"/>
      <c r="B19" s="40"/>
      <c r="C19" s="41" t="s">
        <v>14</v>
      </c>
      <c r="D19" s="35"/>
      <c r="E19" s="35"/>
      <c r="F19" s="35"/>
      <c r="G19" s="36"/>
      <c r="H19" s="42"/>
      <c r="I19" s="43"/>
      <c r="J19" s="1"/>
      <c r="K19" s="1"/>
      <c r="L19" s="9"/>
    </row>
    <row r="20" ht="15.75" customHeight="1">
      <c r="A20" s="1"/>
      <c r="B20" s="40"/>
      <c r="C20" s="41" t="s">
        <v>67</v>
      </c>
      <c r="D20" s="35"/>
      <c r="E20" s="35"/>
      <c r="F20" s="35"/>
      <c r="G20" s="36"/>
      <c r="H20" s="42">
        <v>239.58</v>
      </c>
      <c r="I20" s="43"/>
      <c r="J20" s="1"/>
      <c r="K20" s="1"/>
      <c r="L20" s="9"/>
    </row>
    <row r="21" ht="15.75" customHeight="1">
      <c r="A21" s="1"/>
      <c r="B21" s="40"/>
      <c r="C21" s="41" t="s">
        <v>70</v>
      </c>
      <c r="D21" s="35"/>
      <c r="E21" s="35"/>
      <c r="F21" s="35"/>
      <c r="G21" s="36"/>
      <c r="H21" s="42">
        <v>500.0</v>
      </c>
      <c r="I21" s="43"/>
      <c r="J21" s="1"/>
      <c r="K21" s="1"/>
      <c r="L21" s="9"/>
    </row>
    <row r="22" ht="15.75" customHeight="1">
      <c r="A22" s="1"/>
      <c r="B22" s="44"/>
      <c r="C22" s="45" t="s">
        <v>17</v>
      </c>
      <c r="D22" s="35"/>
      <c r="E22" s="35"/>
      <c r="F22" s="35"/>
      <c r="G22" s="35"/>
      <c r="H22" s="36"/>
      <c r="I22" s="46">
        <f>SUM(H13+H15+H16+H17+H18+H19+H20+H21)</f>
        <v>2477.08</v>
      </c>
      <c r="J22" s="1"/>
      <c r="K22" s="1"/>
      <c r="L22" s="9"/>
    </row>
    <row r="23" ht="15.75" customHeight="1">
      <c r="A23" s="1"/>
      <c r="B23" s="33"/>
      <c r="C23" s="34" t="s">
        <v>18</v>
      </c>
      <c r="D23" s="35"/>
      <c r="E23" s="35"/>
      <c r="F23" s="35"/>
      <c r="G23" s="36"/>
      <c r="H23" s="39"/>
      <c r="I23" s="1"/>
      <c r="J23" s="1"/>
      <c r="K23" s="1"/>
      <c r="L23" s="9"/>
    </row>
    <row r="24" ht="15.75" customHeight="1">
      <c r="A24" s="1"/>
      <c r="B24" s="40"/>
      <c r="C24" s="41" t="s">
        <v>19</v>
      </c>
      <c r="D24" s="35"/>
      <c r="E24" s="35"/>
      <c r="F24" s="35"/>
      <c r="G24" s="36"/>
      <c r="H24" s="42"/>
      <c r="I24" s="1"/>
      <c r="J24" s="1"/>
      <c r="K24" s="1"/>
      <c r="L24" s="9"/>
    </row>
    <row r="25" ht="15.75" customHeight="1">
      <c r="A25" s="1"/>
      <c r="B25" s="40"/>
      <c r="C25" s="41" t="s">
        <v>20</v>
      </c>
      <c r="D25" s="35"/>
      <c r="E25" s="35"/>
      <c r="F25" s="35"/>
      <c r="G25" s="36"/>
      <c r="H25" s="42">
        <v>300.0</v>
      </c>
      <c r="I25" s="47">
        <f>H25-2*53.34</f>
        <v>193.32</v>
      </c>
      <c r="J25" s="1"/>
      <c r="K25" s="1"/>
      <c r="L25" s="9"/>
    </row>
    <row r="26" ht="15.75" customHeight="1">
      <c r="A26" s="1"/>
      <c r="B26" s="40"/>
      <c r="C26" s="41" t="s">
        <v>21</v>
      </c>
      <c r="D26" s="35"/>
      <c r="E26" s="35"/>
      <c r="F26" s="35"/>
      <c r="G26" s="36"/>
      <c r="H26" s="42">
        <v>500.0</v>
      </c>
      <c r="I26" s="47">
        <f>H26-1000*0.26</f>
        <v>240</v>
      </c>
      <c r="J26" s="1"/>
      <c r="K26" s="1"/>
      <c r="L26" s="9"/>
    </row>
    <row r="27" ht="15.75" customHeight="1">
      <c r="A27" s="1"/>
      <c r="B27" s="40"/>
      <c r="C27" s="41" t="s">
        <v>22</v>
      </c>
      <c r="D27" s="35"/>
      <c r="E27" s="35"/>
      <c r="F27" s="35"/>
      <c r="G27" s="36"/>
      <c r="H27" s="42"/>
      <c r="I27" s="1"/>
      <c r="J27" s="1"/>
      <c r="K27" s="1"/>
      <c r="L27" s="9"/>
    </row>
    <row r="28" ht="15.75" customHeight="1">
      <c r="A28" s="1"/>
      <c r="B28" s="40"/>
      <c r="C28" s="41" t="s">
        <v>23</v>
      </c>
      <c r="D28" s="35"/>
      <c r="E28" s="35"/>
      <c r="F28" s="35"/>
      <c r="G28" s="36"/>
      <c r="H28" s="42"/>
      <c r="I28" s="1"/>
      <c r="J28" s="1"/>
      <c r="K28" s="1"/>
      <c r="L28" s="9"/>
    </row>
    <row r="29" ht="15.75" customHeight="1">
      <c r="A29" s="1"/>
      <c r="B29" s="40"/>
      <c r="C29" s="41" t="s">
        <v>24</v>
      </c>
      <c r="D29" s="35"/>
      <c r="E29" s="35"/>
      <c r="F29" s="35"/>
      <c r="G29" s="36"/>
      <c r="H29" s="42"/>
      <c r="I29" s="1"/>
      <c r="J29" s="1"/>
      <c r="K29" s="1"/>
      <c r="L29" s="9"/>
    </row>
    <row r="30" ht="15.75" customHeight="1">
      <c r="A30" s="1"/>
      <c r="B30" s="44"/>
      <c r="C30" s="45" t="s">
        <v>25</v>
      </c>
      <c r="D30" s="35"/>
      <c r="E30" s="35"/>
      <c r="F30" s="35"/>
      <c r="G30" s="35"/>
      <c r="H30" s="36"/>
      <c r="I30" s="46">
        <f>H24+H25+H26+H27+H28+H29</f>
        <v>800</v>
      </c>
      <c r="J30" s="1"/>
      <c r="K30" s="1"/>
      <c r="L30" s="9"/>
    </row>
    <row r="31" ht="15.75" customHeight="1">
      <c r="A31" s="1"/>
      <c r="B31" s="44"/>
      <c r="C31" s="45" t="s">
        <v>26</v>
      </c>
      <c r="D31" s="35"/>
      <c r="E31" s="35"/>
      <c r="F31" s="35"/>
      <c r="G31" s="35"/>
      <c r="H31" s="36"/>
      <c r="I31" s="46">
        <f>SUM(I22+I30)</f>
        <v>3277.08</v>
      </c>
      <c r="J31" s="1"/>
      <c r="K31" s="1"/>
      <c r="L31" s="9"/>
    </row>
    <row r="32" ht="15.75" customHeight="1">
      <c r="A32" s="1"/>
      <c r="B32" s="1"/>
      <c r="C32" s="1"/>
      <c r="D32" s="1"/>
      <c r="E32" s="1"/>
      <c r="F32" s="1"/>
      <c r="G32" s="39"/>
      <c r="H32" s="39"/>
      <c r="I32" s="1"/>
      <c r="J32" s="1"/>
      <c r="K32" s="1"/>
      <c r="L32" s="9"/>
    </row>
    <row r="33" ht="15.75" customHeight="1">
      <c r="A33" s="1"/>
      <c r="B33" s="33"/>
      <c r="C33" s="34" t="s">
        <v>27</v>
      </c>
      <c r="D33" s="35"/>
      <c r="E33" s="35"/>
      <c r="F33" s="35"/>
      <c r="G33" s="36"/>
      <c r="H33" s="39"/>
      <c r="I33" s="1"/>
      <c r="J33" s="1"/>
      <c r="K33" s="1"/>
      <c r="L33" s="9"/>
    </row>
    <row r="34" ht="15.75" customHeight="1">
      <c r="A34" s="1"/>
      <c r="B34" s="1"/>
      <c r="C34" s="48" t="s">
        <v>28</v>
      </c>
      <c r="D34" s="35"/>
      <c r="E34" s="35"/>
      <c r="F34" s="35"/>
      <c r="G34" s="35"/>
      <c r="H34" s="36"/>
      <c r="I34" s="1"/>
      <c r="J34" s="1"/>
      <c r="K34" s="1"/>
      <c r="L34" s="9"/>
    </row>
    <row r="35" ht="15.75" customHeight="1">
      <c r="A35" s="1"/>
      <c r="B35" s="40"/>
      <c r="C35" s="40"/>
      <c r="D35" s="40"/>
      <c r="E35" s="40"/>
      <c r="F35" s="40"/>
      <c r="G35" s="39" t="s">
        <v>29</v>
      </c>
      <c r="H35" s="49"/>
      <c r="I35" s="1"/>
      <c r="J35" s="1"/>
      <c r="K35" s="1"/>
      <c r="L35" s="9"/>
    </row>
    <row r="36" ht="15.75" customHeight="1">
      <c r="A36" s="1"/>
      <c r="B36" s="40"/>
      <c r="C36" s="41" t="s">
        <v>30</v>
      </c>
      <c r="D36" s="35"/>
      <c r="E36" s="35"/>
      <c r="F36" s="36"/>
      <c r="G36" s="50">
        <v>0.047</v>
      </c>
      <c r="H36" s="42">
        <f>G36*G63</f>
        <v>122.6889567</v>
      </c>
      <c r="I36" s="1"/>
      <c r="J36" s="1"/>
      <c r="K36" s="1"/>
      <c r="L36" s="9"/>
    </row>
    <row r="37" ht="15.75" customHeight="1">
      <c r="A37" s="1"/>
      <c r="B37" s="40"/>
      <c r="C37" s="41" t="s">
        <v>31</v>
      </c>
      <c r="D37" s="35"/>
      <c r="E37" s="35"/>
      <c r="F37" s="36"/>
      <c r="G37" s="51">
        <v>0.0155</v>
      </c>
      <c r="H37" s="42">
        <f>G37*G65</f>
        <v>45.11125167</v>
      </c>
      <c r="I37" s="1"/>
      <c r="J37" s="1"/>
      <c r="K37" s="1"/>
      <c r="L37" s="9"/>
    </row>
    <row r="38" ht="15.75" customHeight="1">
      <c r="A38" s="1"/>
      <c r="B38" s="40"/>
      <c r="C38" s="41" t="s">
        <v>64</v>
      </c>
      <c r="D38" s="35"/>
      <c r="E38" s="35"/>
      <c r="F38" s="36"/>
      <c r="G38" s="50">
        <v>0.001</v>
      </c>
      <c r="H38" s="42">
        <f>G38*G65</f>
        <v>2.910403333</v>
      </c>
      <c r="I38" s="52"/>
      <c r="J38" s="1"/>
      <c r="K38" s="1"/>
      <c r="L38" s="9"/>
    </row>
    <row r="39" ht="15.75" customHeight="1">
      <c r="A39" s="1"/>
      <c r="B39" s="40"/>
      <c r="C39" s="41" t="s">
        <v>33</v>
      </c>
      <c r="D39" s="35"/>
      <c r="E39" s="35"/>
      <c r="F39" s="36"/>
      <c r="G39" s="50">
        <v>0.047</v>
      </c>
      <c r="H39" s="42">
        <f t="shared" ref="H39:H40" si="1">G39*G72</f>
        <v>4.7</v>
      </c>
      <c r="I39" s="1"/>
      <c r="J39" s="1"/>
      <c r="K39" s="1"/>
      <c r="L39" s="9"/>
    </row>
    <row r="40" ht="15.75" customHeight="1">
      <c r="A40" s="1"/>
      <c r="B40" s="40"/>
      <c r="C40" s="41" t="s">
        <v>34</v>
      </c>
      <c r="D40" s="35"/>
      <c r="E40" s="35"/>
      <c r="F40" s="36"/>
      <c r="G40" s="50">
        <v>0.02</v>
      </c>
      <c r="H40" s="42">
        <f t="shared" si="1"/>
        <v>4</v>
      </c>
      <c r="I40" s="1"/>
      <c r="J40" s="1"/>
      <c r="K40" s="1"/>
      <c r="L40" s="9"/>
    </row>
    <row r="41" ht="15.75" customHeight="1">
      <c r="A41" s="1"/>
      <c r="B41" s="44"/>
      <c r="C41" s="41" t="s">
        <v>35</v>
      </c>
      <c r="D41" s="35"/>
      <c r="E41" s="35"/>
      <c r="F41" s="36"/>
      <c r="G41" s="50">
        <v>0.0013</v>
      </c>
      <c r="H41" s="42">
        <f>G41*G65</f>
        <v>3.783524333</v>
      </c>
      <c r="I41" s="46"/>
      <c r="J41" s="1"/>
      <c r="K41" s="1"/>
      <c r="L41" s="9"/>
    </row>
    <row r="42" ht="15.75" customHeight="1">
      <c r="A42" s="1"/>
      <c r="B42" s="44"/>
      <c r="C42" s="45" t="s">
        <v>36</v>
      </c>
      <c r="D42" s="35"/>
      <c r="E42" s="35"/>
      <c r="F42" s="35"/>
      <c r="G42" s="35"/>
      <c r="H42" s="36"/>
      <c r="I42" s="46">
        <f>H36+H37+H38+H39+H40+H41</f>
        <v>183.194136</v>
      </c>
      <c r="J42" s="1"/>
      <c r="K42" s="1"/>
      <c r="L42" s="9"/>
    </row>
    <row r="43" ht="15.75" customHeight="1">
      <c r="A43" s="1"/>
      <c r="B43" s="40"/>
      <c r="C43" s="41" t="s">
        <v>37</v>
      </c>
      <c r="D43" s="35"/>
      <c r="E43" s="35"/>
      <c r="F43" s="35"/>
      <c r="G43" s="36"/>
      <c r="H43" s="42">
        <f>G75*H75</f>
        <v>145.52</v>
      </c>
      <c r="I43" s="1"/>
      <c r="J43" s="1"/>
      <c r="K43" s="1"/>
      <c r="L43" s="9"/>
    </row>
    <row r="44" ht="15.75" customHeight="1">
      <c r="A44" s="1"/>
      <c r="B44" s="40"/>
      <c r="C44" s="41" t="s">
        <v>38</v>
      </c>
      <c r="D44" s="35"/>
      <c r="E44" s="35"/>
      <c r="F44" s="35"/>
      <c r="G44" s="36"/>
      <c r="H44" s="42">
        <v>750.0</v>
      </c>
      <c r="I44" s="1"/>
      <c r="J44" s="1"/>
      <c r="K44" s="1"/>
      <c r="L44" s="9"/>
    </row>
    <row r="45" ht="15.75" customHeight="1">
      <c r="A45" s="1"/>
      <c r="B45" s="40"/>
      <c r="C45" s="41" t="s">
        <v>39</v>
      </c>
      <c r="D45" s="35"/>
      <c r="E45" s="35"/>
      <c r="F45" s="35"/>
      <c r="G45" s="36"/>
      <c r="H45" s="42">
        <f>H21</f>
        <v>500</v>
      </c>
      <c r="I45" s="1"/>
      <c r="J45" s="1"/>
      <c r="K45" s="1"/>
      <c r="L45" s="9"/>
    </row>
    <row r="46" ht="15.75" customHeight="1">
      <c r="A46" s="1"/>
      <c r="B46" s="40"/>
      <c r="C46" s="41" t="s">
        <v>40</v>
      </c>
      <c r="D46" s="35"/>
      <c r="E46" s="35"/>
      <c r="F46" s="35"/>
      <c r="G46" s="36"/>
      <c r="H46" s="42"/>
      <c r="I46" s="1"/>
      <c r="J46" s="1"/>
      <c r="K46" s="1"/>
      <c r="L46" s="9"/>
    </row>
    <row r="47" ht="15.75" customHeight="1">
      <c r="A47" s="1"/>
      <c r="B47" s="44"/>
      <c r="C47" s="45" t="s">
        <v>41</v>
      </c>
      <c r="D47" s="35"/>
      <c r="E47" s="35"/>
      <c r="F47" s="35"/>
      <c r="G47" s="35"/>
      <c r="H47" s="36"/>
      <c r="I47" s="46">
        <f>I42+H43+H44+H45+H46</f>
        <v>1578.714136</v>
      </c>
      <c r="J47" s="1"/>
      <c r="K47" s="1"/>
      <c r="L47" s="9"/>
    </row>
    <row r="48" ht="15.75" customHeight="1">
      <c r="A48" s="1"/>
      <c r="B48" s="1"/>
      <c r="C48" s="1"/>
      <c r="D48" s="1"/>
      <c r="E48" s="1"/>
      <c r="F48" s="1"/>
      <c r="G48" s="39"/>
      <c r="H48" s="39"/>
      <c r="I48" s="1"/>
      <c r="J48" s="1"/>
      <c r="K48" s="1"/>
      <c r="L48" s="9"/>
    </row>
    <row r="49" ht="15.75" customHeight="1">
      <c r="A49" s="1"/>
      <c r="B49" s="44"/>
      <c r="C49" s="53" t="s">
        <v>42</v>
      </c>
      <c r="D49" s="35"/>
      <c r="E49" s="35"/>
      <c r="F49" s="35"/>
      <c r="G49" s="35"/>
      <c r="H49" s="36"/>
      <c r="I49" s="54">
        <f>I31-I47</f>
        <v>1698.365864</v>
      </c>
      <c r="J49" s="1"/>
      <c r="K49" s="1"/>
      <c r="L49" s="9"/>
    </row>
    <row r="50" ht="15.75" customHeight="1">
      <c r="A50" s="1"/>
      <c r="B50" s="1"/>
      <c r="C50" s="1"/>
      <c r="D50" s="1"/>
      <c r="E50" s="1"/>
      <c r="F50" s="1"/>
      <c r="G50" s="39"/>
      <c r="H50" s="39"/>
      <c r="I50" s="1"/>
      <c r="J50" s="1"/>
      <c r="K50" s="1"/>
      <c r="L50" s="9"/>
    </row>
    <row r="51" ht="15.75" customHeight="1">
      <c r="A51" s="1"/>
      <c r="B51" s="55"/>
      <c r="C51" s="56" t="s">
        <v>43</v>
      </c>
      <c r="D51" s="35"/>
      <c r="E51" s="36"/>
      <c r="F51" s="1"/>
      <c r="G51" s="57" t="s">
        <v>43</v>
      </c>
      <c r="H51" s="35"/>
      <c r="I51" s="36"/>
      <c r="J51" s="1"/>
      <c r="K51" s="1"/>
      <c r="L51" s="9"/>
    </row>
    <row r="52" ht="15.75" customHeight="1">
      <c r="A52" s="1"/>
      <c r="B52" s="1"/>
      <c r="C52" s="1"/>
      <c r="D52" s="1"/>
      <c r="E52" s="1"/>
      <c r="F52" s="1"/>
      <c r="G52" s="39"/>
      <c r="H52" s="39"/>
      <c r="I52" s="1"/>
      <c r="J52" s="1"/>
      <c r="K52" s="1"/>
      <c r="L52" s="9"/>
    </row>
    <row r="53" ht="15.75" customHeight="1">
      <c r="A53" s="1"/>
      <c r="B53" s="1"/>
      <c r="C53" s="1"/>
      <c r="D53" s="1"/>
      <c r="E53" s="1"/>
      <c r="F53" s="1"/>
      <c r="G53" s="39"/>
      <c r="H53" s="39"/>
      <c r="I53" s="1"/>
      <c r="J53" s="1"/>
      <c r="K53" s="1"/>
      <c r="L53" s="9"/>
    </row>
    <row r="54" ht="15.75" customHeight="1">
      <c r="A54" s="1"/>
      <c r="B54" s="1"/>
      <c r="C54" s="1"/>
      <c r="D54" s="1"/>
      <c r="E54" s="1"/>
      <c r="F54" s="1"/>
      <c r="G54" s="39"/>
      <c r="H54" s="39"/>
      <c r="I54" s="1"/>
      <c r="J54" s="1"/>
      <c r="K54" s="1"/>
      <c r="L54" s="9"/>
    </row>
    <row r="55" ht="15.75" customHeight="1">
      <c r="A55" s="1"/>
      <c r="B55" s="29"/>
      <c r="C55" s="29"/>
      <c r="D55" s="29"/>
      <c r="E55" s="29"/>
      <c r="F55" s="29"/>
      <c r="G55" s="58"/>
      <c r="H55" s="58"/>
      <c r="I55" s="29"/>
      <c r="J55" s="29"/>
      <c r="K55" s="1"/>
      <c r="L55" s="9"/>
    </row>
    <row r="56" ht="6.75" customHeight="1">
      <c r="A56" s="59"/>
      <c r="B56" s="60"/>
      <c r="C56" s="61"/>
      <c r="D56" s="61"/>
      <c r="E56" s="61"/>
      <c r="F56" s="61"/>
      <c r="G56" s="62"/>
      <c r="H56" s="62"/>
      <c r="I56" s="61"/>
      <c r="J56" s="63"/>
      <c r="K56" s="14"/>
      <c r="L56" s="9"/>
    </row>
    <row r="57" ht="15.75" customHeight="1">
      <c r="A57" s="59"/>
      <c r="B57" s="64"/>
      <c r="C57" s="65" t="s">
        <v>44</v>
      </c>
      <c r="D57" s="12"/>
      <c r="E57" s="12"/>
      <c r="F57" s="12"/>
      <c r="G57" s="12"/>
      <c r="H57" s="12"/>
      <c r="I57" s="13"/>
      <c r="J57" s="66"/>
      <c r="K57" s="14"/>
      <c r="L57" s="9"/>
    </row>
    <row r="58" ht="9.75" customHeight="1">
      <c r="A58" s="59"/>
      <c r="B58" s="67"/>
      <c r="C58" s="16"/>
      <c r="D58" s="16"/>
      <c r="E58" s="16"/>
      <c r="F58" s="16"/>
      <c r="G58" s="32"/>
      <c r="H58" s="32"/>
      <c r="I58" s="16"/>
      <c r="J58" s="68"/>
      <c r="K58" s="14"/>
      <c r="L58" s="9"/>
    </row>
    <row r="59" ht="30.0" customHeight="1">
      <c r="A59" s="59"/>
      <c r="B59" s="67"/>
      <c r="C59" s="69" t="s">
        <v>45</v>
      </c>
      <c r="D59" s="69"/>
      <c r="E59" s="69"/>
      <c r="F59" s="69"/>
      <c r="G59" s="70" t="s">
        <v>46</v>
      </c>
      <c r="H59" s="71" t="s">
        <v>47</v>
      </c>
      <c r="I59" s="72" t="s">
        <v>48</v>
      </c>
      <c r="J59" s="68"/>
      <c r="K59" s="14"/>
      <c r="L59" s="9"/>
    </row>
    <row r="60" ht="15.75" customHeight="1">
      <c r="A60" s="59"/>
      <c r="B60" s="67"/>
      <c r="C60" s="34" t="s">
        <v>49</v>
      </c>
      <c r="D60" s="35"/>
      <c r="E60" s="35"/>
      <c r="F60" s="36"/>
      <c r="G60" s="39"/>
      <c r="H60" s="39"/>
      <c r="I60" s="1"/>
      <c r="J60" s="68"/>
      <c r="K60" s="14"/>
      <c r="L60" s="9"/>
    </row>
    <row r="61" ht="15.75" customHeight="1">
      <c r="A61" s="59"/>
      <c r="B61" s="67"/>
      <c r="C61" s="41" t="s">
        <v>50</v>
      </c>
      <c r="D61" s="36"/>
      <c r="E61" s="40"/>
      <c r="F61" s="40"/>
      <c r="G61" s="42">
        <f>H13+H15+I25+I26+H16+H17+H19+H21+H24</f>
        <v>2370.82</v>
      </c>
      <c r="H61" s="39"/>
      <c r="I61" s="1"/>
      <c r="J61" s="68"/>
      <c r="K61" s="14"/>
      <c r="L61" s="9"/>
    </row>
    <row r="62" ht="15.75" customHeight="1">
      <c r="A62" s="59"/>
      <c r="B62" s="67"/>
      <c r="C62" s="41" t="s">
        <v>51</v>
      </c>
      <c r="D62" s="36"/>
      <c r="E62" s="40"/>
      <c r="F62" s="40"/>
      <c r="G62" s="42">
        <f>2*(H13+H15)/12</f>
        <v>239.5833333</v>
      </c>
      <c r="H62" s="39"/>
      <c r="I62" s="1"/>
      <c r="J62" s="68"/>
      <c r="K62" s="14"/>
      <c r="L62" s="9"/>
    </row>
    <row r="63" ht="15.75" customHeight="1">
      <c r="A63" s="59"/>
      <c r="B63" s="67"/>
      <c r="C63" s="1"/>
      <c r="D63" s="1"/>
      <c r="E63" s="44" t="s">
        <v>52</v>
      </c>
      <c r="F63" s="1"/>
      <c r="G63" s="46">
        <f>G61+G62</f>
        <v>2610.403333</v>
      </c>
      <c r="H63" s="50">
        <v>0.236</v>
      </c>
      <c r="I63" s="42">
        <f>G63*H63</f>
        <v>616.0551867</v>
      </c>
      <c r="J63" s="68"/>
      <c r="K63" s="14"/>
      <c r="L63" s="9"/>
    </row>
    <row r="64" ht="8.25" customHeight="1">
      <c r="A64" s="59"/>
      <c r="B64" s="67"/>
      <c r="C64" s="1"/>
      <c r="D64" s="1"/>
      <c r="E64" s="1"/>
      <c r="F64" s="1"/>
      <c r="G64" s="39"/>
      <c r="H64" s="39"/>
      <c r="I64" s="1"/>
      <c r="J64" s="68"/>
      <c r="K64" s="14"/>
      <c r="L64" s="9"/>
    </row>
    <row r="65" ht="15.75" customHeight="1">
      <c r="A65" s="59"/>
      <c r="B65" s="67"/>
      <c r="C65" s="34" t="s">
        <v>53</v>
      </c>
      <c r="D65" s="35"/>
      <c r="E65" s="35"/>
      <c r="F65" s="36"/>
      <c r="G65" s="73">
        <f>G63+G72+G73</f>
        <v>2910.403333</v>
      </c>
      <c r="H65" s="74"/>
      <c r="I65" s="75"/>
      <c r="J65" s="68"/>
      <c r="K65" s="14"/>
      <c r="L65" s="9"/>
    </row>
    <row r="66" ht="15.75" customHeight="1">
      <c r="A66" s="59"/>
      <c r="B66" s="67"/>
      <c r="C66" s="41" t="s">
        <v>54</v>
      </c>
      <c r="D66" s="35"/>
      <c r="E66" s="35"/>
      <c r="F66" s="36"/>
      <c r="G66" s="76"/>
      <c r="H66" s="51">
        <v>0.0125</v>
      </c>
      <c r="I66" s="42">
        <f>G65*H66</f>
        <v>36.38004167</v>
      </c>
      <c r="J66" s="68"/>
      <c r="K66" s="14"/>
      <c r="L66" s="9"/>
    </row>
    <row r="67" ht="15.75" customHeight="1">
      <c r="A67" s="59"/>
      <c r="B67" s="67"/>
      <c r="C67" s="41" t="s">
        <v>55</v>
      </c>
      <c r="D67" s="35"/>
      <c r="E67" s="35"/>
      <c r="F67" s="36"/>
      <c r="G67" s="76"/>
      <c r="H67" s="51">
        <v>0.055</v>
      </c>
      <c r="I67" s="42">
        <f>G65*H67</f>
        <v>160.0721833</v>
      </c>
      <c r="J67" s="68"/>
      <c r="K67" s="14"/>
      <c r="L67" s="9"/>
    </row>
    <row r="68" ht="15.75" customHeight="1">
      <c r="A68" s="59"/>
      <c r="B68" s="67"/>
      <c r="C68" s="41" t="s">
        <v>56</v>
      </c>
      <c r="D68" s="35"/>
      <c r="E68" s="35"/>
      <c r="F68" s="36"/>
      <c r="G68" s="76"/>
      <c r="H68" s="50">
        <v>0.006</v>
      </c>
      <c r="I68" s="42">
        <f>G65*H68</f>
        <v>17.46242</v>
      </c>
      <c r="J68" s="68"/>
      <c r="K68" s="14"/>
      <c r="L68" s="9"/>
    </row>
    <row r="69" ht="15.75" customHeight="1">
      <c r="A69" s="59"/>
      <c r="B69" s="67"/>
      <c r="C69" s="41" t="s">
        <v>57</v>
      </c>
      <c r="D69" s="35"/>
      <c r="E69" s="35"/>
      <c r="F69" s="36"/>
      <c r="G69" s="77"/>
      <c r="H69" s="50">
        <v>0.002</v>
      </c>
      <c r="I69" s="42">
        <f>H69*G65</f>
        <v>5.820806667</v>
      </c>
      <c r="J69" s="68"/>
      <c r="K69" s="14"/>
      <c r="L69" s="9"/>
    </row>
    <row r="70" ht="6.75" customHeight="1">
      <c r="A70" s="59"/>
      <c r="B70" s="67"/>
      <c r="C70" s="1"/>
      <c r="D70" s="1"/>
      <c r="E70" s="1"/>
      <c r="F70" s="1"/>
      <c r="G70" s="39"/>
      <c r="H70" s="39"/>
      <c r="I70" s="1"/>
      <c r="J70" s="68"/>
      <c r="K70" s="14"/>
      <c r="L70" s="9"/>
    </row>
    <row r="71" ht="15.75" customHeight="1">
      <c r="A71" s="59"/>
      <c r="B71" s="67"/>
      <c r="C71" s="34" t="s">
        <v>58</v>
      </c>
      <c r="D71" s="35"/>
      <c r="E71" s="35"/>
      <c r="F71" s="36"/>
      <c r="G71" s="39"/>
      <c r="H71" s="78"/>
      <c r="I71" s="1"/>
      <c r="J71" s="68"/>
      <c r="K71" s="14"/>
      <c r="L71" s="9"/>
    </row>
    <row r="72" ht="15.75" customHeight="1">
      <c r="A72" s="59"/>
      <c r="B72" s="67"/>
      <c r="C72" s="41" t="s">
        <v>59</v>
      </c>
      <c r="D72" s="35"/>
      <c r="E72" s="35"/>
      <c r="F72" s="36"/>
      <c r="G72" s="46">
        <v>100.0</v>
      </c>
      <c r="H72" s="50">
        <v>0.236</v>
      </c>
      <c r="I72" s="42">
        <f t="shared" ref="I72:I73" si="2">G72*H72</f>
        <v>23.6</v>
      </c>
      <c r="J72" s="68"/>
      <c r="K72" s="14"/>
      <c r="L72" s="9"/>
    </row>
    <row r="73" ht="15.75" customHeight="1">
      <c r="A73" s="59"/>
      <c r="B73" s="67"/>
      <c r="C73" s="41" t="s">
        <v>60</v>
      </c>
      <c r="D73" s="35"/>
      <c r="E73" s="35"/>
      <c r="F73" s="36"/>
      <c r="G73" s="46">
        <v>200.0</v>
      </c>
      <c r="H73" s="50">
        <v>0.12</v>
      </c>
      <c r="I73" s="42">
        <f t="shared" si="2"/>
        <v>24</v>
      </c>
      <c r="J73" s="68"/>
      <c r="K73" s="14"/>
      <c r="L73" s="9"/>
    </row>
    <row r="74" ht="15.75" customHeight="1">
      <c r="A74" s="59"/>
      <c r="B74" s="67"/>
      <c r="C74" s="1"/>
      <c r="D74" s="1"/>
      <c r="E74" s="1"/>
      <c r="F74" s="1"/>
      <c r="G74" s="39"/>
      <c r="H74" s="39"/>
      <c r="I74" s="1"/>
      <c r="J74" s="68"/>
      <c r="K74" s="14"/>
      <c r="L74" s="9"/>
    </row>
    <row r="75" ht="15.75" customHeight="1">
      <c r="A75" s="59"/>
      <c r="B75" s="67"/>
      <c r="C75" s="34" t="s">
        <v>61</v>
      </c>
      <c r="D75" s="35"/>
      <c r="E75" s="35"/>
      <c r="F75" s="36"/>
      <c r="G75" s="46">
        <f>H13+H15+H18+I25+I26+H16+H17+H20+H19+H21+H24</f>
        <v>2910.4</v>
      </c>
      <c r="H75" s="51">
        <v>0.05</v>
      </c>
      <c r="I75" s="1"/>
      <c r="J75" s="68"/>
      <c r="K75" s="14"/>
      <c r="L75" s="9"/>
    </row>
    <row r="76" ht="15.75" customHeight="1">
      <c r="A76" s="59"/>
      <c r="B76" s="79"/>
      <c r="C76" s="80"/>
      <c r="D76" s="80"/>
      <c r="E76" s="80"/>
      <c r="F76" s="80"/>
      <c r="G76" s="81"/>
      <c r="H76" s="81"/>
      <c r="I76" s="80"/>
      <c r="J76" s="82"/>
      <c r="K76" s="14"/>
      <c r="L76" s="9"/>
    </row>
    <row r="77" ht="15.75" customHeight="1">
      <c r="A77" s="1"/>
      <c r="B77" s="16"/>
      <c r="C77" s="16"/>
      <c r="D77" s="16"/>
      <c r="E77" s="16"/>
      <c r="F77" s="16"/>
      <c r="G77" s="32"/>
      <c r="H77" s="32"/>
      <c r="I77" s="16"/>
      <c r="J77" s="16"/>
      <c r="K77" s="1"/>
      <c r="L77" s="9"/>
    </row>
    <row r="78" ht="15.75" customHeight="1">
      <c r="A78" s="1"/>
      <c r="B78" s="1"/>
      <c r="C78" s="1"/>
      <c r="D78" s="1"/>
      <c r="E78" s="1"/>
      <c r="F78" s="1"/>
      <c r="G78" s="39"/>
      <c r="H78" s="39"/>
      <c r="I78" s="1"/>
      <c r="J78" s="1"/>
      <c r="K78" s="1"/>
      <c r="L78" s="9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C13:G13"/>
    <mergeCell ref="C14:G14"/>
    <mergeCell ref="C15:G15"/>
    <mergeCell ref="C16:G16"/>
    <mergeCell ref="C17:G17"/>
    <mergeCell ref="C18:G18"/>
    <mergeCell ref="C19:G19"/>
    <mergeCell ref="C20:G20"/>
    <mergeCell ref="C23:G23"/>
    <mergeCell ref="C24:G24"/>
    <mergeCell ref="C25:G25"/>
    <mergeCell ref="C26:G26"/>
    <mergeCell ref="C27:G27"/>
    <mergeCell ref="C28:G28"/>
    <mergeCell ref="C21:G21"/>
    <mergeCell ref="C22:H22"/>
    <mergeCell ref="C29:G29"/>
    <mergeCell ref="C30:H30"/>
    <mergeCell ref="C31:H31"/>
    <mergeCell ref="C33:G33"/>
    <mergeCell ref="C37:F37"/>
    <mergeCell ref="C38:F38"/>
    <mergeCell ref="C39:F39"/>
    <mergeCell ref="C40:F40"/>
    <mergeCell ref="C41:F41"/>
    <mergeCell ref="C42:H42"/>
    <mergeCell ref="C43:G43"/>
    <mergeCell ref="C44:G44"/>
    <mergeCell ref="C57:I57"/>
    <mergeCell ref="C60:F60"/>
    <mergeCell ref="C73:F73"/>
    <mergeCell ref="C75:F75"/>
    <mergeCell ref="L1:L78"/>
    <mergeCell ref="C3:I3"/>
    <mergeCell ref="C5:E7"/>
    <mergeCell ref="G5:I7"/>
    <mergeCell ref="C9:I9"/>
    <mergeCell ref="C11:G11"/>
    <mergeCell ref="C12:G12"/>
    <mergeCell ref="C34:H34"/>
    <mergeCell ref="C36:F36"/>
    <mergeCell ref="C45:G45"/>
    <mergeCell ref="C46:G46"/>
    <mergeCell ref="C47:H47"/>
    <mergeCell ref="C49:H49"/>
    <mergeCell ref="C51:E51"/>
    <mergeCell ref="G51:I51"/>
    <mergeCell ref="C61:D61"/>
    <mergeCell ref="C62:D62"/>
    <mergeCell ref="C65:F65"/>
    <mergeCell ref="G65:G69"/>
    <mergeCell ref="C66:F66"/>
    <mergeCell ref="C67:F67"/>
    <mergeCell ref="C68:F68"/>
    <mergeCell ref="C69:F69"/>
    <mergeCell ref="C71:F71"/>
    <mergeCell ref="C72:F72"/>
  </mergeCells>
  <printOptions/>
  <pageMargins bottom="0.0" footer="0.0" header="0.0" left="0.0" right="0.0" top="0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.25"/>
    <col customWidth="1" min="3" max="5" width="12.63"/>
    <col customWidth="1" min="6" max="6" width="1.38"/>
    <col customWidth="1" min="7" max="7" width="9.13"/>
    <col customWidth="1" min="8" max="8" width="9.38"/>
    <col customWidth="1" min="9" max="9" width="9.13"/>
    <col customWidth="1" min="10" max="10" width="1.38"/>
    <col customWidth="1" min="11" max="11" width="3.13"/>
    <col customWidth="1" min="12" max="12" width="121.63"/>
  </cols>
  <sheetData>
    <row r="1" ht="9.75" customHeight="1">
      <c r="A1" s="1"/>
      <c r="B1" s="2"/>
      <c r="C1" s="2"/>
      <c r="D1" s="2"/>
      <c r="E1" s="2"/>
      <c r="F1" s="2"/>
      <c r="G1" s="3"/>
      <c r="H1" s="3"/>
      <c r="I1" s="4"/>
      <c r="J1" s="1"/>
      <c r="K1" s="1"/>
      <c r="L1" s="5" t="s">
        <v>78</v>
      </c>
    </row>
    <row r="2" ht="9.0" customHeight="1">
      <c r="A2" s="1"/>
      <c r="B2" s="2"/>
      <c r="C2" s="6"/>
      <c r="D2" s="6"/>
      <c r="E2" s="6"/>
      <c r="F2" s="6"/>
      <c r="G2" s="7"/>
      <c r="H2" s="7"/>
      <c r="I2" s="8"/>
      <c r="J2" s="1"/>
      <c r="K2" s="1"/>
      <c r="L2" s="9"/>
    </row>
    <row r="3" ht="15.75" customHeight="1">
      <c r="A3" s="1"/>
      <c r="B3" s="10"/>
      <c r="C3" s="11" t="s">
        <v>1</v>
      </c>
      <c r="D3" s="12"/>
      <c r="E3" s="12"/>
      <c r="F3" s="12"/>
      <c r="G3" s="12"/>
      <c r="H3" s="12"/>
      <c r="I3" s="13"/>
      <c r="J3" s="14"/>
      <c r="K3" s="1"/>
      <c r="L3" s="9"/>
    </row>
    <row r="4" ht="3.75" customHeight="1">
      <c r="A4" s="1"/>
      <c r="B4" s="1"/>
      <c r="C4" s="15"/>
      <c r="D4" s="15"/>
      <c r="E4" s="15"/>
      <c r="F4" s="16"/>
      <c r="G4" s="17"/>
      <c r="H4" s="17"/>
      <c r="I4" s="15"/>
      <c r="J4" s="1"/>
      <c r="K4" s="1"/>
      <c r="L4" s="9"/>
    </row>
    <row r="5" ht="21.0" customHeight="1">
      <c r="A5" s="1"/>
      <c r="B5" s="18"/>
      <c r="C5" s="19" t="s">
        <v>2</v>
      </c>
      <c r="D5" s="20"/>
      <c r="E5" s="21"/>
      <c r="F5" s="22"/>
      <c r="G5" s="23" t="s">
        <v>79</v>
      </c>
      <c r="H5" s="20"/>
      <c r="I5" s="21"/>
      <c r="J5" s="14"/>
      <c r="K5" s="1"/>
      <c r="L5" s="9"/>
    </row>
    <row r="6" ht="21.0" customHeight="1">
      <c r="A6" s="1"/>
      <c r="B6" s="18"/>
      <c r="C6" s="24"/>
      <c r="E6" s="25"/>
      <c r="F6" s="22"/>
      <c r="G6" s="24"/>
      <c r="I6" s="25"/>
      <c r="J6" s="14"/>
      <c r="K6" s="1"/>
      <c r="L6" s="9"/>
    </row>
    <row r="7" ht="21.0" customHeight="1">
      <c r="A7" s="1"/>
      <c r="B7" s="18"/>
      <c r="C7" s="26"/>
      <c r="D7" s="27"/>
      <c r="E7" s="28"/>
      <c r="F7" s="22"/>
      <c r="G7" s="26"/>
      <c r="H7" s="27"/>
      <c r="I7" s="28"/>
      <c r="J7" s="14"/>
      <c r="K7" s="1"/>
      <c r="L7" s="9"/>
    </row>
    <row r="8" ht="6.0" customHeight="1">
      <c r="A8" s="1"/>
      <c r="B8" s="1"/>
      <c r="C8" s="15"/>
      <c r="D8" s="15"/>
      <c r="E8" s="15"/>
      <c r="F8" s="29"/>
      <c r="G8" s="17"/>
      <c r="H8" s="17"/>
      <c r="I8" s="15"/>
      <c r="J8" s="1"/>
      <c r="K8" s="1"/>
      <c r="L8" s="9"/>
    </row>
    <row r="9" ht="14.25" customHeight="1">
      <c r="A9" s="1"/>
      <c r="B9" s="30"/>
      <c r="C9" s="31" t="s">
        <v>4</v>
      </c>
      <c r="D9" s="12"/>
      <c r="E9" s="12"/>
      <c r="F9" s="12"/>
      <c r="G9" s="12"/>
      <c r="H9" s="12"/>
      <c r="I9" s="13"/>
      <c r="J9" s="14"/>
      <c r="K9" s="1"/>
      <c r="L9" s="9"/>
    </row>
    <row r="10" ht="9.0" customHeight="1">
      <c r="A10" s="1"/>
      <c r="B10" s="1"/>
      <c r="C10" s="16"/>
      <c r="D10" s="16"/>
      <c r="E10" s="16"/>
      <c r="F10" s="16"/>
      <c r="G10" s="32"/>
      <c r="H10" s="32"/>
      <c r="I10" s="16"/>
      <c r="J10" s="1"/>
      <c r="K10" s="1"/>
      <c r="L10" s="9"/>
    </row>
    <row r="11" ht="15.75" customHeight="1">
      <c r="A11" s="1"/>
      <c r="B11" s="33"/>
      <c r="C11" s="34" t="s">
        <v>5</v>
      </c>
      <c r="D11" s="35"/>
      <c r="E11" s="35"/>
      <c r="F11" s="35"/>
      <c r="G11" s="36"/>
      <c r="H11" s="37" t="s">
        <v>6</v>
      </c>
      <c r="I11" s="38" t="s">
        <v>7</v>
      </c>
      <c r="J11" s="1"/>
      <c r="K11" s="1"/>
      <c r="L11" s="9"/>
    </row>
    <row r="12" ht="15.75" customHeight="1">
      <c r="A12" s="1"/>
      <c r="B12" s="33"/>
      <c r="C12" s="34" t="s">
        <v>8</v>
      </c>
      <c r="D12" s="35"/>
      <c r="E12" s="35"/>
      <c r="F12" s="35"/>
      <c r="G12" s="36"/>
      <c r="H12" s="39"/>
      <c r="I12" s="1"/>
      <c r="J12" s="1"/>
      <c r="K12" s="1"/>
      <c r="L12" s="9"/>
    </row>
    <row r="13" ht="15.75" customHeight="1">
      <c r="A13" s="1"/>
      <c r="B13" s="40"/>
      <c r="C13" s="41" t="s">
        <v>9</v>
      </c>
      <c r="D13" s="35"/>
      <c r="E13" s="35"/>
      <c r="F13" s="35"/>
      <c r="G13" s="36"/>
      <c r="H13" s="42">
        <v>12500.0</v>
      </c>
      <c r="I13" s="43"/>
      <c r="J13" s="1"/>
      <c r="K13" s="1"/>
      <c r="L13" s="9"/>
    </row>
    <row r="14" ht="15.75" customHeight="1">
      <c r="A14" s="1"/>
      <c r="B14" s="40"/>
      <c r="C14" s="41" t="s">
        <v>10</v>
      </c>
      <c r="D14" s="35"/>
      <c r="E14" s="35"/>
      <c r="F14" s="35"/>
      <c r="G14" s="36"/>
      <c r="H14" s="39"/>
      <c r="I14" s="43"/>
      <c r="J14" s="1"/>
      <c r="K14" s="1"/>
      <c r="L14" s="9"/>
    </row>
    <row r="15" ht="15.75" customHeight="1">
      <c r="A15" s="1"/>
      <c r="B15" s="40"/>
      <c r="C15" s="41" t="s">
        <v>11</v>
      </c>
      <c r="D15" s="35"/>
      <c r="E15" s="35"/>
      <c r="F15" s="35"/>
      <c r="G15" s="36"/>
      <c r="H15" s="42">
        <f>3*H13*0.05</f>
        <v>1875</v>
      </c>
      <c r="I15" s="43"/>
      <c r="J15" s="1"/>
      <c r="K15" s="1"/>
      <c r="L15" s="9"/>
    </row>
    <row r="16" ht="15.75" customHeight="1">
      <c r="A16" s="1"/>
      <c r="B16" s="40"/>
      <c r="C16" s="41" t="s">
        <v>12</v>
      </c>
      <c r="D16" s="35"/>
      <c r="E16" s="35"/>
      <c r="F16" s="35"/>
      <c r="G16" s="36"/>
      <c r="H16" s="42"/>
      <c r="I16" s="43"/>
      <c r="J16" s="1"/>
      <c r="K16" s="1"/>
      <c r="L16" s="9"/>
    </row>
    <row r="17" ht="15.75" customHeight="1">
      <c r="A17" s="1"/>
      <c r="B17" s="40"/>
      <c r="C17" s="41" t="s">
        <v>12</v>
      </c>
      <c r="D17" s="35"/>
      <c r="E17" s="35"/>
      <c r="F17" s="35"/>
      <c r="G17" s="36"/>
      <c r="H17" s="42"/>
      <c r="I17" s="43"/>
      <c r="J17" s="1"/>
      <c r="K17" s="1"/>
      <c r="L17" s="9"/>
    </row>
    <row r="18" ht="15.75" customHeight="1">
      <c r="A18" s="1"/>
      <c r="B18" s="40"/>
      <c r="C18" s="41" t="s">
        <v>13</v>
      </c>
      <c r="D18" s="35"/>
      <c r="E18" s="35"/>
      <c r="F18" s="35"/>
      <c r="G18" s="36"/>
      <c r="H18" s="84">
        <f>G72+G73</f>
        <v>300</v>
      </c>
      <c r="I18" s="43"/>
      <c r="J18" s="1"/>
      <c r="K18" s="1"/>
      <c r="L18" s="9"/>
    </row>
    <row r="19" ht="15.75" customHeight="1">
      <c r="A19" s="1"/>
      <c r="B19" s="40"/>
      <c r="C19" s="41" t="s">
        <v>14</v>
      </c>
      <c r="D19" s="35"/>
      <c r="E19" s="35"/>
      <c r="F19" s="35"/>
      <c r="G19" s="36"/>
      <c r="H19" s="42"/>
      <c r="I19" s="43"/>
      <c r="J19" s="1"/>
      <c r="K19" s="1"/>
      <c r="L19" s="9"/>
    </row>
    <row r="20" ht="15.75" customHeight="1">
      <c r="A20" s="1"/>
      <c r="B20" s="40"/>
      <c r="C20" s="41" t="s">
        <v>67</v>
      </c>
      <c r="D20" s="35"/>
      <c r="E20" s="35"/>
      <c r="F20" s="35"/>
      <c r="G20" s="36"/>
      <c r="H20" s="42">
        <v>239.58</v>
      </c>
      <c r="I20" s="43"/>
      <c r="J20" s="1"/>
      <c r="K20" s="1"/>
      <c r="L20" s="9"/>
    </row>
    <row r="21" ht="15.75" customHeight="1">
      <c r="A21" s="1"/>
      <c r="B21" s="40"/>
      <c r="C21" s="41" t="s">
        <v>70</v>
      </c>
      <c r="D21" s="35"/>
      <c r="E21" s="35"/>
      <c r="F21" s="35"/>
      <c r="G21" s="36"/>
      <c r="H21" s="42">
        <v>500.0</v>
      </c>
      <c r="I21" s="43"/>
      <c r="J21" s="1"/>
      <c r="K21" s="1"/>
      <c r="L21" s="9"/>
    </row>
    <row r="22" ht="15.75" customHeight="1">
      <c r="A22" s="1"/>
      <c r="B22" s="44"/>
      <c r="C22" s="45" t="s">
        <v>17</v>
      </c>
      <c r="D22" s="35"/>
      <c r="E22" s="35"/>
      <c r="F22" s="35"/>
      <c r="G22" s="35"/>
      <c r="H22" s="36"/>
      <c r="I22" s="46">
        <f>SUM(H13+H15+H16+H17+H18+H19+H20+H21)</f>
        <v>15414.58</v>
      </c>
      <c r="J22" s="1"/>
      <c r="K22" s="1"/>
      <c r="L22" s="9"/>
    </row>
    <row r="23" ht="15.75" customHeight="1">
      <c r="A23" s="1"/>
      <c r="B23" s="33"/>
      <c r="C23" s="34" t="s">
        <v>18</v>
      </c>
      <c r="D23" s="35"/>
      <c r="E23" s="35"/>
      <c r="F23" s="35"/>
      <c r="G23" s="36"/>
      <c r="H23" s="39"/>
      <c r="I23" s="1"/>
      <c r="J23" s="1"/>
      <c r="K23" s="1"/>
      <c r="L23" s="9"/>
    </row>
    <row r="24" ht="15.75" customHeight="1">
      <c r="A24" s="1"/>
      <c r="B24" s="40"/>
      <c r="C24" s="41" t="s">
        <v>19</v>
      </c>
      <c r="D24" s="35"/>
      <c r="E24" s="35"/>
      <c r="F24" s="35"/>
      <c r="G24" s="36"/>
      <c r="H24" s="42"/>
      <c r="I24" s="1"/>
      <c r="J24" s="1"/>
      <c r="K24" s="1"/>
      <c r="L24" s="9"/>
    </row>
    <row r="25" ht="15.75" customHeight="1">
      <c r="A25" s="1"/>
      <c r="B25" s="40"/>
      <c r="C25" s="41" t="s">
        <v>20</v>
      </c>
      <c r="D25" s="35"/>
      <c r="E25" s="35"/>
      <c r="F25" s="35"/>
      <c r="G25" s="36"/>
      <c r="H25" s="42">
        <v>300.0</v>
      </c>
      <c r="I25" s="47">
        <f>H25-2*53.34</f>
        <v>193.32</v>
      </c>
      <c r="J25" s="1"/>
      <c r="K25" s="1"/>
      <c r="L25" s="9"/>
    </row>
    <row r="26" ht="15.75" customHeight="1">
      <c r="A26" s="1"/>
      <c r="B26" s="40"/>
      <c r="C26" s="41" t="s">
        <v>21</v>
      </c>
      <c r="D26" s="35"/>
      <c r="E26" s="35"/>
      <c r="F26" s="35"/>
      <c r="G26" s="36"/>
      <c r="H26" s="42">
        <v>500.0</v>
      </c>
      <c r="I26" s="47">
        <f>H26-1000*0.26</f>
        <v>240</v>
      </c>
      <c r="J26" s="1"/>
      <c r="K26" s="1"/>
      <c r="L26" s="9"/>
    </row>
    <row r="27" ht="15.75" customHeight="1">
      <c r="A27" s="1"/>
      <c r="B27" s="40"/>
      <c r="C27" s="41" t="s">
        <v>22</v>
      </c>
      <c r="D27" s="35"/>
      <c r="E27" s="35"/>
      <c r="F27" s="35"/>
      <c r="G27" s="36"/>
      <c r="H27" s="42"/>
      <c r="I27" s="1"/>
      <c r="J27" s="1"/>
      <c r="K27" s="1"/>
      <c r="L27" s="9"/>
    </row>
    <row r="28" ht="15.75" customHeight="1">
      <c r="A28" s="1"/>
      <c r="B28" s="40"/>
      <c r="C28" s="41" t="s">
        <v>23</v>
      </c>
      <c r="D28" s="35"/>
      <c r="E28" s="35"/>
      <c r="F28" s="35"/>
      <c r="G28" s="36"/>
      <c r="H28" s="42"/>
      <c r="I28" s="1"/>
      <c r="J28" s="1"/>
      <c r="K28" s="1"/>
      <c r="L28" s="9"/>
    </row>
    <row r="29" ht="15.75" customHeight="1">
      <c r="A29" s="1"/>
      <c r="B29" s="40"/>
      <c r="C29" s="41" t="s">
        <v>24</v>
      </c>
      <c r="D29" s="35"/>
      <c r="E29" s="35"/>
      <c r="F29" s="35"/>
      <c r="G29" s="36"/>
      <c r="H29" s="42"/>
      <c r="I29" s="1"/>
      <c r="J29" s="1"/>
      <c r="K29" s="1"/>
      <c r="L29" s="9"/>
    </row>
    <row r="30" ht="15.75" customHeight="1">
      <c r="A30" s="1"/>
      <c r="B30" s="44"/>
      <c r="C30" s="45" t="s">
        <v>25</v>
      </c>
      <c r="D30" s="35"/>
      <c r="E30" s="35"/>
      <c r="F30" s="35"/>
      <c r="G30" s="35"/>
      <c r="H30" s="36"/>
      <c r="I30" s="46">
        <f>H24+H25+H26+H27+H28+H29</f>
        <v>800</v>
      </c>
      <c r="J30" s="1"/>
      <c r="K30" s="1"/>
      <c r="L30" s="9"/>
    </row>
    <row r="31" ht="15.75" customHeight="1">
      <c r="A31" s="1"/>
      <c r="B31" s="44"/>
      <c r="C31" s="45" t="s">
        <v>26</v>
      </c>
      <c r="D31" s="35"/>
      <c r="E31" s="35"/>
      <c r="F31" s="35"/>
      <c r="G31" s="35"/>
      <c r="H31" s="36"/>
      <c r="I31" s="46">
        <f>SUM(I22+I30)</f>
        <v>16214.58</v>
      </c>
      <c r="J31" s="1"/>
      <c r="K31" s="1"/>
      <c r="L31" s="9"/>
    </row>
    <row r="32" ht="15.75" customHeight="1">
      <c r="A32" s="1"/>
      <c r="B32" s="1"/>
      <c r="C32" s="1"/>
      <c r="D32" s="1"/>
      <c r="E32" s="1"/>
      <c r="F32" s="1"/>
      <c r="G32" s="39"/>
      <c r="H32" s="39"/>
      <c r="I32" s="1"/>
      <c r="J32" s="1"/>
      <c r="K32" s="1"/>
      <c r="L32" s="9"/>
    </row>
    <row r="33" ht="15.75" customHeight="1">
      <c r="A33" s="1"/>
      <c r="B33" s="33"/>
      <c r="C33" s="34" t="s">
        <v>27</v>
      </c>
      <c r="D33" s="35"/>
      <c r="E33" s="35"/>
      <c r="F33" s="35"/>
      <c r="G33" s="36"/>
      <c r="H33" s="39"/>
      <c r="I33" s="1"/>
      <c r="J33" s="1"/>
      <c r="K33" s="1"/>
      <c r="L33" s="9"/>
    </row>
    <row r="34" ht="15.75" customHeight="1">
      <c r="A34" s="1"/>
      <c r="B34" s="1"/>
      <c r="C34" s="48" t="s">
        <v>28</v>
      </c>
      <c r="D34" s="35"/>
      <c r="E34" s="35"/>
      <c r="F34" s="35"/>
      <c r="G34" s="35"/>
      <c r="H34" s="36"/>
      <c r="I34" s="1"/>
      <c r="J34" s="1"/>
      <c r="K34" s="1"/>
      <c r="L34" s="9"/>
    </row>
    <row r="35" ht="15.75" customHeight="1">
      <c r="A35" s="1"/>
      <c r="B35" s="40"/>
      <c r="C35" s="40"/>
      <c r="D35" s="40"/>
      <c r="E35" s="40"/>
      <c r="F35" s="40"/>
      <c r="G35" s="39" t="s">
        <v>29</v>
      </c>
      <c r="H35" s="49"/>
      <c r="I35" s="1"/>
      <c r="J35" s="1"/>
      <c r="K35" s="1"/>
      <c r="L35" s="9"/>
    </row>
    <row r="36" ht="15.75" customHeight="1">
      <c r="A36" s="1"/>
      <c r="B36" s="40"/>
      <c r="C36" s="41" t="s">
        <v>30</v>
      </c>
      <c r="D36" s="35"/>
      <c r="E36" s="35"/>
      <c r="F36" s="36"/>
      <c r="G36" s="50">
        <v>0.047</v>
      </c>
      <c r="H36" s="42">
        <f>G36*G63</f>
        <v>221.8635</v>
      </c>
      <c r="I36" s="1"/>
      <c r="J36" s="1"/>
      <c r="K36" s="1"/>
      <c r="L36" s="9"/>
    </row>
    <row r="37" ht="15.75" customHeight="1">
      <c r="A37" s="1"/>
      <c r="B37" s="40"/>
      <c r="C37" s="41" t="s">
        <v>31</v>
      </c>
      <c r="D37" s="35"/>
      <c r="E37" s="35"/>
      <c r="F37" s="36"/>
      <c r="G37" s="51">
        <v>0.0155</v>
      </c>
      <c r="H37" s="42">
        <f>G37*G65</f>
        <v>73.16775</v>
      </c>
      <c r="I37" s="1"/>
      <c r="J37" s="1"/>
      <c r="K37" s="1"/>
      <c r="L37" s="9"/>
    </row>
    <row r="38" ht="15.75" customHeight="1">
      <c r="A38" s="1"/>
      <c r="B38" s="40"/>
      <c r="C38" s="41" t="s">
        <v>64</v>
      </c>
      <c r="D38" s="35"/>
      <c r="E38" s="35"/>
      <c r="F38" s="36"/>
      <c r="G38" s="50">
        <v>0.001</v>
      </c>
      <c r="H38" s="42">
        <f>G38*G65</f>
        <v>4.7205</v>
      </c>
      <c r="I38" s="52"/>
      <c r="J38" s="1"/>
      <c r="K38" s="1"/>
      <c r="L38" s="9"/>
    </row>
    <row r="39" ht="15.75" customHeight="1">
      <c r="A39" s="1"/>
      <c r="B39" s="40"/>
      <c r="C39" s="41" t="s">
        <v>33</v>
      </c>
      <c r="D39" s="35"/>
      <c r="E39" s="35"/>
      <c r="F39" s="36"/>
      <c r="G39" s="50">
        <v>0.047</v>
      </c>
      <c r="H39" s="42">
        <f t="shared" ref="H39:H40" si="1">G39*G72</f>
        <v>4.7</v>
      </c>
      <c r="I39" s="1"/>
      <c r="J39" s="1"/>
      <c r="K39" s="1"/>
      <c r="L39" s="9"/>
    </row>
    <row r="40" ht="15.75" customHeight="1">
      <c r="A40" s="1"/>
      <c r="B40" s="40"/>
      <c r="C40" s="41" t="s">
        <v>34</v>
      </c>
      <c r="D40" s="35"/>
      <c r="E40" s="35"/>
      <c r="F40" s="36"/>
      <c r="G40" s="50">
        <v>0.02</v>
      </c>
      <c r="H40" s="42">
        <f t="shared" si="1"/>
        <v>4</v>
      </c>
      <c r="I40" s="1"/>
      <c r="J40" s="1"/>
      <c r="K40" s="1"/>
      <c r="L40" s="9"/>
    </row>
    <row r="41" ht="15.75" customHeight="1">
      <c r="A41" s="1"/>
      <c r="B41" s="44"/>
      <c r="C41" s="41" t="s">
        <v>35</v>
      </c>
      <c r="D41" s="35"/>
      <c r="E41" s="35"/>
      <c r="F41" s="36"/>
      <c r="G41" s="50">
        <v>0.0013</v>
      </c>
      <c r="H41" s="42">
        <f>G41*G65</f>
        <v>6.13665</v>
      </c>
      <c r="I41" s="46"/>
      <c r="J41" s="1"/>
      <c r="K41" s="1"/>
      <c r="L41" s="9"/>
    </row>
    <row r="42" ht="15.75" customHeight="1">
      <c r="A42" s="1"/>
      <c r="B42" s="44"/>
      <c r="C42" s="45" t="s">
        <v>36</v>
      </c>
      <c r="D42" s="35"/>
      <c r="E42" s="35"/>
      <c r="F42" s="35"/>
      <c r="G42" s="35"/>
      <c r="H42" s="36"/>
      <c r="I42" s="46">
        <f>H36+H37+H38+H39+H40+H41</f>
        <v>314.5884</v>
      </c>
      <c r="J42" s="1"/>
      <c r="K42" s="1"/>
      <c r="L42" s="9"/>
    </row>
    <row r="43" ht="15.75" customHeight="1">
      <c r="A43" s="1"/>
      <c r="B43" s="40"/>
      <c r="C43" s="41" t="s">
        <v>37</v>
      </c>
      <c r="D43" s="35"/>
      <c r="E43" s="35"/>
      <c r="F43" s="35"/>
      <c r="G43" s="36"/>
      <c r="H43" s="42">
        <f>G75*H75</f>
        <v>792.395</v>
      </c>
      <c r="I43" s="1"/>
      <c r="J43" s="1"/>
      <c r="K43" s="1"/>
      <c r="L43" s="9"/>
    </row>
    <row r="44" ht="15.75" customHeight="1">
      <c r="A44" s="1"/>
      <c r="B44" s="40"/>
      <c r="C44" s="41" t="s">
        <v>38</v>
      </c>
      <c r="D44" s="35"/>
      <c r="E44" s="35"/>
      <c r="F44" s="35"/>
      <c r="G44" s="36"/>
      <c r="H44" s="42"/>
      <c r="I44" s="1"/>
      <c r="J44" s="1"/>
      <c r="K44" s="1"/>
      <c r="L44" s="9"/>
    </row>
    <row r="45" ht="15.75" customHeight="1">
      <c r="A45" s="1"/>
      <c r="B45" s="40"/>
      <c r="C45" s="41" t="s">
        <v>39</v>
      </c>
      <c r="D45" s="35"/>
      <c r="E45" s="35"/>
      <c r="F45" s="35"/>
      <c r="G45" s="36"/>
      <c r="H45" s="42">
        <f>H21</f>
        <v>500</v>
      </c>
      <c r="I45" s="1"/>
      <c r="J45" s="1"/>
      <c r="K45" s="1"/>
      <c r="L45" s="9"/>
    </row>
    <row r="46" ht="15.75" customHeight="1">
      <c r="A46" s="1"/>
      <c r="B46" s="40"/>
      <c r="C46" s="41" t="s">
        <v>40</v>
      </c>
      <c r="D46" s="35"/>
      <c r="E46" s="35"/>
      <c r="F46" s="35"/>
      <c r="G46" s="36"/>
      <c r="H46" s="42"/>
      <c r="I46" s="1"/>
      <c r="J46" s="1"/>
      <c r="K46" s="1"/>
      <c r="L46" s="9"/>
    </row>
    <row r="47" ht="15.75" customHeight="1">
      <c r="A47" s="1"/>
      <c r="B47" s="44"/>
      <c r="C47" s="45" t="s">
        <v>41</v>
      </c>
      <c r="D47" s="35"/>
      <c r="E47" s="35"/>
      <c r="F47" s="35"/>
      <c r="G47" s="35"/>
      <c r="H47" s="36"/>
      <c r="I47" s="46">
        <f>I42+H43+H44+H45+H46</f>
        <v>1606.9834</v>
      </c>
      <c r="J47" s="1"/>
      <c r="K47" s="1"/>
      <c r="L47" s="9"/>
    </row>
    <row r="48" ht="15.75" customHeight="1">
      <c r="A48" s="1"/>
      <c r="B48" s="1"/>
      <c r="C48" s="1"/>
      <c r="D48" s="1"/>
      <c r="E48" s="1"/>
      <c r="F48" s="1"/>
      <c r="G48" s="39"/>
      <c r="H48" s="39"/>
      <c r="I48" s="1"/>
      <c r="J48" s="1"/>
      <c r="K48" s="1"/>
      <c r="L48" s="9"/>
    </row>
    <row r="49" ht="15.75" customHeight="1">
      <c r="A49" s="1"/>
      <c r="B49" s="44"/>
      <c r="C49" s="53" t="s">
        <v>42</v>
      </c>
      <c r="D49" s="35"/>
      <c r="E49" s="35"/>
      <c r="F49" s="35"/>
      <c r="G49" s="35"/>
      <c r="H49" s="36"/>
      <c r="I49" s="54">
        <f>I31-I47</f>
        <v>14607.5966</v>
      </c>
      <c r="J49" s="1"/>
      <c r="K49" s="1"/>
      <c r="L49" s="9"/>
    </row>
    <row r="50" ht="15.75" customHeight="1">
      <c r="A50" s="1"/>
      <c r="B50" s="1"/>
      <c r="C50" s="1"/>
      <c r="D50" s="1"/>
      <c r="E50" s="1"/>
      <c r="F50" s="1"/>
      <c r="G50" s="39"/>
      <c r="H50" s="39"/>
      <c r="I50" s="1"/>
      <c r="J50" s="1"/>
      <c r="K50" s="1"/>
      <c r="L50" s="9"/>
    </row>
    <row r="51" ht="15.75" customHeight="1">
      <c r="A51" s="1"/>
      <c r="B51" s="55"/>
      <c r="C51" s="56" t="s">
        <v>43</v>
      </c>
      <c r="D51" s="35"/>
      <c r="E51" s="36"/>
      <c r="F51" s="1"/>
      <c r="G51" s="57" t="s">
        <v>43</v>
      </c>
      <c r="H51" s="35"/>
      <c r="I51" s="36"/>
      <c r="J51" s="1"/>
      <c r="K51" s="1"/>
      <c r="L51" s="9"/>
    </row>
    <row r="52" ht="15.75" customHeight="1">
      <c r="A52" s="1"/>
      <c r="B52" s="1"/>
      <c r="C52" s="1"/>
      <c r="D52" s="1"/>
      <c r="E52" s="1"/>
      <c r="F52" s="1"/>
      <c r="G52" s="39"/>
      <c r="H52" s="39"/>
      <c r="I52" s="1"/>
      <c r="J52" s="1"/>
      <c r="K52" s="1"/>
      <c r="L52" s="9"/>
    </row>
    <row r="53" ht="15.75" customHeight="1">
      <c r="A53" s="1"/>
      <c r="B53" s="1"/>
      <c r="C53" s="1"/>
      <c r="D53" s="1"/>
      <c r="E53" s="1"/>
      <c r="F53" s="1"/>
      <c r="G53" s="39"/>
      <c r="H53" s="39"/>
      <c r="I53" s="1"/>
      <c r="J53" s="1"/>
      <c r="K53" s="1"/>
      <c r="L53" s="9"/>
    </row>
    <row r="54" ht="15.75" customHeight="1">
      <c r="A54" s="1"/>
      <c r="B54" s="1"/>
      <c r="C54" s="1"/>
      <c r="D54" s="1"/>
      <c r="E54" s="1"/>
      <c r="F54" s="1"/>
      <c r="G54" s="39"/>
      <c r="H54" s="39"/>
      <c r="I54" s="1"/>
      <c r="J54" s="1"/>
      <c r="K54" s="1"/>
      <c r="L54" s="9"/>
    </row>
    <row r="55" ht="15.75" customHeight="1">
      <c r="A55" s="1"/>
      <c r="B55" s="29"/>
      <c r="C55" s="29"/>
      <c r="D55" s="29"/>
      <c r="E55" s="29"/>
      <c r="F55" s="29"/>
      <c r="G55" s="58"/>
      <c r="H55" s="58"/>
      <c r="I55" s="29"/>
      <c r="J55" s="29"/>
      <c r="K55" s="1"/>
      <c r="L55" s="9"/>
    </row>
    <row r="56" ht="6.75" customHeight="1">
      <c r="A56" s="59"/>
      <c r="B56" s="60"/>
      <c r="C56" s="61"/>
      <c r="D56" s="61"/>
      <c r="E56" s="61"/>
      <c r="F56" s="61"/>
      <c r="G56" s="62"/>
      <c r="H56" s="62"/>
      <c r="I56" s="61"/>
      <c r="J56" s="63"/>
      <c r="K56" s="14"/>
      <c r="L56" s="9"/>
    </row>
    <row r="57" ht="15.75" customHeight="1">
      <c r="A57" s="59"/>
      <c r="B57" s="64"/>
      <c r="C57" s="65" t="s">
        <v>44</v>
      </c>
      <c r="D57" s="12"/>
      <c r="E57" s="12"/>
      <c r="F57" s="12"/>
      <c r="G57" s="12"/>
      <c r="H57" s="12"/>
      <c r="I57" s="13"/>
      <c r="J57" s="66"/>
      <c r="K57" s="14"/>
      <c r="L57" s="9"/>
    </row>
    <row r="58" ht="9.75" customHeight="1">
      <c r="A58" s="59"/>
      <c r="B58" s="67"/>
      <c r="C58" s="16"/>
      <c r="D58" s="16"/>
      <c r="E58" s="16"/>
      <c r="F58" s="16"/>
      <c r="G58" s="32"/>
      <c r="H58" s="32"/>
      <c r="I58" s="16"/>
      <c r="J58" s="68"/>
      <c r="K58" s="14"/>
      <c r="L58" s="9"/>
    </row>
    <row r="59" ht="30.0" customHeight="1">
      <c r="A59" s="59"/>
      <c r="B59" s="67"/>
      <c r="C59" s="69" t="s">
        <v>45</v>
      </c>
      <c r="D59" s="69"/>
      <c r="E59" s="69"/>
      <c r="F59" s="69"/>
      <c r="G59" s="70" t="s">
        <v>46</v>
      </c>
      <c r="H59" s="71" t="s">
        <v>47</v>
      </c>
      <c r="I59" s="72" t="s">
        <v>48</v>
      </c>
      <c r="J59" s="68"/>
      <c r="K59" s="14"/>
      <c r="L59" s="9"/>
    </row>
    <row r="60" ht="15.75" customHeight="1">
      <c r="A60" s="59"/>
      <c r="B60" s="67"/>
      <c r="C60" s="34" t="s">
        <v>49</v>
      </c>
      <c r="D60" s="35"/>
      <c r="E60" s="35"/>
      <c r="F60" s="36"/>
      <c r="G60" s="39"/>
      <c r="H60" s="39"/>
      <c r="I60" s="1"/>
      <c r="J60" s="68"/>
      <c r="K60" s="14"/>
      <c r="L60" s="9"/>
    </row>
    <row r="61" ht="15.75" customHeight="1">
      <c r="A61" s="59"/>
      <c r="B61" s="67"/>
      <c r="C61" s="41" t="s">
        <v>50</v>
      </c>
      <c r="D61" s="36"/>
      <c r="E61" s="40"/>
      <c r="F61" s="40"/>
      <c r="G61" s="42">
        <f>H13+H15+I25+I26+H16+H17+H19+H21+H24</f>
        <v>15308.32</v>
      </c>
      <c r="H61" s="39"/>
      <c r="I61" s="1"/>
      <c r="J61" s="68"/>
      <c r="K61" s="14"/>
      <c r="L61" s="9"/>
    </row>
    <row r="62" ht="15.75" customHeight="1">
      <c r="A62" s="59"/>
      <c r="B62" s="67"/>
      <c r="C62" s="41" t="s">
        <v>51</v>
      </c>
      <c r="D62" s="36"/>
      <c r="E62" s="40"/>
      <c r="F62" s="40"/>
      <c r="G62" s="42">
        <f>2*(H13+H15)/12</f>
        <v>2395.833333</v>
      </c>
      <c r="H62" s="39"/>
      <c r="I62" s="1"/>
      <c r="J62" s="68"/>
      <c r="K62" s="14"/>
      <c r="L62" s="9"/>
    </row>
    <row r="63" ht="15.75" customHeight="1">
      <c r="A63" s="59"/>
      <c r="B63" s="67"/>
      <c r="C63" s="1"/>
      <c r="D63" s="1"/>
      <c r="E63" s="44" t="s">
        <v>52</v>
      </c>
      <c r="F63" s="1"/>
      <c r="G63" s="85">
        <v>4720.5</v>
      </c>
      <c r="H63" s="50">
        <v>0.236</v>
      </c>
      <c r="I63" s="42">
        <f>G63*H63</f>
        <v>1114.038</v>
      </c>
      <c r="J63" s="68"/>
      <c r="K63" s="14"/>
      <c r="L63" s="9"/>
    </row>
    <row r="64" ht="8.25" customHeight="1">
      <c r="A64" s="59"/>
      <c r="B64" s="67"/>
      <c r="C64" s="1"/>
      <c r="D64" s="1"/>
      <c r="E64" s="1"/>
      <c r="F64" s="1"/>
      <c r="G64" s="39"/>
      <c r="H64" s="39"/>
      <c r="I64" s="1"/>
      <c r="J64" s="68"/>
      <c r="K64" s="14"/>
      <c r="L64" s="9"/>
    </row>
    <row r="65" ht="15.75" customHeight="1">
      <c r="A65" s="59"/>
      <c r="B65" s="67"/>
      <c r="C65" s="34" t="s">
        <v>53</v>
      </c>
      <c r="D65" s="35"/>
      <c r="E65" s="35"/>
      <c r="F65" s="36"/>
      <c r="G65" s="86">
        <v>4720.5</v>
      </c>
      <c r="H65" s="74"/>
      <c r="I65" s="75"/>
      <c r="J65" s="68"/>
      <c r="K65" s="14"/>
      <c r="L65" s="9"/>
    </row>
    <row r="66" ht="15.75" customHeight="1">
      <c r="A66" s="59"/>
      <c r="B66" s="67"/>
      <c r="C66" s="87" t="s">
        <v>54</v>
      </c>
      <c r="D66" s="35"/>
      <c r="E66" s="35"/>
      <c r="F66" s="36"/>
      <c r="G66" s="76"/>
      <c r="H66" s="51">
        <v>0.0125</v>
      </c>
      <c r="I66" s="42">
        <f>G65*H66</f>
        <v>59.00625</v>
      </c>
      <c r="J66" s="68"/>
      <c r="K66" s="14"/>
      <c r="L66" s="9"/>
    </row>
    <row r="67" ht="15.75" customHeight="1">
      <c r="A67" s="59"/>
      <c r="B67" s="67"/>
      <c r="C67" s="41" t="s">
        <v>55</v>
      </c>
      <c r="D67" s="35"/>
      <c r="E67" s="35"/>
      <c r="F67" s="36"/>
      <c r="G67" s="76"/>
      <c r="H67" s="51">
        <v>0.055</v>
      </c>
      <c r="I67" s="42">
        <f>G65*H67</f>
        <v>259.6275</v>
      </c>
      <c r="J67" s="68"/>
      <c r="K67" s="14"/>
      <c r="L67" s="9"/>
    </row>
    <row r="68" ht="15.75" customHeight="1">
      <c r="A68" s="59"/>
      <c r="B68" s="67"/>
      <c r="C68" s="41" t="s">
        <v>56</v>
      </c>
      <c r="D68" s="35"/>
      <c r="E68" s="35"/>
      <c r="F68" s="36"/>
      <c r="G68" s="76"/>
      <c r="H68" s="50">
        <v>0.006</v>
      </c>
      <c r="I68" s="42">
        <f>G65*H68</f>
        <v>28.323</v>
      </c>
      <c r="J68" s="68"/>
      <c r="K68" s="14"/>
      <c r="L68" s="9"/>
    </row>
    <row r="69" ht="15.75" customHeight="1">
      <c r="A69" s="59"/>
      <c r="B69" s="67"/>
      <c r="C69" s="88" t="s">
        <v>57</v>
      </c>
      <c r="D69" s="35"/>
      <c r="E69" s="35"/>
      <c r="F69" s="36"/>
      <c r="G69" s="77"/>
      <c r="H69" s="50">
        <v>0.002</v>
      </c>
      <c r="I69" s="42">
        <f>H69*G65</f>
        <v>9.441</v>
      </c>
      <c r="J69" s="68"/>
      <c r="K69" s="14"/>
      <c r="L69" s="9"/>
    </row>
    <row r="70" ht="6.75" customHeight="1">
      <c r="A70" s="59"/>
      <c r="B70" s="67"/>
      <c r="C70" s="1"/>
      <c r="D70" s="1"/>
      <c r="E70" s="1"/>
      <c r="F70" s="1"/>
      <c r="G70" s="39"/>
      <c r="H70" s="39"/>
      <c r="I70" s="1"/>
      <c r="J70" s="68"/>
      <c r="K70" s="14"/>
      <c r="L70" s="9"/>
    </row>
    <row r="71" ht="15.75" customHeight="1">
      <c r="A71" s="59"/>
      <c r="B71" s="67"/>
      <c r="C71" s="34" t="s">
        <v>58</v>
      </c>
      <c r="D71" s="35"/>
      <c r="E71" s="35"/>
      <c r="F71" s="36"/>
      <c r="G71" s="39"/>
      <c r="H71" s="78"/>
      <c r="I71" s="1"/>
      <c r="J71" s="68"/>
      <c r="K71" s="14"/>
      <c r="L71" s="9"/>
    </row>
    <row r="72" ht="15.75" customHeight="1">
      <c r="A72" s="59"/>
      <c r="B72" s="67"/>
      <c r="C72" s="41" t="s">
        <v>59</v>
      </c>
      <c r="D72" s="35"/>
      <c r="E72" s="35"/>
      <c r="F72" s="36"/>
      <c r="G72" s="46">
        <v>100.0</v>
      </c>
      <c r="H72" s="50">
        <v>0.236</v>
      </c>
      <c r="I72" s="42">
        <f t="shared" ref="I72:I73" si="2">G72*H72</f>
        <v>23.6</v>
      </c>
      <c r="J72" s="68"/>
      <c r="K72" s="14"/>
      <c r="L72" s="9"/>
    </row>
    <row r="73" ht="15.75" customHeight="1">
      <c r="A73" s="59"/>
      <c r="B73" s="67"/>
      <c r="C73" s="41" t="s">
        <v>60</v>
      </c>
      <c r="D73" s="35"/>
      <c r="E73" s="35"/>
      <c r="F73" s="36"/>
      <c r="G73" s="46">
        <v>200.0</v>
      </c>
      <c r="H73" s="50">
        <v>0.12</v>
      </c>
      <c r="I73" s="42">
        <f t="shared" si="2"/>
        <v>24</v>
      </c>
      <c r="J73" s="68"/>
      <c r="K73" s="14"/>
      <c r="L73" s="9"/>
    </row>
    <row r="74" ht="15.75" customHeight="1">
      <c r="A74" s="59"/>
      <c r="B74" s="67"/>
      <c r="C74" s="1"/>
      <c r="D74" s="1"/>
      <c r="E74" s="1"/>
      <c r="F74" s="1"/>
      <c r="G74" s="39"/>
      <c r="H74" s="39"/>
      <c r="I74" s="1"/>
      <c r="J74" s="68"/>
      <c r="K74" s="14"/>
      <c r="L74" s="9"/>
    </row>
    <row r="75" ht="15.75" customHeight="1">
      <c r="A75" s="59"/>
      <c r="B75" s="67"/>
      <c r="C75" s="34" t="s">
        <v>61</v>
      </c>
      <c r="D75" s="35"/>
      <c r="E75" s="35"/>
      <c r="F75" s="36"/>
      <c r="G75" s="46">
        <f>H13+H15+H18+I25+I26+H16+H17+H20+H19+H21+H24</f>
        <v>15847.9</v>
      </c>
      <c r="H75" s="51">
        <v>0.05</v>
      </c>
      <c r="I75" s="1"/>
      <c r="J75" s="68"/>
      <c r="K75" s="14"/>
      <c r="L75" s="9"/>
    </row>
    <row r="76" ht="15.75" customHeight="1">
      <c r="A76" s="59"/>
      <c r="B76" s="79"/>
      <c r="C76" s="80"/>
      <c r="D76" s="80"/>
      <c r="E76" s="80"/>
      <c r="F76" s="80"/>
      <c r="G76" s="81"/>
      <c r="H76" s="81"/>
      <c r="I76" s="80"/>
      <c r="J76" s="82"/>
      <c r="K76" s="14"/>
      <c r="L76" s="9"/>
    </row>
    <row r="77" ht="15.75" customHeight="1">
      <c r="A77" s="1"/>
      <c r="B77" s="16"/>
      <c r="C77" s="16"/>
      <c r="D77" s="16"/>
      <c r="E77" s="16"/>
      <c r="F77" s="16"/>
      <c r="G77" s="32"/>
      <c r="H77" s="32"/>
      <c r="I77" s="16"/>
      <c r="J77" s="16"/>
      <c r="K77" s="1"/>
      <c r="L77" s="9"/>
    </row>
    <row r="78" ht="15.75" customHeight="1">
      <c r="A78" s="1"/>
      <c r="B78" s="1"/>
      <c r="C78" s="1"/>
      <c r="D78" s="1"/>
      <c r="E78" s="1"/>
      <c r="F78" s="1"/>
      <c r="G78" s="39"/>
      <c r="H78" s="39"/>
      <c r="I78" s="1"/>
      <c r="J78" s="1"/>
      <c r="K78" s="1"/>
      <c r="L78" s="9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C13:G13"/>
    <mergeCell ref="C14:G14"/>
    <mergeCell ref="C15:G15"/>
    <mergeCell ref="C16:G16"/>
    <mergeCell ref="C17:G17"/>
    <mergeCell ref="C18:G18"/>
    <mergeCell ref="C19:G19"/>
    <mergeCell ref="C20:G20"/>
    <mergeCell ref="C23:G23"/>
    <mergeCell ref="C24:G24"/>
    <mergeCell ref="C25:G25"/>
    <mergeCell ref="C26:G26"/>
    <mergeCell ref="C27:G27"/>
    <mergeCell ref="C28:G28"/>
    <mergeCell ref="C21:G21"/>
    <mergeCell ref="C22:H22"/>
    <mergeCell ref="C29:G29"/>
    <mergeCell ref="C30:H30"/>
    <mergeCell ref="C31:H31"/>
    <mergeCell ref="C33:G33"/>
    <mergeCell ref="C37:F37"/>
    <mergeCell ref="C38:F38"/>
    <mergeCell ref="C39:F39"/>
    <mergeCell ref="C40:F40"/>
    <mergeCell ref="C41:F41"/>
    <mergeCell ref="C42:H42"/>
    <mergeCell ref="C43:G43"/>
    <mergeCell ref="C44:G44"/>
    <mergeCell ref="C57:I57"/>
    <mergeCell ref="C60:F60"/>
    <mergeCell ref="C73:F73"/>
    <mergeCell ref="C75:F75"/>
    <mergeCell ref="L1:L78"/>
    <mergeCell ref="C3:I3"/>
    <mergeCell ref="C5:E7"/>
    <mergeCell ref="G5:I7"/>
    <mergeCell ref="C9:I9"/>
    <mergeCell ref="C11:G11"/>
    <mergeCell ref="C12:G12"/>
    <mergeCell ref="C34:H34"/>
    <mergeCell ref="C36:F36"/>
    <mergeCell ref="C45:G45"/>
    <mergeCell ref="C46:G46"/>
    <mergeCell ref="C47:H47"/>
    <mergeCell ref="C49:H49"/>
    <mergeCell ref="C51:E51"/>
    <mergeCell ref="G51:I51"/>
    <mergeCell ref="C61:D61"/>
    <mergeCell ref="C62:D62"/>
    <mergeCell ref="C65:F65"/>
    <mergeCell ref="G65:G69"/>
    <mergeCell ref="C66:F66"/>
    <mergeCell ref="C67:F67"/>
    <mergeCell ref="C68:F68"/>
    <mergeCell ref="C69:F69"/>
    <mergeCell ref="C71:F71"/>
    <mergeCell ref="C72:F72"/>
  </mergeCells>
  <printOptions/>
  <pageMargins bottom="0.0" footer="0.0" header="0.0" left="0.0" right="0.0" top="0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9" t="s">
        <v>80</v>
      </c>
      <c r="B1" s="90"/>
      <c r="C1" s="90"/>
      <c r="D1" s="90"/>
      <c r="E1" s="90"/>
      <c r="F1" s="90"/>
      <c r="G1" s="90"/>
      <c r="H1" s="90"/>
    </row>
    <row r="2">
      <c r="A2" s="90"/>
      <c r="B2" s="90"/>
      <c r="C2" s="90"/>
      <c r="D2" s="90"/>
      <c r="E2" s="90"/>
      <c r="F2" s="90"/>
      <c r="G2" s="90"/>
      <c r="H2" s="90"/>
    </row>
    <row r="3">
      <c r="A3" s="91" t="s">
        <v>81</v>
      </c>
      <c r="B3" s="90"/>
      <c r="C3" s="90"/>
      <c r="D3" s="90"/>
      <c r="E3" s="90"/>
      <c r="F3" s="90"/>
      <c r="G3" s="90"/>
      <c r="H3" s="90"/>
    </row>
    <row r="4">
      <c r="A4" s="90"/>
      <c r="B4" s="90"/>
      <c r="C4" s="90"/>
      <c r="D4" s="90"/>
      <c r="E4" s="90"/>
      <c r="F4" s="90"/>
      <c r="G4" s="90"/>
      <c r="H4" s="90"/>
    </row>
    <row r="5">
      <c r="A5" s="92" t="s">
        <v>82</v>
      </c>
      <c r="B5" s="90"/>
      <c r="C5" s="90"/>
      <c r="D5" s="90"/>
      <c r="E5" s="90"/>
      <c r="F5" s="90"/>
      <c r="G5" s="90"/>
      <c r="H5" s="90"/>
    </row>
    <row r="6">
      <c r="A6" s="92" t="s">
        <v>83</v>
      </c>
      <c r="B6" s="90"/>
      <c r="C6" s="90"/>
      <c r="D6" s="90"/>
      <c r="E6" s="90"/>
      <c r="F6" s="90"/>
      <c r="G6" s="90"/>
      <c r="H6" s="90"/>
    </row>
    <row r="7">
      <c r="A7" s="90"/>
      <c r="B7" s="90"/>
      <c r="C7" s="90"/>
      <c r="D7" s="90"/>
      <c r="E7" s="90"/>
      <c r="F7" s="90"/>
      <c r="G7" s="90"/>
      <c r="H7" s="90"/>
    </row>
    <row r="8">
      <c r="A8" s="91" t="s">
        <v>84</v>
      </c>
      <c r="B8" s="90"/>
      <c r="C8" s="90"/>
      <c r="D8" s="90"/>
      <c r="E8" s="90"/>
      <c r="F8" s="90"/>
      <c r="G8" s="90"/>
      <c r="H8" s="90"/>
    </row>
    <row r="9">
      <c r="A9" s="91" t="s">
        <v>85</v>
      </c>
      <c r="B9" s="90"/>
      <c r="C9" s="90"/>
      <c r="D9" s="90"/>
      <c r="E9" s="90"/>
      <c r="F9" s="90"/>
      <c r="G9" s="90"/>
      <c r="H9" s="90"/>
    </row>
    <row r="10">
      <c r="A10" s="91" t="s">
        <v>86</v>
      </c>
      <c r="B10" s="90"/>
      <c r="C10" s="90"/>
      <c r="D10" s="90"/>
      <c r="E10" s="90"/>
      <c r="F10" s="90"/>
      <c r="G10" s="90"/>
      <c r="H10" s="90"/>
    </row>
    <row r="11">
      <c r="A11" s="90"/>
      <c r="B11" s="90"/>
      <c r="C11" s="90"/>
      <c r="D11" s="90"/>
      <c r="E11" s="90"/>
      <c r="F11" s="90"/>
      <c r="G11" s="90"/>
      <c r="H11" s="90"/>
    </row>
    <row r="12">
      <c r="A12" s="91" t="s">
        <v>87</v>
      </c>
      <c r="B12" s="90"/>
      <c r="C12" s="90"/>
      <c r="D12" s="90"/>
      <c r="E12" s="90"/>
      <c r="F12" s="90"/>
      <c r="G12" s="90"/>
      <c r="H12" s="90"/>
    </row>
    <row r="13">
      <c r="A13" s="91" t="s">
        <v>88</v>
      </c>
      <c r="B13" s="90"/>
      <c r="C13" s="90"/>
      <c r="D13" s="90"/>
      <c r="E13" s="90"/>
      <c r="F13" s="90"/>
      <c r="G13" s="90"/>
      <c r="H13" s="90"/>
    </row>
    <row r="14">
      <c r="A14" s="90"/>
      <c r="B14" s="90"/>
      <c r="C14" s="90"/>
      <c r="D14" s="90"/>
      <c r="E14" s="90"/>
      <c r="F14" s="90"/>
      <c r="G14" s="90"/>
      <c r="H14" s="90"/>
    </row>
    <row r="15">
      <c r="A15" s="92" t="s">
        <v>89</v>
      </c>
      <c r="B15" s="90"/>
      <c r="C15" s="90"/>
      <c r="D15" s="90"/>
      <c r="E15" s="90"/>
      <c r="F15" s="90"/>
      <c r="G15" s="90"/>
      <c r="H15" s="90"/>
    </row>
    <row r="16">
      <c r="A16" s="90"/>
      <c r="B16" s="90"/>
      <c r="C16" s="90"/>
      <c r="D16" s="90"/>
      <c r="E16" s="90"/>
      <c r="F16" s="90"/>
      <c r="G16" s="90"/>
      <c r="H16" s="90"/>
    </row>
    <row r="17">
      <c r="A17" s="89" t="s">
        <v>90</v>
      </c>
      <c r="B17" s="90"/>
      <c r="C17" s="90"/>
      <c r="D17" s="90"/>
      <c r="E17" s="90"/>
      <c r="F17" s="90"/>
      <c r="G17" s="90"/>
      <c r="H17" s="90"/>
    </row>
    <row r="18">
      <c r="A18" s="90"/>
      <c r="B18" s="90"/>
      <c r="C18" s="90"/>
      <c r="D18" s="90"/>
      <c r="E18" s="90"/>
      <c r="F18" s="90"/>
      <c r="G18" s="90"/>
      <c r="H18" s="90"/>
    </row>
    <row r="19">
      <c r="A19" s="92" t="s">
        <v>91</v>
      </c>
      <c r="B19" s="90"/>
      <c r="C19" s="90"/>
      <c r="D19" s="90"/>
      <c r="E19" s="90"/>
      <c r="F19" s="90"/>
      <c r="G19" s="90"/>
      <c r="H19" s="90"/>
    </row>
    <row r="20">
      <c r="A20" s="90"/>
      <c r="B20" s="90"/>
      <c r="C20" s="90"/>
      <c r="D20" s="90"/>
      <c r="E20" s="90"/>
      <c r="F20" s="90"/>
      <c r="G20" s="90"/>
      <c r="H20" s="90"/>
    </row>
    <row r="21">
      <c r="A21" s="92" t="s">
        <v>92</v>
      </c>
      <c r="B21" s="90"/>
      <c r="C21" s="90"/>
      <c r="D21" s="90"/>
      <c r="E21" s="90"/>
      <c r="F21" s="90"/>
      <c r="G21" s="90"/>
      <c r="H21" s="90"/>
    </row>
    <row r="22">
      <c r="A22" s="90"/>
      <c r="B22" s="90"/>
      <c r="C22" s="90"/>
      <c r="D22" s="90"/>
      <c r="E22" s="90"/>
      <c r="F22" s="90"/>
      <c r="G22" s="90"/>
      <c r="H22" s="90"/>
    </row>
    <row r="23">
      <c r="A23" s="92" t="s">
        <v>93</v>
      </c>
      <c r="B23" s="90"/>
      <c r="C23" s="90"/>
      <c r="D23" s="90"/>
      <c r="E23" s="90"/>
      <c r="F23" s="90"/>
      <c r="G23" s="90"/>
      <c r="H23" s="90"/>
    </row>
    <row r="24">
      <c r="A24" s="90"/>
      <c r="B24" s="90"/>
      <c r="C24" s="90"/>
      <c r="D24" s="90"/>
      <c r="E24" s="90"/>
      <c r="F24" s="90"/>
      <c r="G24" s="90"/>
      <c r="H24" s="90"/>
    </row>
    <row r="25">
      <c r="A25" s="92" t="s">
        <v>94</v>
      </c>
      <c r="B25" s="90"/>
      <c r="C25" s="90"/>
      <c r="D25" s="90"/>
      <c r="E25" s="90"/>
      <c r="F25" s="90"/>
      <c r="G25" s="90"/>
      <c r="H25" s="90"/>
    </row>
    <row r="26">
      <c r="A26" s="90"/>
      <c r="B26" s="90"/>
      <c r="C26" s="90"/>
      <c r="D26" s="90"/>
      <c r="E26" s="90"/>
      <c r="F26" s="90"/>
      <c r="G26" s="90"/>
      <c r="H26" s="90"/>
    </row>
    <row r="27">
      <c r="A27" s="92" t="s">
        <v>95</v>
      </c>
      <c r="B27" s="90"/>
      <c r="C27" s="90"/>
      <c r="D27" s="90"/>
      <c r="E27" s="90"/>
      <c r="F27" s="90"/>
      <c r="G27" s="90"/>
      <c r="H27" s="90"/>
    </row>
    <row r="28">
      <c r="A28" s="90"/>
      <c r="B28" s="90"/>
      <c r="C28" s="90"/>
      <c r="D28" s="90"/>
      <c r="E28" s="90"/>
      <c r="F28" s="90"/>
      <c r="G28" s="90"/>
      <c r="H28" s="90"/>
    </row>
    <row r="29">
      <c r="A29" s="92" t="s">
        <v>96</v>
      </c>
      <c r="B29" s="90"/>
      <c r="C29" s="90"/>
      <c r="D29" s="90"/>
      <c r="E29" s="90"/>
      <c r="F29" s="90"/>
      <c r="G29" s="90"/>
      <c r="H29" s="90"/>
    </row>
    <row r="30">
      <c r="A30" s="90"/>
      <c r="B30" s="90"/>
      <c r="C30" s="90"/>
      <c r="D30" s="90"/>
      <c r="E30" s="90"/>
      <c r="F30" s="90"/>
      <c r="G30" s="90"/>
      <c r="H30" s="90"/>
    </row>
    <row r="31">
      <c r="A31" s="91" t="s">
        <v>97</v>
      </c>
      <c r="B31" s="90"/>
      <c r="C31" s="90"/>
      <c r="D31" s="90"/>
      <c r="E31" s="90"/>
      <c r="F31" s="90"/>
      <c r="G31" s="90"/>
      <c r="H31" s="90"/>
    </row>
    <row r="32">
      <c r="A32" s="90"/>
      <c r="B32" s="90"/>
      <c r="C32" s="90"/>
      <c r="D32" s="90"/>
      <c r="E32" s="90"/>
      <c r="F32" s="90"/>
      <c r="G32" s="90"/>
      <c r="H32" s="90"/>
    </row>
    <row r="33">
      <c r="A33" s="92" t="s">
        <v>98</v>
      </c>
      <c r="B33" s="90"/>
      <c r="C33" s="90"/>
      <c r="D33" s="90"/>
      <c r="E33" s="90"/>
      <c r="F33" s="90"/>
      <c r="G33" s="90"/>
      <c r="H33" s="90"/>
    </row>
    <row r="34">
      <c r="A34" s="90"/>
      <c r="B34" s="90"/>
      <c r="C34" s="90"/>
      <c r="D34" s="90"/>
      <c r="E34" s="90"/>
      <c r="F34" s="90"/>
      <c r="G34" s="90"/>
      <c r="H34" s="90"/>
    </row>
    <row r="35">
      <c r="A35" s="92" t="s">
        <v>99</v>
      </c>
      <c r="B35" s="90"/>
      <c r="C35" s="90"/>
      <c r="D35" s="90"/>
      <c r="E35" s="90"/>
      <c r="F35" s="90"/>
      <c r="G35" s="90"/>
      <c r="H35" s="90"/>
    </row>
    <row r="36">
      <c r="A36" s="90"/>
      <c r="B36" s="90"/>
      <c r="C36" s="90"/>
      <c r="D36" s="90"/>
      <c r="E36" s="90"/>
      <c r="F36" s="90"/>
      <c r="G36" s="90"/>
      <c r="H36" s="90"/>
    </row>
    <row r="37">
      <c r="A37" s="92" t="s">
        <v>100</v>
      </c>
      <c r="B37" s="90"/>
      <c r="C37" s="90"/>
      <c r="D37" s="90"/>
      <c r="E37" s="90"/>
      <c r="F37" s="90"/>
      <c r="G37" s="90"/>
      <c r="H37" s="90"/>
    </row>
    <row r="38">
      <c r="A38" s="90"/>
      <c r="B38" s="90"/>
      <c r="C38" s="90"/>
      <c r="D38" s="90"/>
      <c r="E38" s="90"/>
      <c r="F38" s="90"/>
      <c r="G38" s="90"/>
      <c r="H38" s="90"/>
    </row>
    <row r="39">
      <c r="A39" s="92" t="s">
        <v>101</v>
      </c>
      <c r="B39" s="90"/>
      <c r="C39" s="90"/>
      <c r="D39" s="90"/>
      <c r="E39" s="90"/>
      <c r="F39" s="90"/>
      <c r="G39" s="90"/>
      <c r="H39" s="90"/>
    </row>
    <row r="40">
      <c r="A40" s="90"/>
      <c r="B40" s="90"/>
      <c r="C40" s="90"/>
      <c r="D40" s="90"/>
      <c r="E40" s="90"/>
      <c r="F40" s="90"/>
      <c r="G40" s="90"/>
      <c r="H40" s="90"/>
    </row>
    <row r="41">
      <c r="A41" s="92" t="s">
        <v>102</v>
      </c>
      <c r="B41" s="90"/>
      <c r="C41" s="90"/>
      <c r="D41" s="90"/>
      <c r="E41" s="90"/>
      <c r="F41" s="90"/>
      <c r="G41" s="90"/>
      <c r="H41" s="90"/>
    </row>
    <row r="42">
      <c r="A42" s="90"/>
      <c r="B42" s="90"/>
      <c r="C42" s="90"/>
      <c r="D42" s="90"/>
      <c r="E42" s="90"/>
      <c r="F42" s="90"/>
      <c r="G42" s="90"/>
      <c r="H42" s="90"/>
    </row>
    <row r="43">
      <c r="A43" s="92" t="s">
        <v>103</v>
      </c>
      <c r="B43" s="90"/>
      <c r="C43" s="90"/>
      <c r="D43" s="90"/>
      <c r="E43" s="90"/>
      <c r="F43" s="90"/>
      <c r="G43" s="90"/>
      <c r="H43" s="90"/>
    </row>
    <row r="44">
      <c r="A44" s="90"/>
      <c r="B44" s="90"/>
      <c r="C44" s="90"/>
      <c r="D44" s="90"/>
      <c r="E44" s="90"/>
      <c r="F44" s="90"/>
      <c r="G44" s="90"/>
      <c r="H44" s="90"/>
    </row>
    <row r="45">
      <c r="A45" s="92" t="s">
        <v>104</v>
      </c>
      <c r="B45" s="90"/>
      <c r="C45" s="90"/>
      <c r="D45" s="90"/>
      <c r="E45" s="90"/>
      <c r="F45" s="90"/>
      <c r="G45" s="90"/>
      <c r="H45" s="90"/>
    </row>
    <row r="46">
      <c r="A46" s="90"/>
      <c r="B46" s="90"/>
      <c r="C46" s="90"/>
      <c r="D46" s="90"/>
      <c r="E46" s="90"/>
      <c r="F46" s="90"/>
      <c r="G46" s="90"/>
      <c r="H46" s="90"/>
    </row>
    <row r="47">
      <c r="A47" s="93" t="s">
        <v>105</v>
      </c>
      <c r="B47" s="90"/>
      <c r="C47" s="90"/>
      <c r="D47" s="90"/>
      <c r="E47" s="90"/>
      <c r="F47" s="90"/>
      <c r="G47" s="90"/>
      <c r="H47" s="90"/>
    </row>
    <row r="48">
      <c r="A48" s="90"/>
      <c r="B48" s="90"/>
      <c r="C48" s="90"/>
      <c r="D48" s="90"/>
      <c r="E48" s="90"/>
      <c r="F48" s="90"/>
      <c r="G48" s="90"/>
      <c r="H48" s="90"/>
    </row>
    <row r="49">
      <c r="A49" s="93" t="s">
        <v>106</v>
      </c>
      <c r="B49" s="90"/>
      <c r="C49" s="90"/>
      <c r="D49" s="90"/>
      <c r="E49" s="90"/>
      <c r="F49" s="90"/>
      <c r="G49" s="90"/>
      <c r="H49" s="90"/>
    </row>
    <row r="50">
      <c r="A50" s="90"/>
      <c r="B50" s="90"/>
      <c r="C50" s="90"/>
      <c r="D50" s="90"/>
      <c r="E50" s="90"/>
      <c r="F50" s="90"/>
      <c r="G50" s="90"/>
      <c r="H50" s="90"/>
    </row>
  </sheetData>
  <drawing r:id="rId1"/>
</worksheet>
</file>