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31.jpeg" ContentType="image/jpeg"/>
  <Override PartName="/xl/media/image30.jpeg" ContentType="image/jpeg"/>
  <Override PartName="/xl/media/image29.png" ContentType="image/png"/>
  <Override PartName="/xl/media/image32.jpeg" ContentType="image/jpeg"/>
  <Override PartName="/xl/media/image28.png" ContentType="image/png"/>
  <Override PartName="/xl/media/image27.png" ContentType="image/png"/>
  <Override PartName="/xl/media/image33.jpeg" ContentType="image/jpeg"/>
  <Override PartName="/xl/media/image26.png" ContentType="image/png"/>
  <Override PartName="/xl/media/image25.png" ContentType="image/png"/>
  <Override PartName="/xl/media/image24.png" ContentType="image/png"/>
  <Override PartName="/xl/media/image23.png" ContentType="image/png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eneral Info" sheetId="1" state="visible" r:id="rId2"/>
    <sheet name="Problem 1" sheetId="2" state="visible" r:id="rId3"/>
    <sheet name="Problem 2" sheetId="3" state="visible" r:id="rId4"/>
    <sheet name="Problem 3" sheetId="4" state="visible" r:id="rId5"/>
    <sheet name="Ref-Support Reaction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<sst xmlns="http://schemas.openxmlformats.org/spreadsheetml/2006/main" count="293" uniqueCount="183">
  <si>
    <t xml:space="preserve">PLEASE DON'T ADD MORE ROWS FOR SOLVING THE PROBLEM.  </t>
  </si>
  <si>
    <t xml:space="preserve">Given:</t>
  </si>
  <si>
    <t xml:space="preserve">IF MORE SPACE IS NEEDED PLEASE USE THIS AREA.</t>
  </si>
  <si>
    <t xml:space="preserve">Inputs:</t>
  </si>
  <si>
    <t xml:space="preserve">_i</t>
  </si>
  <si>
    <t xml:space="preserve">j</t>
  </si>
  <si>
    <r>
      <rPr>
        <b val="true"/>
        <sz val="12"/>
        <color rgb="FF000000"/>
        <rFont val="Calibri"/>
        <family val="2"/>
        <charset val="1"/>
      </rPr>
      <t xml:space="preserve">| </t>
    </r>
    <r>
      <rPr>
        <b val="true"/>
        <sz val="12"/>
        <color rgb="FF000000"/>
        <rFont val="Ubuntu"/>
        <family val="0"/>
        <charset val="1"/>
      </rPr>
      <t xml:space="preserve">• </t>
    </r>
    <r>
      <rPr>
        <sz val="12"/>
        <color rgb="FF000000"/>
        <rFont val="Ubuntu"/>
        <family val="0"/>
        <charset val="1"/>
      </rPr>
      <t xml:space="preserve">|</t>
    </r>
  </si>
  <si>
    <t xml:space="preserve">Unit</t>
  </si>
  <si>
    <t xml:space="preserve">F1</t>
  </si>
  <si>
    <t xml:space="preserve">&lt;lb&gt;</t>
  </si>
  <si>
    <t xml:space="preserve">F2</t>
  </si>
  <si>
    <t xml:space="preserve">F3</t>
  </si>
  <si>
    <t xml:space="preserve">M</t>
  </si>
  <si>
    <r>
      <rPr>
        <b val="true"/>
        <sz val="12"/>
        <color rgb="FF000000"/>
        <rFont val="Calibri"/>
        <family val="2"/>
        <charset val="1"/>
      </rPr>
      <t xml:space="preserve">&lt;lb</t>
    </r>
    <r>
      <rPr>
        <sz val="12"/>
        <color rgb="FF000000"/>
        <rFont val="Ubuntu"/>
        <family val="0"/>
        <charset val="1"/>
      </rPr>
      <t xml:space="preserve">•ft&gt;</t>
    </r>
  </si>
  <si>
    <t xml:space="preserve">Distance from point of application to A</t>
  </si>
  <si>
    <t xml:space="preserve">dAP1</t>
  </si>
  <si>
    <t xml:space="preserve">ft</t>
  </si>
  <si>
    <t xml:space="preserve">dAP2</t>
  </si>
  <si>
    <t xml:space="preserve">dAP3</t>
  </si>
  <si>
    <t xml:space="preserve">Find:</t>
  </si>
  <si>
    <t xml:space="preserve">(a)   Replace the external forces, F1, F2 and F3, and couple, M, with an equivalent force-couple </t>
  </si>
  <si>
    <t xml:space="preserve">resultant at A.  DO NOT calculate the reaction forces at A and B.</t>
  </si>
  <si>
    <t xml:space="preserve">SHOW YOUR WORK!  Show your equations with variables before plugging in values. </t>
  </si>
  <si>
    <t xml:space="preserve">Use equations in the cells to find your intermediate and final solutions.</t>
  </si>
  <si>
    <t xml:space="preserve">Equations:</t>
  </si>
  <si>
    <t xml:space="preserve">∑F = F1 + F2 + F3</t>
  </si>
  <si>
    <t xml:space="preserve">∑Fx = F1x + F2x + F3x</t>
  </si>
  <si>
    <t xml:space="preserve">∑Fy = F1y + F2y + F3y</t>
  </si>
  <si>
    <t xml:space="preserve">ΣMA = ∑rxF + ∑C = dAP1 * F1y + dAP2 * F2y + dAP3 * F3y + M</t>
  </si>
  <si>
    <t xml:space="preserve">Analysis:</t>
  </si>
  <si>
    <t xml:space="preserve">∑Fx = Frx =</t>
  </si>
  <si>
    <t xml:space="preserve">∑Fy = Fry =</t>
  </si>
  <si>
    <t xml:space="preserve">∑Ma = Mra =</t>
  </si>
  <si>
    <r>
      <rPr>
        <sz val="12"/>
        <color rgb="FF000000"/>
        <rFont val="Calibri"/>
        <family val="2"/>
        <charset val="1"/>
      </rPr>
      <t xml:space="preserve">&lt;lb</t>
    </r>
    <r>
      <rPr>
        <sz val="12"/>
        <color rgb="FF000000"/>
        <rFont val="Ubuntu"/>
        <family val="0"/>
        <charset val="1"/>
      </rPr>
      <t xml:space="preserve">•ft&gt;</t>
    </r>
  </si>
  <si>
    <t xml:space="preserve">Based on above equations input the calculations for your solutions below.  Don't forget the units.</t>
  </si>
  <si>
    <t xml:space="preserve">Description</t>
  </si>
  <si>
    <t xml:space="preserve">Calculation</t>
  </si>
  <si>
    <t xml:space="preserve">Units</t>
  </si>
  <si>
    <r>
      <rPr>
        <sz val="11"/>
        <color rgb="FF000000"/>
        <rFont val="Calibri"/>
        <family val="2"/>
        <charset val="1"/>
      </rPr>
      <t xml:space="preserve">Resultant Force, F</t>
    </r>
    <r>
      <rPr>
        <vertAlign val="subscript"/>
        <sz val="11"/>
        <color rgb="FF000000"/>
        <rFont val="Calibri"/>
        <family val="2"/>
        <charset val="1"/>
      </rPr>
      <t xml:space="preserve">R</t>
    </r>
  </si>
  <si>
    <t xml:space="preserve">lb</t>
  </si>
  <si>
    <r>
      <rPr>
        <sz val="11"/>
        <color rgb="FF000000"/>
        <rFont val="Calibri"/>
        <family val="2"/>
        <charset val="1"/>
      </rPr>
      <t xml:space="preserve">Angle of Force, </t>
    </r>
    <r>
      <rPr>
        <sz val="11"/>
        <color rgb="FF000000"/>
        <rFont val="Symbol"/>
        <family val="1"/>
        <charset val="2"/>
      </rPr>
      <t xml:space="preserve">q</t>
    </r>
  </si>
  <si>
    <t xml:space="preserve">degrees</t>
  </si>
  <si>
    <r>
      <rPr>
        <b val="true"/>
        <sz val="12"/>
        <color rgb="FF000000"/>
        <rFont val="Calibri"/>
        <family val="2"/>
        <charset val="1"/>
      </rPr>
      <t xml:space="preserve">Or, </t>
    </r>
    <r>
      <rPr>
        <sz val="11"/>
        <color rgb="FF000000"/>
        <rFont val="Symbol"/>
        <family val="1"/>
        <charset val="2"/>
      </rPr>
      <t xml:space="preserve">q =</t>
    </r>
  </si>
  <si>
    <r>
      <rPr>
        <sz val="11"/>
        <color rgb="FF000000"/>
        <rFont val="Calibri"/>
        <family val="2"/>
        <charset val="1"/>
      </rPr>
      <t xml:space="preserve">Resultant Couple, M</t>
    </r>
    <r>
      <rPr>
        <vertAlign val="subscript"/>
        <sz val="11"/>
        <color rgb="FF000000"/>
        <rFont val="Calibri"/>
        <family val="2"/>
        <charset val="1"/>
      </rPr>
      <t xml:space="preserve">RA</t>
    </r>
  </si>
  <si>
    <r>
      <rPr>
        <sz val="11"/>
        <color rgb="FF000000"/>
        <rFont val="Calibri"/>
        <family val="2"/>
        <charset val="1"/>
      </rPr>
      <t xml:space="preserve">lb</t>
    </r>
    <r>
      <rPr>
        <sz val="11"/>
        <color rgb="FF000000"/>
        <rFont val="Ubuntu"/>
        <family val="0"/>
        <charset val="1"/>
      </rPr>
      <t xml:space="preserve">•ft</t>
    </r>
  </si>
  <si>
    <t xml:space="preserve">b. Replace the external loading by a single resultant force (do not include the </t>
  </si>
  <si>
    <t xml:space="preserve">reactions of the pins).  Specify where the force acts, measured from end A.</t>
  </si>
  <si>
    <t xml:space="preserve">MRA = FRy * d =&gt; d = MRA/FRy</t>
  </si>
  <si>
    <t xml:space="preserve">i</t>
  </si>
  <si>
    <t xml:space="preserve">Resultant force =</t>
  </si>
  <si>
    <t xml:space="preserve">Resultant Force Location, x</t>
  </si>
  <si>
    <t xml:space="preserve">Problem 2 (30 pts)</t>
  </si>
  <si>
    <r>
      <rPr>
        <b val="true"/>
        <sz val="12"/>
        <color rgb="FF000000"/>
        <rFont val="Calibri"/>
        <family val="2"/>
        <charset val="1"/>
      </rPr>
      <t xml:space="preserve">| </t>
    </r>
    <r>
      <rPr>
        <b val="true"/>
        <sz val="12"/>
        <color rgb="FF000000"/>
        <rFont val="Ubuntu"/>
        <family val="0"/>
        <charset val="1"/>
      </rPr>
      <t xml:space="preserve">• |</t>
    </r>
  </si>
  <si>
    <t xml:space="preserve">F</t>
  </si>
  <si>
    <t xml:space="preserve">W</t>
  </si>
  <si>
    <t xml:space="preserve">dCW</t>
  </si>
  <si>
    <t xml:space="preserve">dCA</t>
  </si>
  <si>
    <t xml:space="preserve">Find</t>
  </si>
  <si>
    <t xml:space="preserve">(a) Draw the free body diagram and write your assumptions</t>
  </si>
  <si>
    <t xml:space="preserve">Assume:</t>
  </si>
  <si>
    <t xml:space="preserve">Rigid Body</t>
  </si>
  <si>
    <t xml:space="preserve">Ideal hinge (at C)</t>
  </si>
  <si>
    <t xml:space="preserve">Weightless rope</t>
  </si>
  <si>
    <t xml:space="preserve">2D bar</t>
  </si>
  <si>
    <t xml:space="preserve">b) Write the symbolic equations of equilibrium</t>
  </si>
  <si>
    <t xml:space="preserve">1)</t>
  </si>
  <si>
    <t xml:space="preserve">6Fy - 6TADy + 3W = 0 </t>
  </si>
  <si>
    <t xml:space="preserve">∑Fx: -Fx + TADx - Cx = 0</t>
  </si>
  <si>
    <t xml:space="preserve">∑Mc</t>
  </si>
  <si>
    <t xml:space="preserve">TADy = (6Fy + 3W) / 6</t>
  </si>
  <si>
    <t xml:space="preserve">∑Fy: -Fy + TADy - W + Cy = 0</t>
  </si>
  <si>
    <t xml:space="preserve">TADy =</t>
  </si>
  <si>
    <t xml:space="preserve">∑Mc: ∑F*d = 0</t>
  </si>
  <si>
    <t xml:space="preserve">∑Mc: Fy *dCA - TADy *dCA + W * dCW = 0</t>
  </si>
  <si>
    <t xml:space="preserve">2)</t>
  </si>
  <si>
    <t xml:space="preserve">-Fy + TADy - W + Cy = 0</t>
  </si>
  <si>
    <t xml:space="preserve">∑Fy</t>
  </si>
  <si>
    <t xml:space="preserve">Cy = Fy - TADy + W</t>
  </si>
  <si>
    <t xml:space="preserve">Cy =</t>
  </si>
  <si>
    <t xml:space="preserve">3)</t>
  </si>
  <si>
    <t xml:space="preserve">𝞪 = atan(3/6) (See |CD| = 3 and |AC|=6)</t>
  </si>
  <si>
    <t xml:space="preserve">(c) Solve for the tension in cable AD and the reaction forces at C (magnitude and angle)</t>
  </si>
  <si>
    <t xml:space="preserve">𝞪 =</t>
  </si>
  <si>
    <t xml:space="preserve">4)</t>
  </si>
  <si>
    <r>
      <rPr>
        <sz val="11"/>
        <color rgb="FF000000"/>
        <rFont val="Calibri"/>
        <family val="2"/>
        <charset val="1"/>
      </rPr>
      <t xml:space="preserve">TADy = TAD*sin(</t>
    </r>
    <r>
      <rPr>
        <sz val="12"/>
        <color rgb="FF000000"/>
        <rFont val="Ubuntu"/>
        <family val="0"/>
        <charset val="1"/>
      </rPr>
      <t xml:space="preserve">𝞪)</t>
    </r>
  </si>
  <si>
    <t xml:space="preserve">TAD =</t>
  </si>
  <si>
    <r>
      <rPr>
        <sz val="11"/>
        <color rgb="FF000000"/>
        <rFont val="Calibri"/>
        <family val="2"/>
        <charset val="1"/>
      </rPr>
      <t xml:space="preserve">TAD = TADy/sin(</t>
    </r>
    <r>
      <rPr>
        <sz val="11"/>
        <color rgb="FF000000"/>
        <rFont val="Ubuntu"/>
        <family val="0"/>
        <charset val="1"/>
      </rPr>
      <t xml:space="preserve">𝞪)</t>
    </r>
  </si>
  <si>
    <t xml:space="preserve">Cx = </t>
  </si>
  <si>
    <t xml:space="preserve">5)</t>
  </si>
  <si>
    <r>
      <rPr>
        <sz val="11"/>
        <color rgb="FF000000"/>
        <rFont val="Calibri"/>
        <family val="2"/>
        <charset val="1"/>
      </rPr>
      <t xml:space="preserve">TADx = TAD * cos(</t>
    </r>
    <r>
      <rPr>
        <sz val="11"/>
        <color rgb="FF000000"/>
        <rFont val="Ubuntu"/>
        <family val="0"/>
        <charset val="1"/>
      </rPr>
      <t xml:space="preserve">𝞪)</t>
    </r>
  </si>
  <si>
    <t xml:space="preserve">Magnitude C =</t>
  </si>
  <si>
    <t xml:space="preserve">TADx =</t>
  </si>
  <si>
    <t xml:space="preserve">Theta C =</t>
  </si>
  <si>
    <t xml:space="preserve">6)</t>
  </si>
  <si>
    <t xml:space="preserve">Cx = TADx - Fx</t>
  </si>
  <si>
    <t xml:space="preserve">∑Fx</t>
  </si>
  <si>
    <t xml:space="preserve">Cx =</t>
  </si>
  <si>
    <t xml:space="preserve">Problem 3 (40 pts)</t>
  </si>
  <si>
    <t xml:space="preserve">(a) Draw the free body diagram of the pole (you do not need to include dimensions), make a list of all of the </t>
  </si>
  <si>
    <t xml:space="preserve">coordinates for each point, and write your assumptions.</t>
  </si>
  <si>
    <t xml:space="preserve">Frictionless ball socket joint</t>
  </si>
  <si>
    <t xml:space="preserve">Weightless ropes</t>
  </si>
  <si>
    <t xml:space="preserve">Rigid body</t>
  </si>
  <si>
    <t xml:space="preserve">2D pole</t>
  </si>
  <si>
    <t xml:space="preserve">|F1| =</t>
  </si>
  <si>
    <t xml:space="preserve">x</t>
  </si>
  <si>
    <t xml:space="preserve">y</t>
  </si>
  <si>
    <t xml:space="preserve">z</t>
  </si>
  <si>
    <t xml:space="preserve">|F2| = </t>
  </si>
  <si>
    <t xml:space="preserve">A</t>
  </si>
  <si>
    <t xml:space="preserve">|W| = </t>
  </si>
  <si>
    <t xml:space="preserve">B</t>
  </si>
  <si>
    <t xml:space="preserve">Note B is midpoint of AC</t>
  </si>
  <si>
    <t xml:space="preserve">C</t>
  </si>
  <si>
    <t xml:space="preserve">k</t>
  </si>
  <si>
    <t xml:space="preserve">D</t>
  </si>
  <si>
    <t xml:space="preserve">rCE</t>
  </si>
  <si>
    <t xml:space="preserve">&lt;ft&gt;</t>
  </si>
  <si>
    <t xml:space="preserve">|rCE| =</t>
  </si>
  <si>
    <t xml:space="preserve">E</t>
  </si>
  <si>
    <t xml:space="preserve">rCD</t>
  </si>
  <si>
    <t xml:space="preserve">|rCD| = </t>
  </si>
  <si>
    <t xml:space="preserve">eCE</t>
  </si>
  <si>
    <t xml:space="preserve">eCD</t>
  </si>
  <si>
    <t xml:space="preserve">(b) Write the full set of equilibrium equations for the pole.</t>
  </si>
  <si>
    <t xml:space="preserve">∑Fx: Ax + TCEx + TCDx + F1 = 0</t>
  </si>
  <si>
    <t xml:space="preserve">∑Fy: Ay + TCEy + TCDy = 0</t>
  </si>
  <si>
    <t xml:space="preserve">rAC</t>
  </si>
  <si>
    <t xml:space="preserve">∑Fz: Az + TCEz + TCDz + W + F2 = 0</t>
  </si>
  <si>
    <t xml:space="preserve">rAB</t>
  </si>
  <si>
    <t xml:space="preserve">∑Ma: = ∑rxF + ∑C = ∑rxF = 0</t>
  </si>
  <si>
    <t xml:space="preserve">∑Ma: = rABxW + rACxTCE + rACxTCD = |W| * rAB  x k + |TCE| * rAC x eCE + |TCD| * rAC x eCD</t>
  </si>
  <si>
    <t xml:space="preserve">rAB x k</t>
  </si>
  <si>
    <t xml:space="preserve">=</t>
  </si>
  <si>
    <t xml:space="preserve">Copied from right side</t>
  </si>
  <si>
    <t xml:space="preserve">∑Max:</t>
  </si>
  <si>
    <t xml:space="preserve">4W + 4TCE = 0</t>
  </si>
  <si>
    <t xml:space="preserve">∑May:</t>
  </si>
  <si>
    <t xml:space="preserve">-0.667TCE + 0.2074TCD = 0</t>
  </si>
  <si>
    <t xml:space="preserve">∑Maz:</t>
  </si>
  <si>
    <t xml:space="preserve">-2.667TCE + 0.8296TCD = 0</t>
  </si>
  <si>
    <t xml:space="preserve">rAC x eCE</t>
  </si>
  <si>
    <t xml:space="preserve">Note that:</t>
  </si>
  <si>
    <t xml:space="preserve">TCEx = |TCE| * eCEx * i</t>
  </si>
  <si>
    <t xml:space="preserve">TCDx = |TCD| * eCDx * i</t>
  </si>
  <si>
    <t xml:space="preserve">TCEy = |TCE| * eCEy * j</t>
  </si>
  <si>
    <t xml:space="preserve">TCDy = |TCD| * eCDy * j</t>
  </si>
  <si>
    <t xml:space="preserve">rAC x eCD</t>
  </si>
  <si>
    <t xml:space="preserve">TCEz = |TCE| * eCEz * k</t>
  </si>
  <si>
    <t xml:space="preserve">TCDz = |TCD| * eCDz * k</t>
  </si>
  <si>
    <t xml:space="preserve">(c) Solve for the tension in the cables CD and CE and for the reaction forces at A.  Show the results in vector </t>
  </si>
  <si>
    <t xml:space="preserve">form.  Set up an Augmented Matrix from the equations in part b and use MatLab or equivalent to find the </t>
  </si>
  <si>
    <t xml:space="preserve">unknown forces.</t>
  </si>
  <si>
    <t xml:space="preserve">Augmented Matrix for RREF</t>
  </si>
  <si>
    <t xml:space="preserve">TCE</t>
  </si>
  <si>
    <t xml:space="preserve">TCD</t>
  </si>
  <si>
    <t xml:space="preserve">Ax</t>
  </si>
  <si>
    <t xml:space="preserve">Ay</t>
  </si>
  <si>
    <t xml:space="preserve">Az</t>
  </si>
  <si>
    <t xml:space="preserve">b</t>
  </si>
  <si>
    <t xml:space="preserve">From Matlab</t>
  </si>
  <si>
    <t xml:space="preserve">Ax =</t>
  </si>
  <si>
    <t xml:space="preserve">this means I drew in the wrong direction</t>
  </si>
  <si>
    <t xml:space="preserve">Ay =</t>
  </si>
  <si>
    <t xml:space="preserve">Az =</t>
  </si>
  <si>
    <t xml:space="preserve">||TCD|| = </t>
  </si>
  <si>
    <t xml:space="preserve">||TCE|| = </t>
  </si>
  <si>
    <t xml:space="preserve">TCD=</t>
  </si>
  <si>
    <t xml:space="preserve">TCE =</t>
  </si>
  <si>
    <t xml:space="preserve">||A|| = </t>
  </si>
  <si>
    <t xml:space="preserve">A =</t>
  </si>
  <si>
    <r>
      <rPr>
        <b val="true"/>
        <sz val="11"/>
        <color rgb="FF000000"/>
        <rFont val="Calibri"/>
        <family val="2"/>
        <charset val="1"/>
      </rPr>
      <t xml:space="preserve">(d) Show the results from part c as magnitudes and the angles </t>
    </r>
    <r>
      <rPr>
        <b val="true"/>
        <u val="single"/>
        <sz val="11"/>
        <color rgb="FF000000"/>
        <rFont val="Calibri"/>
        <family val="2"/>
        <charset val="1"/>
      </rPr>
      <t xml:space="preserve">from the x, y and z axes</t>
    </r>
    <r>
      <rPr>
        <b val="true"/>
        <sz val="11"/>
        <color rgb="FF000000"/>
        <rFont val="Calibri"/>
        <family val="2"/>
        <charset val="1"/>
      </rPr>
      <t xml:space="preserve">. </t>
    </r>
  </si>
  <si>
    <t xml:space="preserve"> Hint:  you will have 9 angle values in total.</t>
  </si>
  <si>
    <r>
      <rPr>
        <sz val="11"/>
        <color rgb="FF000000"/>
        <rFont val="Symbol"/>
        <family val="1"/>
        <charset val="2"/>
      </rPr>
      <t xml:space="preserve">q</t>
    </r>
    <r>
      <rPr>
        <sz val="11"/>
        <color rgb="FF000000"/>
        <rFont val="Calibri"/>
        <family val="2"/>
        <charset val="1"/>
      </rPr>
      <t xml:space="preserve">TCDx =</t>
    </r>
  </si>
  <si>
    <t xml:space="preserve">°</t>
  </si>
  <si>
    <r>
      <rPr>
        <sz val="11"/>
        <color rgb="FF000000"/>
        <rFont val="Symbol"/>
        <family val="1"/>
        <charset val="2"/>
      </rPr>
      <t xml:space="preserve">q</t>
    </r>
    <r>
      <rPr>
        <sz val="11"/>
        <color rgb="FF000000"/>
        <rFont val="Calibri"/>
        <family val="2"/>
        <charset val="1"/>
      </rPr>
      <t xml:space="preserve">TCEx =</t>
    </r>
  </si>
  <si>
    <r>
      <rPr>
        <sz val="11"/>
        <color rgb="FF000000"/>
        <rFont val="Symbol"/>
        <family val="1"/>
        <charset val="2"/>
      </rPr>
      <t xml:space="preserve">q</t>
    </r>
    <r>
      <rPr>
        <sz val="11"/>
        <color rgb="FF000000"/>
        <rFont val="Calibri"/>
        <family val="2"/>
        <charset val="1"/>
      </rPr>
      <t xml:space="preserve">TCDy =</t>
    </r>
  </si>
  <si>
    <r>
      <rPr>
        <sz val="11"/>
        <color rgb="FF000000"/>
        <rFont val="Symbol"/>
        <family val="1"/>
        <charset val="2"/>
      </rPr>
      <t xml:space="preserve">q</t>
    </r>
    <r>
      <rPr>
        <sz val="11"/>
        <color rgb="FF000000"/>
        <rFont val="Calibri"/>
        <family val="2"/>
        <charset val="1"/>
      </rPr>
      <t xml:space="preserve">TCEy =</t>
    </r>
  </si>
  <si>
    <r>
      <rPr>
        <sz val="11"/>
        <color rgb="FF000000"/>
        <rFont val="Symbol"/>
        <family val="1"/>
        <charset val="2"/>
      </rPr>
      <t xml:space="preserve">q</t>
    </r>
    <r>
      <rPr>
        <sz val="11"/>
        <color rgb="FF000000"/>
        <rFont val="Calibri"/>
        <family val="2"/>
        <charset val="1"/>
      </rPr>
      <t xml:space="preserve">TCDz =</t>
    </r>
  </si>
  <si>
    <r>
      <rPr>
        <sz val="11"/>
        <color rgb="FF000000"/>
        <rFont val="Symbol"/>
        <family val="1"/>
        <charset val="2"/>
      </rPr>
      <t xml:space="preserve">q</t>
    </r>
    <r>
      <rPr>
        <sz val="11"/>
        <color rgb="FF000000"/>
        <rFont val="Calibri"/>
        <family val="2"/>
        <charset val="1"/>
      </rPr>
      <t xml:space="preserve">TCEz =</t>
    </r>
  </si>
  <si>
    <r>
      <rPr>
        <sz val="11"/>
        <color rgb="FF000000"/>
        <rFont val="Symbol"/>
        <family val="1"/>
        <charset val="2"/>
      </rPr>
      <t xml:space="preserve">q</t>
    </r>
    <r>
      <rPr>
        <sz val="11"/>
        <color rgb="FF000000"/>
        <rFont val="Calibri"/>
        <family val="2"/>
        <charset val="1"/>
      </rPr>
      <t xml:space="preserve">Ax =</t>
    </r>
  </si>
  <si>
    <r>
      <rPr>
        <sz val="11"/>
        <color rgb="FF000000"/>
        <rFont val="Symbol"/>
        <family val="1"/>
        <charset val="2"/>
      </rPr>
      <t xml:space="preserve">q</t>
    </r>
    <r>
      <rPr>
        <sz val="11"/>
        <color rgb="FF000000"/>
        <rFont val="Calibri"/>
        <family val="2"/>
        <charset val="1"/>
      </rPr>
      <t xml:space="preserve">Ay =</t>
    </r>
  </si>
  <si>
    <r>
      <rPr>
        <sz val="11"/>
        <color rgb="FF000000"/>
        <rFont val="Symbol"/>
        <family val="1"/>
        <charset val="2"/>
      </rPr>
      <t xml:space="preserve">q</t>
    </r>
    <r>
      <rPr>
        <sz val="11"/>
        <color rgb="FF000000"/>
        <rFont val="Calibri"/>
        <family val="2"/>
        <charset val="1"/>
      </rPr>
      <t xml:space="preserve">Az =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</si>
</sst>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0"/>
    <numFmt numFmtId="167" formatCode="0.00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2"/>
      <color rgb="FF000000"/>
      <name val="Ubuntu"/>
      <family val="0"/>
      <charset val="1"/>
    </font>
    <font>
      <sz val="12"/>
      <color rgb="FF000000"/>
      <name val="Ubuntu"/>
      <family val="0"/>
      <charset val="1"/>
    </font>
    <font>
      <b val="true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sz val="11"/>
      <color rgb="FF000000"/>
      <name val="Symbol"/>
      <family val="1"/>
      <charset val="2"/>
    </font>
    <font>
      <sz val="11"/>
      <color rgb="FF000000"/>
      <name val="Ubuntu"/>
      <family val="0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FF0000"/>
      <name val="Calibri"/>
      <family val="2"/>
      <charset val="1"/>
    </font>
    <font>
      <b val="true"/>
      <sz val="11"/>
      <color rgb="FF000000"/>
      <name val="Ubuntu"/>
      <family val="0"/>
      <charset val="1"/>
    </font>
    <font>
      <sz val="11"/>
      <color rgb="FF000000"/>
      <name val="Symbola"/>
      <family val="0"/>
      <charset val="1"/>
    </font>
    <font>
      <b val="true"/>
      <sz val="14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7.png"/><Relationship Id="rId2" Type="http://schemas.openxmlformats.org/officeDocument/2006/relationships/image" Target="../media/image28.png"/><Relationship Id="rId3" Type="http://schemas.openxmlformats.org/officeDocument/2006/relationships/image" Target="../media/image29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30.jpeg"/><Relationship Id="rId2" Type="http://schemas.openxmlformats.org/officeDocument/2006/relationships/image" Target="../media/image31.jpeg"/><Relationship Id="rId3" Type="http://schemas.openxmlformats.org/officeDocument/2006/relationships/image" Target="../media/image32.jpeg"/><Relationship Id="rId4" Type="http://schemas.openxmlformats.org/officeDocument/2006/relationships/image" Target="../media/image3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15</xdr:col>
      <xdr:colOff>83160</xdr:colOff>
      <xdr:row>30</xdr:row>
      <xdr:rowOff>96480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611280" y="183960"/>
          <a:ext cx="8644320" cy="5436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565560</xdr:colOff>
      <xdr:row>1</xdr:row>
      <xdr:rowOff>96120</xdr:rowOff>
    </xdr:from>
    <xdr:to>
      <xdr:col>8</xdr:col>
      <xdr:colOff>145080</xdr:colOff>
      <xdr:row>18</xdr:row>
      <xdr:rowOff>132480</xdr:rowOff>
    </xdr:to>
    <xdr:pic>
      <xdr:nvPicPr>
        <xdr:cNvPr id="1" name="Picture 5" descr=""/>
        <xdr:cNvPicPr/>
      </xdr:nvPicPr>
      <xdr:blipFill>
        <a:blip r:embed="rId1"/>
        <a:stretch/>
      </xdr:blipFill>
      <xdr:spPr>
        <a:xfrm>
          <a:off x="1218240" y="345960"/>
          <a:ext cx="4854960" cy="3351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552600</xdr:colOff>
      <xdr:row>1</xdr:row>
      <xdr:rowOff>51120</xdr:rowOff>
    </xdr:from>
    <xdr:to>
      <xdr:col>7</xdr:col>
      <xdr:colOff>576720</xdr:colOff>
      <xdr:row>15</xdr:row>
      <xdr:rowOff>9720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1038960" y="317520"/>
          <a:ext cx="4324680" cy="2740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27</xdr:row>
      <xdr:rowOff>0</xdr:rowOff>
    </xdr:from>
    <xdr:to>
      <xdr:col>5</xdr:col>
      <xdr:colOff>446040</xdr:colOff>
      <xdr:row>38</xdr:row>
      <xdr:rowOff>55440</xdr:rowOff>
    </xdr:to>
    <xdr:pic>
      <xdr:nvPicPr>
        <xdr:cNvPr id="3" name="Image 1" descr=""/>
        <xdr:cNvPicPr/>
      </xdr:nvPicPr>
      <xdr:blipFill>
        <a:blip r:embed="rId2"/>
        <a:stretch/>
      </xdr:blipFill>
      <xdr:spPr>
        <a:xfrm>
          <a:off x="486360" y="5321880"/>
          <a:ext cx="3496320" cy="2072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457560</xdr:colOff>
      <xdr:row>11</xdr:row>
      <xdr:rowOff>360</xdr:rowOff>
    </xdr:from>
    <xdr:to>
      <xdr:col>9</xdr:col>
      <xdr:colOff>379440</xdr:colOff>
      <xdr:row>26</xdr:row>
      <xdr:rowOff>131040</xdr:rowOff>
    </xdr:to>
    <xdr:pic>
      <xdr:nvPicPr>
        <xdr:cNvPr id="4" name="Picture 5" descr=""/>
        <xdr:cNvPicPr/>
      </xdr:nvPicPr>
      <xdr:blipFill>
        <a:blip r:embed="rId1"/>
        <a:stretch/>
      </xdr:blipFill>
      <xdr:spPr>
        <a:xfrm>
          <a:off x="1738800" y="2305080"/>
          <a:ext cx="3805560" cy="3083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501480</xdr:colOff>
      <xdr:row>1</xdr:row>
      <xdr:rowOff>114840</xdr:rowOff>
    </xdr:from>
    <xdr:to>
      <xdr:col>11</xdr:col>
      <xdr:colOff>506880</xdr:colOff>
      <xdr:row>10</xdr:row>
      <xdr:rowOff>119880</xdr:rowOff>
    </xdr:to>
    <xdr:pic>
      <xdr:nvPicPr>
        <xdr:cNvPr id="5" name="Picture 2" descr=""/>
        <xdr:cNvPicPr/>
      </xdr:nvPicPr>
      <xdr:blipFill>
        <a:blip r:embed="rId2"/>
        <a:stretch/>
      </xdr:blipFill>
      <xdr:spPr>
        <a:xfrm>
          <a:off x="987840" y="381240"/>
          <a:ext cx="5906880" cy="1846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34</xdr:row>
      <xdr:rowOff>0</xdr:rowOff>
    </xdr:from>
    <xdr:to>
      <xdr:col>7</xdr:col>
      <xdr:colOff>416160</xdr:colOff>
      <xdr:row>47</xdr:row>
      <xdr:rowOff>12240</xdr:rowOff>
    </xdr:to>
    <xdr:pic>
      <xdr:nvPicPr>
        <xdr:cNvPr id="6" name="Image 2" descr=""/>
        <xdr:cNvPicPr/>
      </xdr:nvPicPr>
      <xdr:blipFill>
        <a:blip r:embed="rId3"/>
        <a:stretch/>
      </xdr:blipFill>
      <xdr:spPr>
        <a:xfrm>
          <a:off x="486360" y="6908760"/>
          <a:ext cx="3871800" cy="3066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214560</xdr:colOff>
      <xdr:row>26</xdr:row>
      <xdr:rowOff>169920</xdr:rowOff>
    </xdr:to>
    <xdr:pic>
      <xdr:nvPicPr>
        <xdr:cNvPr id="7" name="image3.jpg" descr=""/>
        <xdr:cNvPicPr/>
      </xdr:nvPicPr>
      <xdr:blipFill>
        <a:blip r:embed="rId1"/>
        <a:srcRect l="0" t="0" r="0" b="26808"/>
        <a:stretch/>
      </xdr:blipFill>
      <xdr:spPr>
        <a:xfrm>
          <a:off x="0" y="0"/>
          <a:ext cx="5717880" cy="495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127080</xdr:colOff>
      <xdr:row>27</xdr:row>
      <xdr:rowOff>0</xdr:rowOff>
    </xdr:from>
    <xdr:to>
      <xdr:col>9</xdr:col>
      <xdr:colOff>163800</xdr:colOff>
      <xdr:row>39</xdr:row>
      <xdr:rowOff>55800</xdr:rowOff>
    </xdr:to>
    <xdr:pic>
      <xdr:nvPicPr>
        <xdr:cNvPr id="8" name="image2.jpg" descr=""/>
        <xdr:cNvPicPr/>
      </xdr:nvPicPr>
      <xdr:blipFill>
        <a:blip r:embed="rId2"/>
        <a:srcRect l="0" t="12110" r="0" b="37099"/>
        <a:stretch/>
      </xdr:blipFill>
      <xdr:spPr>
        <a:xfrm>
          <a:off x="127080" y="4971960"/>
          <a:ext cx="5540040" cy="2265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584280</xdr:colOff>
      <xdr:row>0</xdr:row>
      <xdr:rowOff>95400</xdr:rowOff>
    </xdr:from>
    <xdr:to>
      <xdr:col>19</xdr:col>
      <xdr:colOff>62280</xdr:colOff>
      <xdr:row>14</xdr:row>
      <xdr:rowOff>113040</xdr:rowOff>
    </xdr:to>
    <xdr:pic>
      <xdr:nvPicPr>
        <xdr:cNvPr id="9" name="image4.jpg" descr=""/>
        <xdr:cNvPicPr/>
      </xdr:nvPicPr>
      <xdr:blipFill>
        <a:blip r:embed="rId3"/>
        <a:srcRect l="0" t="54991" r="0" b="14716"/>
        <a:stretch/>
      </xdr:blipFill>
      <xdr:spPr>
        <a:xfrm>
          <a:off x="6087600" y="95400"/>
          <a:ext cx="5592960" cy="259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590400</xdr:colOff>
      <xdr:row>14</xdr:row>
      <xdr:rowOff>171360</xdr:rowOff>
    </xdr:from>
    <xdr:to>
      <xdr:col>19</xdr:col>
      <xdr:colOff>42840</xdr:colOff>
      <xdr:row>38</xdr:row>
      <xdr:rowOff>93600</xdr:rowOff>
    </xdr:to>
    <xdr:pic>
      <xdr:nvPicPr>
        <xdr:cNvPr id="10" name="image1.jpg" descr=""/>
        <xdr:cNvPicPr/>
      </xdr:nvPicPr>
      <xdr:blipFill>
        <a:blip r:embed="rId4"/>
        <a:srcRect l="0" t="23185" r="0" b="12278"/>
        <a:stretch/>
      </xdr:blipFill>
      <xdr:spPr>
        <a:xfrm>
          <a:off x="6093720" y="2749320"/>
          <a:ext cx="5567400" cy="4341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T67"/>
  <sheetViews>
    <sheetView showFormulas="false" showGridLines="true" showRowColHeaders="true" showZeros="true" rightToLeft="false" tabSelected="false" showOutlineSymbols="true" defaultGridColor="true" view="normal" topLeftCell="A37" colorId="64" zoomScale="130" zoomScaleNormal="130" zoomScalePageLayoutView="100" workbookViewId="0">
      <selection pane="topLeft" activeCell="E38" activeCellId="0" sqref="E38"/>
    </sheetView>
  </sheetViews>
  <sheetFormatPr defaultRowHeight="15" zeroHeight="false" outlineLevelRow="0" outlineLevelCol="0"/>
  <cols>
    <col collapsed="false" customWidth="true" hidden="false" outlineLevel="0" max="2" min="1" style="1" width="4.63"/>
    <col collapsed="false" customWidth="true" hidden="false" outlineLevel="0" max="3" min="3" style="1" width="26"/>
    <col collapsed="false" customWidth="true" hidden="false" outlineLevel="0" max="4" min="4" style="1" width="13.89"/>
    <col collapsed="false" customWidth="true" hidden="false" outlineLevel="0" max="10" min="5" style="1" width="8.72"/>
    <col collapsed="false" customWidth="true" hidden="false" outlineLevel="0" max="11" min="11" style="1" width="37.71"/>
    <col collapsed="false" customWidth="true" hidden="false" outlineLevel="0" max="1023" min="12" style="1" width="8.72"/>
    <col collapsed="false" customWidth="false" hidden="false" outlineLevel="0" max="1025" min="1024" style="0" width="11.52"/>
  </cols>
  <sheetData>
    <row r="1" customFormat="false" ht="19.7" hidden="false" customHeight="false" outlineLevel="0" collapsed="false">
      <c r="C1" s="2"/>
      <c r="D1" s="3"/>
      <c r="E1" s="3"/>
      <c r="F1" s="3"/>
      <c r="G1" s="3"/>
      <c r="H1" s="3"/>
      <c r="I1" s="3"/>
      <c r="J1" s="3"/>
      <c r="L1" s="4" t="s">
        <v>0</v>
      </c>
      <c r="M1" s="4"/>
      <c r="N1" s="4"/>
      <c r="O1" s="4"/>
      <c r="P1" s="4"/>
      <c r="Q1" s="4"/>
      <c r="R1" s="4"/>
      <c r="S1" s="4"/>
      <c r="T1" s="4"/>
    </row>
    <row r="2" customFormat="false" ht="19.7" hidden="false" customHeight="false" outlineLevel="0" collapsed="false">
      <c r="C2" s="2" t="s">
        <v>1</v>
      </c>
      <c r="D2" s="3"/>
      <c r="E2" s="3"/>
      <c r="F2" s="3"/>
      <c r="G2" s="3"/>
      <c r="H2" s="3"/>
      <c r="I2" s="3"/>
      <c r="J2" s="3"/>
      <c r="L2" s="4" t="s">
        <v>2</v>
      </c>
      <c r="M2" s="4"/>
      <c r="N2" s="4"/>
      <c r="O2" s="4"/>
      <c r="P2" s="4"/>
      <c r="Q2" s="4"/>
      <c r="R2" s="4"/>
      <c r="S2" s="4"/>
      <c r="T2" s="4"/>
    </row>
    <row r="3" customFormat="false" ht="15" hidden="false" customHeight="false" outlineLevel="0" collapsed="false">
      <c r="C3" s="3"/>
      <c r="D3" s="3"/>
      <c r="E3" s="3"/>
      <c r="F3" s="3"/>
      <c r="G3" s="3"/>
      <c r="H3" s="3"/>
      <c r="I3" s="3"/>
      <c r="J3" s="3"/>
    </row>
    <row r="4" customFormat="false" ht="15" hidden="false" customHeight="false" outlineLevel="0" collapsed="false">
      <c r="C4" s="3"/>
      <c r="D4" s="3"/>
      <c r="E4" s="3"/>
      <c r="F4" s="3"/>
      <c r="G4" s="3"/>
      <c r="H4" s="3"/>
      <c r="I4" s="3"/>
      <c r="J4" s="3"/>
    </row>
    <row r="5" customFormat="false" ht="15" hidden="false" customHeight="false" outlineLevel="0" collapsed="false">
      <c r="C5" s="3"/>
      <c r="D5" s="3"/>
      <c r="E5" s="3"/>
      <c r="F5" s="3"/>
      <c r="G5" s="3"/>
      <c r="H5" s="3"/>
      <c r="I5" s="3"/>
      <c r="J5" s="3"/>
    </row>
    <row r="6" customFormat="false" ht="15" hidden="false" customHeight="false" outlineLevel="0" collapsed="false">
      <c r="C6" s="3"/>
      <c r="D6" s="3"/>
      <c r="E6" s="3"/>
      <c r="F6" s="3"/>
      <c r="G6" s="3"/>
      <c r="H6" s="3"/>
      <c r="I6" s="3"/>
      <c r="J6" s="3"/>
    </row>
    <row r="7" customFormat="false" ht="15.65" hidden="false" customHeight="false" outlineLevel="0" collapsed="false">
      <c r="C7" s="3"/>
      <c r="D7" s="3"/>
      <c r="E7" s="3"/>
      <c r="F7" s="3"/>
      <c r="G7" s="3"/>
      <c r="H7" s="3"/>
      <c r="I7" s="3"/>
      <c r="J7" s="3"/>
      <c r="K7" s="3" t="s">
        <v>3</v>
      </c>
      <c r="L7" s="3"/>
      <c r="M7" s="3" t="s">
        <v>4</v>
      </c>
      <c r="N7" s="3" t="s">
        <v>5</v>
      </c>
      <c r="O7" s="3" t="s">
        <v>6</v>
      </c>
      <c r="P7" s="3" t="s">
        <v>7</v>
      </c>
      <c r="Q7" s="3"/>
      <c r="R7" s="3"/>
    </row>
    <row r="8" customFormat="false" ht="15" hidden="false" customHeight="false" outlineLevel="0" collapsed="false">
      <c r="C8" s="3"/>
      <c r="D8" s="3"/>
      <c r="E8" s="3"/>
      <c r="F8" s="3"/>
      <c r="G8" s="3"/>
      <c r="H8" s="3"/>
      <c r="I8" s="3"/>
      <c r="J8" s="3"/>
      <c r="K8" s="3"/>
      <c r="L8" s="3" t="s">
        <v>8</v>
      </c>
      <c r="M8" s="3" t="n">
        <f aca="false">-O8*COS(RADIANS(30))</f>
        <v>-173.205080756888</v>
      </c>
      <c r="N8" s="3" t="n">
        <f aca="false">-O8*SIN(RADIANS(30))</f>
        <v>-100</v>
      </c>
      <c r="O8" s="3" t="n">
        <v>200</v>
      </c>
      <c r="P8" s="3" t="s">
        <v>9</v>
      </c>
      <c r="Q8" s="3"/>
      <c r="R8" s="3"/>
    </row>
    <row r="9" customFormat="false" ht="15" hidden="false" customHeight="false" outlineLevel="0" collapsed="false">
      <c r="C9" s="3"/>
      <c r="D9" s="3"/>
      <c r="E9" s="3"/>
      <c r="F9" s="3"/>
      <c r="G9" s="3"/>
      <c r="H9" s="3"/>
      <c r="I9" s="3"/>
      <c r="J9" s="3"/>
      <c r="K9" s="3"/>
      <c r="L9" s="3" t="s">
        <v>10</v>
      </c>
      <c r="M9" s="3" t="n">
        <f aca="false">O9*COS(RADIANS(90))</f>
        <v>1.83697019872103E-014</v>
      </c>
      <c r="N9" s="3" t="n">
        <f aca="false">-O9*SIN(RADIANS(90))</f>
        <v>-300</v>
      </c>
      <c r="O9" s="3" t="n">
        <v>300</v>
      </c>
      <c r="P9" s="3" t="s">
        <v>9</v>
      </c>
      <c r="Q9" s="3"/>
      <c r="R9" s="3"/>
    </row>
    <row r="10" customFormat="false" ht="15" hidden="false" customHeight="false" outlineLevel="0" collapsed="false">
      <c r="C10" s="3"/>
      <c r="D10" s="3"/>
      <c r="E10" s="3"/>
      <c r="F10" s="3"/>
      <c r="G10" s="3"/>
      <c r="H10" s="3"/>
      <c r="I10" s="3"/>
      <c r="J10" s="3"/>
      <c r="K10" s="3"/>
      <c r="L10" s="3" t="s">
        <v>11</v>
      </c>
      <c r="M10" s="3" t="n">
        <f aca="false">O10*COS(RADIANS(60))</f>
        <v>75</v>
      </c>
      <c r="N10" s="3" t="n">
        <f aca="false">-O10*SIN(RADIANS(60))</f>
        <v>-129.903810567666</v>
      </c>
      <c r="O10" s="3" t="n">
        <v>150</v>
      </c>
      <c r="P10" s="3" t="s">
        <v>9</v>
      </c>
      <c r="Q10" s="3"/>
      <c r="R10" s="3"/>
    </row>
    <row r="11" customFormat="false" ht="15.65" hidden="false" customHeight="false" outlineLevel="0" collapsed="false">
      <c r="C11" s="3"/>
      <c r="D11" s="3"/>
      <c r="E11" s="3"/>
      <c r="F11" s="3"/>
      <c r="G11" s="3"/>
      <c r="H11" s="3"/>
      <c r="I11" s="3"/>
      <c r="J11" s="3"/>
      <c r="K11" s="3"/>
      <c r="L11" s="3" t="s">
        <v>12</v>
      </c>
      <c r="M11" s="3"/>
      <c r="N11" s="3"/>
      <c r="O11" s="3" t="n">
        <v>-1000</v>
      </c>
      <c r="P11" s="3" t="s">
        <v>13</v>
      </c>
      <c r="Q11" s="3"/>
      <c r="R11" s="3"/>
    </row>
    <row r="12" customFormat="false" ht="15" hidden="false" customHeight="true" outlineLevel="0" collapsed="false">
      <c r="C12" s="3"/>
      <c r="D12" s="3"/>
      <c r="E12" s="3"/>
      <c r="F12" s="3"/>
      <c r="G12" s="3"/>
      <c r="H12" s="3"/>
      <c r="I12" s="3"/>
      <c r="J12" s="3"/>
      <c r="K12" s="5" t="s">
        <v>14</v>
      </c>
      <c r="L12" s="3" t="s">
        <v>15</v>
      </c>
      <c r="M12" s="3"/>
      <c r="N12" s="3"/>
      <c r="O12" s="3" t="n">
        <v>4</v>
      </c>
      <c r="P12" s="3" t="s">
        <v>16</v>
      </c>
      <c r="Q12" s="3"/>
      <c r="R12" s="3"/>
    </row>
    <row r="13" customFormat="false" ht="15" hidden="false" customHeight="false" outlineLevel="0" collapsed="false">
      <c r="C13" s="3"/>
      <c r="D13" s="3"/>
      <c r="E13" s="3"/>
      <c r="F13" s="3"/>
      <c r="G13" s="3"/>
      <c r="H13" s="3"/>
      <c r="I13" s="3"/>
      <c r="J13" s="3"/>
      <c r="K13" s="5"/>
      <c r="L13" s="3" t="s">
        <v>17</v>
      </c>
      <c r="M13" s="3"/>
      <c r="N13" s="3"/>
      <c r="O13" s="3" t="n">
        <v>14</v>
      </c>
      <c r="P13" s="3" t="s">
        <v>16</v>
      </c>
      <c r="Q13" s="3"/>
      <c r="R13" s="3"/>
    </row>
    <row r="14" customFormat="false" ht="15" hidden="false" customHeight="false" outlineLevel="0" collapsed="false">
      <c r="C14" s="3"/>
      <c r="D14" s="3"/>
      <c r="E14" s="3"/>
      <c r="F14" s="3"/>
      <c r="G14" s="3"/>
      <c r="H14" s="3"/>
      <c r="I14" s="3"/>
      <c r="J14" s="3"/>
      <c r="K14" s="5"/>
      <c r="L14" s="3" t="s">
        <v>18</v>
      </c>
      <c r="M14" s="3"/>
      <c r="N14" s="3"/>
      <c r="O14" s="3" t="n">
        <v>19</v>
      </c>
      <c r="P14" s="3" t="s">
        <v>16</v>
      </c>
      <c r="Q14" s="3"/>
      <c r="R14" s="3"/>
    </row>
    <row r="15" customFormat="false" ht="15" hidden="false" customHeight="false" outlineLevel="0" collapsed="false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customFormat="false" ht="15" hidden="false" customHeight="false" outlineLevel="0" collapsed="false">
      <c r="C16" s="3"/>
      <c r="D16" s="3"/>
      <c r="E16" s="3"/>
      <c r="F16" s="3"/>
      <c r="G16" s="3"/>
      <c r="H16" s="3"/>
      <c r="I16" s="3"/>
      <c r="J16" s="3"/>
    </row>
    <row r="17" customFormat="false" ht="15" hidden="false" customHeight="false" outlineLevel="0" collapsed="false">
      <c r="C17" s="3"/>
      <c r="D17" s="3"/>
      <c r="E17" s="3"/>
      <c r="F17" s="3"/>
      <c r="G17" s="3"/>
      <c r="H17" s="3"/>
      <c r="I17" s="3"/>
      <c r="J17" s="3"/>
    </row>
    <row r="18" customFormat="false" ht="15" hidden="false" customHeight="false" outlineLevel="0" collapsed="false">
      <c r="C18" s="3"/>
      <c r="D18" s="3"/>
      <c r="E18" s="3"/>
      <c r="F18" s="3"/>
      <c r="G18" s="3"/>
      <c r="H18" s="3"/>
      <c r="I18" s="3"/>
      <c r="J18" s="3"/>
    </row>
    <row r="19" customFormat="false" ht="15" hidden="false" customHeight="false" outlineLevel="0" collapsed="false">
      <c r="C19" s="3"/>
      <c r="D19" s="3"/>
      <c r="E19" s="3"/>
      <c r="F19" s="3"/>
      <c r="G19" s="3"/>
      <c r="H19" s="3"/>
      <c r="I19" s="3"/>
      <c r="J19" s="3"/>
    </row>
    <row r="20" customFormat="false" ht="15" hidden="false" customHeight="false" outlineLevel="0" collapsed="false">
      <c r="C20" s="3" t="s">
        <v>3</v>
      </c>
      <c r="D20" s="3"/>
      <c r="E20" s="3"/>
      <c r="F20" s="3"/>
      <c r="G20" s="3"/>
      <c r="H20" s="3"/>
      <c r="I20" s="3"/>
      <c r="J20" s="3"/>
    </row>
    <row r="21" customFormat="false" ht="15" hidden="false" customHeight="false" outlineLevel="0" collapsed="false">
      <c r="C21" s="2"/>
      <c r="D21" s="3"/>
      <c r="E21" s="3"/>
      <c r="F21" s="3"/>
      <c r="G21" s="3"/>
      <c r="H21" s="3"/>
      <c r="I21" s="3"/>
      <c r="J21" s="3"/>
    </row>
    <row r="22" customFormat="false" ht="15" hidden="false" customHeight="false" outlineLevel="0" collapsed="false">
      <c r="C22" s="2"/>
      <c r="D22" s="3"/>
      <c r="E22" s="3"/>
      <c r="F22" s="3"/>
      <c r="G22" s="3"/>
      <c r="H22" s="3"/>
      <c r="I22" s="3"/>
      <c r="J22" s="3"/>
    </row>
    <row r="23" customFormat="false" ht="15" hidden="false" customHeight="false" outlineLevel="0" collapsed="false">
      <c r="C23" s="2"/>
      <c r="D23" s="3"/>
      <c r="E23" s="3"/>
      <c r="F23" s="3"/>
      <c r="G23" s="3"/>
      <c r="H23" s="3"/>
      <c r="I23" s="3"/>
      <c r="J23" s="3"/>
    </row>
    <row r="24" customFormat="false" ht="15" hidden="false" customHeight="false" outlineLevel="0" collapsed="false">
      <c r="C24" s="2"/>
      <c r="D24" s="3"/>
      <c r="E24" s="3"/>
      <c r="F24" s="3"/>
      <c r="G24" s="3"/>
      <c r="H24" s="3"/>
      <c r="I24" s="3"/>
      <c r="J24" s="3"/>
    </row>
    <row r="25" customFormat="false" ht="15" hidden="false" customHeight="false" outlineLevel="0" collapsed="false">
      <c r="C25" s="3" t="s">
        <v>19</v>
      </c>
      <c r="D25" s="3"/>
      <c r="E25" s="3"/>
      <c r="F25" s="3"/>
      <c r="G25" s="3"/>
      <c r="H25" s="3"/>
      <c r="I25" s="3"/>
      <c r="J25" s="3"/>
    </row>
    <row r="26" customFormat="false" ht="15" hidden="false" customHeight="false" outlineLevel="0" collapsed="false">
      <c r="C26" s="3" t="s">
        <v>20</v>
      </c>
      <c r="D26" s="3"/>
      <c r="E26" s="3"/>
      <c r="F26" s="3"/>
      <c r="G26" s="3"/>
      <c r="H26" s="3"/>
      <c r="I26" s="3"/>
      <c r="J26" s="3"/>
    </row>
    <row r="27" customFormat="false" ht="15" hidden="false" customHeight="false" outlineLevel="0" collapsed="false">
      <c r="C27" s="3" t="s">
        <v>21</v>
      </c>
      <c r="D27" s="3"/>
      <c r="E27" s="3"/>
      <c r="F27" s="3"/>
      <c r="G27" s="3"/>
      <c r="H27" s="3"/>
      <c r="I27" s="3"/>
      <c r="J27" s="3"/>
    </row>
    <row r="28" customFormat="false" ht="15" hidden="false" customHeight="false" outlineLevel="0" collapsed="false">
      <c r="C28" s="3" t="s">
        <v>22</v>
      </c>
      <c r="D28" s="3"/>
      <c r="E28" s="3"/>
      <c r="F28" s="3"/>
      <c r="G28" s="3"/>
      <c r="H28" s="3"/>
      <c r="I28" s="3"/>
      <c r="J28" s="3"/>
    </row>
    <row r="29" customFormat="false" ht="15" hidden="false" customHeight="false" outlineLevel="0" collapsed="false">
      <c r="C29" s="3" t="s">
        <v>23</v>
      </c>
      <c r="D29" s="3"/>
      <c r="E29" s="3"/>
      <c r="F29" s="3"/>
      <c r="G29" s="3"/>
      <c r="H29" s="3"/>
      <c r="I29" s="3"/>
      <c r="J29" s="3"/>
    </row>
    <row r="30" customFormat="false" ht="15" hidden="false" customHeight="false" outlineLevel="0" collapsed="false">
      <c r="C30" s="3" t="s">
        <v>24</v>
      </c>
      <c r="D30" s="3"/>
      <c r="E30" s="3"/>
      <c r="F30" s="3"/>
      <c r="G30" s="3"/>
      <c r="H30" s="3"/>
      <c r="I30" s="3"/>
      <c r="J30" s="3"/>
    </row>
    <row r="31" customFormat="false" ht="15" hidden="false" customHeight="false" outlineLevel="0" collapsed="false">
      <c r="C31" s="6" t="s">
        <v>25</v>
      </c>
      <c r="D31" s="3"/>
      <c r="E31" s="3"/>
      <c r="F31" s="3"/>
      <c r="G31" s="3"/>
      <c r="H31" s="3"/>
      <c r="I31" s="3"/>
      <c r="J31" s="3"/>
    </row>
    <row r="32" customFormat="false" ht="15" hidden="false" customHeight="false" outlineLevel="0" collapsed="false">
      <c r="C32" s="6" t="s">
        <v>26</v>
      </c>
      <c r="D32" s="3"/>
      <c r="E32" s="3"/>
      <c r="F32" s="3"/>
      <c r="G32" s="3"/>
      <c r="H32" s="3"/>
      <c r="I32" s="3"/>
      <c r="J32" s="3"/>
    </row>
    <row r="33" customFormat="false" ht="15" hidden="false" customHeight="false" outlineLevel="0" collapsed="false">
      <c r="C33" s="6" t="s">
        <v>27</v>
      </c>
      <c r="D33" s="3"/>
      <c r="E33" s="3"/>
      <c r="F33" s="3"/>
      <c r="G33" s="3"/>
      <c r="H33" s="3"/>
      <c r="I33" s="3"/>
      <c r="J33" s="3"/>
    </row>
    <row r="34" customFormat="false" ht="15" hidden="false" customHeight="false" outlineLevel="0" collapsed="false">
      <c r="C34" s="7" t="s">
        <v>28</v>
      </c>
      <c r="D34" s="7"/>
      <c r="E34" s="7"/>
      <c r="F34" s="7"/>
      <c r="G34" s="7"/>
      <c r="H34" s="3"/>
      <c r="I34" s="3"/>
      <c r="J34" s="3"/>
    </row>
    <row r="35" customFormat="false" ht="15" hidden="false" customHeight="false" outlineLevel="0" collapsed="false">
      <c r="C35" s="3" t="s">
        <v>29</v>
      </c>
      <c r="D35" s="3"/>
      <c r="E35" s="3"/>
      <c r="F35" s="3" t="s">
        <v>7</v>
      </c>
      <c r="G35" s="3"/>
      <c r="H35" s="3"/>
      <c r="I35" s="3"/>
      <c r="J35" s="3"/>
    </row>
    <row r="36" customFormat="false" ht="15" hidden="false" customHeight="false" outlineLevel="0" collapsed="false">
      <c r="C36" s="3"/>
      <c r="D36" s="6" t="s">
        <v>30</v>
      </c>
      <c r="E36" s="3" t="n">
        <f aca="false">M8+M9+M10</f>
        <v>-98.2050807568877</v>
      </c>
      <c r="F36" s="3" t="s">
        <v>9</v>
      </c>
      <c r="G36" s="3"/>
      <c r="H36" s="3"/>
      <c r="I36" s="3"/>
      <c r="J36" s="3"/>
    </row>
    <row r="37" customFormat="false" ht="15" hidden="false" customHeight="false" outlineLevel="0" collapsed="false">
      <c r="C37" s="3"/>
      <c r="D37" s="6" t="s">
        <v>31</v>
      </c>
      <c r="E37" s="3" t="n">
        <f aca="false">N8+N9+N10</f>
        <v>-529.903810567666</v>
      </c>
      <c r="F37" s="3" t="s">
        <v>9</v>
      </c>
      <c r="G37" s="3"/>
      <c r="H37" s="3"/>
      <c r="I37" s="3"/>
      <c r="J37" s="3"/>
    </row>
    <row r="38" customFormat="false" ht="15.65" hidden="false" customHeight="false" outlineLevel="0" collapsed="false">
      <c r="C38" s="3"/>
      <c r="D38" s="6" t="s">
        <v>32</v>
      </c>
      <c r="E38" s="3" t="n">
        <f aca="false">O12*N8 + O13*N9 + O14*N10 + O11</f>
        <v>-8068.17240078565</v>
      </c>
      <c r="F38" s="8" t="s">
        <v>33</v>
      </c>
      <c r="G38" s="3"/>
      <c r="H38" s="3"/>
      <c r="I38" s="3"/>
      <c r="J38" s="3"/>
    </row>
    <row r="39" customFormat="false" ht="15" hidden="false" customHeight="false" outlineLevel="0" collapsed="false">
      <c r="C39" s="3"/>
      <c r="D39" s="3"/>
      <c r="E39" s="3"/>
      <c r="F39" s="3"/>
      <c r="G39" s="3"/>
      <c r="H39" s="3"/>
      <c r="I39" s="3"/>
      <c r="J39" s="3"/>
    </row>
    <row r="40" customFormat="false" ht="15" hidden="false" customHeight="false" outlineLevel="0" collapsed="false">
      <c r="C40" s="3"/>
      <c r="D40" s="3"/>
      <c r="E40" s="3"/>
      <c r="F40" s="3"/>
      <c r="G40" s="3"/>
      <c r="H40" s="3"/>
      <c r="I40" s="3"/>
      <c r="J40" s="3"/>
    </row>
    <row r="41" customFormat="false" ht="15" hidden="false" customHeight="false" outlineLevel="0" collapsed="false">
      <c r="C41" s="9" t="s">
        <v>34</v>
      </c>
      <c r="D41" s="10"/>
      <c r="E41" s="11"/>
      <c r="F41" s="3"/>
      <c r="G41" s="3"/>
      <c r="H41" s="3"/>
      <c r="I41" s="3"/>
      <c r="J41" s="3"/>
    </row>
    <row r="42" customFormat="false" ht="15" hidden="false" customHeight="false" outlineLevel="0" collapsed="false">
      <c r="C42" s="12" t="s">
        <v>35</v>
      </c>
      <c r="D42" s="12" t="s">
        <v>36</v>
      </c>
      <c r="E42" s="12" t="s">
        <v>37</v>
      </c>
      <c r="F42" s="3"/>
      <c r="G42" s="3"/>
      <c r="H42" s="3"/>
      <c r="I42" s="3"/>
      <c r="J42" s="3"/>
    </row>
    <row r="43" customFormat="false" ht="15" hidden="false" customHeight="false" outlineLevel="0" collapsed="false">
      <c r="C43" s="13" t="s">
        <v>38</v>
      </c>
      <c r="D43" s="13" t="n">
        <f aca="false">SQRT(E36^2 + E37^2)</f>
        <v>538.926976816525</v>
      </c>
      <c r="E43" s="13" t="s">
        <v>39</v>
      </c>
      <c r="F43" s="3"/>
      <c r="G43" s="3"/>
      <c r="H43" s="3"/>
      <c r="I43" s="3"/>
      <c r="J43" s="3"/>
    </row>
    <row r="44" customFormat="false" ht="15" hidden="false" customHeight="false" outlineLevel="0" collapsed="false">
      <c r="C44" s="13" t="s">
        <v>40</v>
      </c>
      <c r="D44" s="13" t="n">
        <f aca="false">DEGREES(ATAN(E37/E36))</f>
        <v>79.5007093069931</v>
      </c>
      <c r="E44" s="13" t="s">
        <v>41</v>
      </c>
      <c r="F44" s="3" t="s">
        <v>42</v>
      </c>
      <c r="G44" s="14" t="n">
        <f aca="false">180 + DEGREES(ACOS(E36/E37))</f>
        <v>259.319846512464</v>
      </c>
      <c r="H44" s="3"/>
      <c r="I44" s="3"/>
      <c r="J44" s="3"/>
    </row>
    <row r="45" customFormat="false" ht="15" hidden="false" customHeight="false" outlineLevel="0" collapsed="false">
      <c r="C45" s="13" t="s">
        <v>43</v>
      </c>
      <c r="D45" s="13" t="n">
        <f aca="false">E38</f>
        <v>-8068.17240078565</v>
      </c>
      <c r="E45" s="13" t="s">
        <v>44</v>
      </c>
      <c r="F45" s="3"/>
      <c r="G45" s="3"/>
      <c r="H45" s="3"/>
      <c r="I45" s="3"/>
      <c r="J45" s="3"/>
    </row>
    <row r="46" customFormat="false" ht="15" hidden="false" customHeight="false" outlineLevel="0" collapsed="false">
      <c r="C46" s="3"/>
      <c r="D46" s="3"/>
      <c r="E46" s="3"/>
      <c r="F46" s="3"/>
      <c r="G46" s="3"/>
      <c r="H46" s="3"/>
      <c r="I46" s="3"/>
      <c r="J46" s="3"/>
    </row>
    <row r="47" customFormat="false" ht="15" hidden="false" customHeight="false" outlineLevel="0" collapsed="false">
      <c r="C47" s="3" t="s">
        <v>45</v>
      </c>
      <c r="D47" s="3"/>
      <c r="E47" s="3"/>
      <c r="F47" s="3"/>
      <c r="G47" s="3"/>
      <c r="H47" s="3"/>
      <c r="I47" s="3"/>
      <c r="J47" s="3"/>
    </row>
    <row r="48" customFormat="false" ht="15" hidden="false" customHeight="false" outlineLevel="0" collapsed="false">
      <c r="C48" s="3" t="s">
        <v>46</v>
      </c>
      <c r="D48" s="3"/>
      <c r="E48" s="3"/>
      <c r="F48" s="3"/>
      <c r="G48" s="3"/>
      <c r="H48" s="3"/>
      <c r="I48" s="3"/>
      <c r="J48" s="3"/>
    </row>
    <row r="49" customFormat="false" ht="15" hidden="false" customHeight="false" outlineLevel="0" collapsed="false">
      <c r="C49" s="3" t="s">
        <v>22</v>
      </c>
      <c r="D49" s="3"/>
      <c r="E49" s="3"/>
      <c r="F49" s="3"/>
      <c r="G49" s="3"/>
      <c r="H49" s="3"/>
      <c r="I49" s="3"/>
      <c r="J49" s="3"/>
    </row>
    <row r="50" customFormat="false" ht="15" hidden="false" customHeight="false" outlineLevel="0" collapsed="false">
      <c r="C50" s="3" t="s">
        <v>23</v>
      </c>
      <c r="D50" s="3"/>
      <c r="E50" s="3"/>
      <c r="F50" s="3"/>
      <c r="G50" s="3"/>
      <c r="H50" s="3"/>
      <c r="I50" s="3"/>
      <c r="J50" s="3"/>
    </row>
    <row r="51" customFormat="false" ht="15" hidden="false" customHeight="false" outlineLevel="0" collapsed="false">
      <c r="C51" s="3"/>
      <c r="D51" s="3"/>
      <c r="E51" s="3"/>
      <c r="F51" s="3"/>
      <c r="G51" s="3"/>
      <c r="H51" s="3"/>
      <c r="I51" s="3"/>
      <c r="J51" s="3"/>
    </row>
    <row r="52" customFormat="false" ht="15" hidden="false" customHeight="false" outlineLevel="0" collapsed="false">
      <c r="C52" s="3" t="s">
        <v>47</v>
      </c>
      <c r="D52" s="3"/>
      <c r="E52" s="3"/>
      <c r="F52" s="3"/>
      <c r="G52" s="3"/>
      <c r="H52" s="3"/>
      <c r="I52" s="3"/>
      <c r="J52" s="3"/>
    </row>
    <row r="53" customFormat="false" ht="15" hidden="false" customHeight="false" outlineLevel="0" collapsed="false">
      <c r="C53" s="3"/>
      <c r="D53" s="3"/>
      <c r="E53" s="3"/>
      <c r="F53" s="3"/>
      <c r="G53" s="3"/>
      <c r="H53" s="3"/>
      <c r="I53" s="3"/>
      <c r="J53" s="3"/>
    </row>
    <row r="54" customFormat="false" ht="15" hidden="false" customHeight="false" outlineLevel="0" collapsed="false">
      <c r="C54" s="3"/>
      <c r="D54" s="3"/>
      <c r="E54" s="3"/>
      <c r="F54" s="3"/>
      <c r="G54" s="3"/>
      <c r="H54" s="3"/>
      <c r="I54" s="3"/>
      <c r="J54" s="3"/>
    </row>
    <row r="55" customFormat="false" ht="15" hidden="false" customHeight="false" outlineLevel="0" collapsed="false">
      <c r="C55" s="3"/>
      <c r="D55" s="14"/>
      <c r="E55" s="3"/>
      <c r="F55" s="3"/>
      <c r="G55" s="3"/>
      <c r="H55" s="3"/>
      <c r="I55" s="3"/>
      <c r="J55" s="3"/>
    </row>
    <row r="56" customFormat="false" ht="15" hidden="false" customHeight="false" outlineLevel="0" collapsed="false">
      <c r="C56" s="3"/>
      <c r="D56" s="3"/>
      <c r="E56" s="3"/>
      <c r="F56" s="3"/>
      <c r="G56" s="3"/>
      <c r="H56" s="3"/>
      <c r="I56" s="3"/>
      <c r="J56" s="3"/>
    </row>
    <row r="57" customFormat="false" ht="15" hidden="false" customHeight="false" outlineLevel="0" collapsed="false">
      <c r="C57" s="3"/>
      <c r="D57" s="3" t="s">
        <v>48</v>
      </c>
      <c r="E57" s="3" t="s">
        <v>5</v>
      </c>
      <c r="F57" s="3" t="s">
        <v>37</v>
      </c>
      <c r="G57" s="3"/>
      <c r="H57" s="3"/>
      <c r="I57" s="3"/>
      <c r="J57" s="3"/>
    </row>
    <row r="58" customFormat="false" ht="15" hidden="false" customHeight="false" outlineLevel="0" collapsed="false">
      <c r="C58" s="3" t="s">
        <v>49</v>
      </c>
      <c r="D58" s="3" t="n">
        <f aca="false">E36</f>
        <v>-98.2050807568877</v>
      </c>
      <c r="E58" s="3" t="n">
        <f aca="false">E37</f>
        <v>-529.903810567666</v>
      </c>
      <c r="F58" s="3" t="s">
        <v>9</v>
      </c>
      <c r="G58" s="3"/>
      <c r="H58" s="3"/>
      <c r="I58" s="3"/>
      <c r="J58" s="3"/>
    </row>
    <row r="59" customFormat="false" ht="15" hidden="false" customHeight="false" outlineLevel="0" collapsed="false">
      <c r="C59" s="3"/>
      <c r="D59" s="3"/>
      <c r="E59" s="3"/>
      <c r="F59" s="3"/>
      <c r="G59" s="3"/>
      <c r="H59" s="3"/>
      <c r="I59" s="3"/>
      <c r="J59" s="3"/>
    </row>
    <row r="60" customFormat="false" ht="15" hidden="false" customHeight="false" outlineLevel="0" collapsed="false">
      <c r="C60" s="3"/>
      <c r="D60" s="3"/>
      <c r="E60" s="3"/>
      <c r="F60" s="3"/>
      <c r="G60" s="3"/>
      <c r="H60" s="3"/>
      <c r="I60" s="3"/>
      <c r="J60" s="3"/>
    </row>
    <row r="61" customFormat="false" ht="15" hidden="false" customHeight="false" outlineLevel="0" collapsed="false">
      <c r="C61" s="3"/>
      <c r="D61" s="3"/>
      <c r="E61" s="3"/>
      <c r="F61" s="3"/>
      <c r="G61" s="3"/>
      <c r="H61" s="3"/>
      <c r="I61" s="3"/>
      <c r="J61" s="3"/>
    </row>
    <row r="62" customFormat="false" ht="15" hidden="false" customHeight="false" outlineLevel="0" collapsed="false">
      <c r="C62" s="3"/>
      <c r="D62" s="3"/>
      <c r="E62" s="3"/>
      <c r="F62" s="3"/>
      <c r="G62" s="3"/>
      <c r="H62" s="3"/>
      <c r="I62" s="3"/>
      <c r="J62" s="3"/>
    </row>
    <row r="63" customFormat="false" ht="15" hidden="false" customHeight="false" outlineLevel="0" collapsed="false">
      <c r="C63" s="3"/>
      <c r="D63" s="3"/>
      <c r="E63" s="3"/>
      <c r="F63" s="3"/>
      <c r="G63" s="3"/>
      <c r="H63" s="3"/>
      <c r="I63" s="3"/>
      <c r="J63" s="3"/>
    </row>
    <row r="64" customFormat="false" ht="15" hidden="false" customHeight="false" outlineLevel="0" collapsed="false">
      <c r="C64" s="9" t="s">
        <v>34</v>
      </c>
      <c r="D64" s="10"/>
      <c r="E64" s="11"/>
      <c r="F64" s="3"/>
      <c r="G64" s="3"/>
      <c r="H64" s="3"/>
      <c r="I64" s="3"/>
      <c r="J64" s="3"/>
    </row>
    <row r="65" customFormat="false" ht="15" hidden="false" customHeight="false" outlineLevel="0" collapsed="false">
      <c r="C65" s="12" t="s">
        <v>35</v>
      </c>
      <c r="D65" s="12" t="s">
        <v>36</v>
      </c>
      <c r="E65" s="12" t="s">
        <v>37</v>
      </c>
      <c r="F65" s="3"/>
      <c r="G65" s="3"/>
      <c r="H65" s="3"/>
      <c r="I65" s="3"/>
      <c r="J65" s="3"/>
    </row>
    <row r="66" customFormat="false" ht="15" hidden="false" customHeight="false" outlineLevel="0" collapsed="false">
      <c r="C66" s="13" t="s">
        <v>50</v>
      </c>
      <c r="D66" s="13" t="n">
        <f aca="false">D45/E37</f>
        <v>15.2257301040023</v>
      </c>
      <c r="E66" s="13" t="s">
        <v>16</v>
      </c>
      <c r="F66" s="3"/>
      <c r="G66" s="3"/>
      <c r="H66" s="3"/>
      <c r="I66" s="3"/>
      <c r="J66" s="3"/>
    </row>
    <row r="67" customFormat="false" ht="15" hidden="false" customHeight="false" outlineLevel="0" collapsed="false">
      <c r="C67" s="3"/>
      <c r="D67" s="3"/>
      <c r="E67" s="3"/>
      <c r="F67" s="3"/>
      <c r="G67" s="3"/>
      <c r="H67" s="3"/>
      <c r="I67" s="3"/>
      <c r="J67" s="3"/>
    </row>
  </sheetData>
  <mergeCells count="2">
    <mergeCell ref="K12:K14"/>
    <mergeCell ref="C34:G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0"/>
  <sheetViews>
    <sheetView showFormulas="false" showGridLines="true" showRowColHeaders="true" showZeros="true" rightToLeft="false" tabSelected="false" showOutlineSymbols="true" defaultGridColor="true" view="normal" topLeftCell="B28" colorId="64" zoomScale="130" zoomScaleNormal="130" zoomScalePageLayoutView="100" workbookViewId="0">
      <selection pane="topLeft" activeCell="D58" activeCellId="0" sqref="D58"/>
    </sheetView>
  </sheetViews>
  <sheetFormatPr defaultRowHeight="14.5" zeroHeight="false" outlineLevelRow="0" outlineLevelCol="0"/>
  <cols>
    <col collapsed="false" customWidth="true" hidden="false" outlineLevel="0" max="2" min="1" style="0" width="3.45"/>
    <col collapsed="false" customWidth="true" hidden="false" outlineLevel="0" max="3" min="3" style="15" width="20.27"/>
    <col collapsed="false" customWidth="true" hidden="false" outlineLevel="0" max="4" min="4" style="16" width="13.7"/>
    <col collapsed="false" customWidth="true" hidden="false" outlineLevel="0" max="5" min="5" style="16" width="9.27"/>
    <col collapsed="false" customWidth="true" hidden="false" outlineLevel="0" max="6" min="6" style="16" width="8.54"/>
    <col collapsed="false" customWidth="true" hidden="false" outlineLevel="0" max="7" min="7" style="16" width="9.18"/>
    <col collapsed="false" customWidth="true" hidden="false" outlineLevel="0" max="9" min="8" style="16" width="8.72"/>
    <col collapsed="false" customWidth="true" hidden="false" outlineLevel="0" max="10" min="10" style="16" width="10.36"/>
    <col collapsed="false" customWidth="true" hidden="false" outlineLevel="0" max="1025" min="11" style="16" width="8.72"/>
  </cols>
  <sheetData>
    <row r="1" s="17" customFormat="true" ht="21" hidden="false" customHeight="false" outlineLevel="0" collapsed="false">
      <c r="C1" s="18" t="s">
        <v>51</v>
      </c>
      <c r="D1" s="19"/>
      <c r="E1" s="19"/>
      <c r="F1" s="19"/>
      <c r="G1" s="19"/>
      <c r="H1" s="14"/>
      <c r="I1" s="19"/>
      <c r="J1" s="19"/>
      <c r="M1" s="4" t="s">
        <v>0</v>
      </c>
      <c r="N1" s="4"/>
      <c r="O1" s="4"/>
      <c r="P1" s="4"/>
      <c r="Q1" s="4"/>
      <c r="R1" s="4"/>
      <c r="S1" s="4"/>
      <c r="T1" s="4"/>
      <c r="U1" s="4"/>
    </row>
    <row r="2" s="20" customFormat="true" ht="21" hidden="false" customHeight="false" outlineLevel="0" collapsed="false">
      <c r="A2" s="1"/>
      <c r="B2" s="1"/>
      <c r="C2" s="2" t="s">
        <v>1</v>
      </c>
      <c r="D2" s="3"/>
      <c r="E2" s="3"/>
      <c r="F2" s="3"/>
      <c r="G2" s="3"/>
      <c r="H2" s="3"/>
      <c r="I2" s="3"/>
      <c r="J2" s="3"/>
      <c r="M2" s="4" t="s">
        <v>2</v>
      </c>
      <c r="N2" s="4"/>
      <c r="O2" s="4"/>
      <c r="P2" s="4"/>
      <c r="Q2" s="4"/>
      <c r="R2" s="4"/>
      <c r="S2" s="4"/>
      <c r="T2" s="4"/>
      <c r="U2" s="4"/>
    </row>
    <row r="3" s="20" customFormat="true" ht="15.5" hidden="false" customHeight="false" outlineLevel="0" collapsed="false">
      <c r="A3" s="1"/>
      <c r="B3" s="1"/>
      <c r="C3" s="2"/>
      <c r="D3" s="3"/>
      <c r="E3" s="3"/>
      <c r="F3" s="3"/>
      <c r="G3" s="3"/>
      <c r="H3" s="3"/>
      <c r="I3" s="3"/>
      <c r="J3" s="3"/>
    </row>
    <row r="4" s="20" customFormat="true" ht="15.5" hidden="false" customHeight="false" outlineLevel="0" collapsed="false">
      <c r="A4" s="1"/>
      <c r="B4" s="1"/>
      <c r="C4" s="2"/>
      <c r="D4" s="3"/>
      <c r="E4" s="3"/>
      <c r="F4" s="3"/>
      <c r="G4" s="3"/>
      <c r="H4" s="3"/>
      <c r="I4" s="3"/>
      <c r="J4" s="3"/>
    </row>
    <row r="5" s="20" customFormat="true" ht="15.55" hidden="false" customHeight="false" outlineLevel="0" collapsed="false">
      <c r="A5" s="1"/>
      <c r="B5" s="1"/>
      <c r="C5" s="2"/>
      <c r="D5" s="3"/>
      <c r="E5" s="3"/>
      <c r="F5" s="3"/>
      <c r="G5" s="3"/>
      <c r="H5" s="3"/>
      <c r="I5" s="3"/>
      <c r="J5" s="3"/>
      <c r="K5" s="2" t="s">
        <v>3</v>
      </c>
      <c r="L5" s="3"/>
      <c r="M5" s="3" t="s">
        <v>48</v>
      </c>
      <c r="N5" s="3" t="s">
        <v>5</v>
      </c>
      <c r="O5" s="3" t="s">
        <v>52</v>
      </c>
      <c r="P5" s="3"/>
      <c r="Q5" s="3" t="s">
        <v>37</v>
      </c>
      <c r="R5" s="3"/>
      <c r="S5" s="0"/>
    </row>
    <row r="6" s="20" customFormat="true" ht="15" hidden="false" customHeight="false" outlineLevel="0" collapsed="false">
      <c r="A6" s="1"/>
      <c r="B6" s="1"/>
      <c r="C6" s="2"/>
      <c r="D6" s="3"/>
      <c r="E6" s="3"/>
      <c r="F6" s="3"/>
      <c r="G6" s="3"/>
      <c r="H6" s="3"/>
      <c r="I6" s="3"/>
      <c r="J6" s="3"/>
      <c r="K6" s="2"/>
      <c r="L6" s="21" t="s">
        <v>53</v>
      </c>
      <c r="M6" s="3" t="n">
        <f aca="false">COS(RADIANS(45))*40</f>
        <v>28.2842712474619</v>
      </c>
      <c r="N6" s="3" t="n">
        <f aca="false">SIN(RADIANS(45))*40</f>
        <v>28.2842712474619</v>
      </c>
      <c r="O6" s="3"/>
      <c r="P6" s="3"/>
      <c r="Q6" s="8" t="s">
        <v>9</v>
      </c>
      <c r="R6" s="3"/>
      <c r="S6" s="0"/>
    </row>
    <row r="7" s="20" customFormat="true" ht="15" hidden="false" customHeight="false" outlineLevel="0" collapsed="false">
      <c r="A7" s="1"/>
      <c r="B7" s="1"/>
      <c r="C7" s="2"/>
      <c r="D7" s="3"/>
      <c r="E7" s="3"/>
      <c r="F7" s="3"/>
      <c r="G7" s="3"/>
      <c r="H7" s="3"/>
      <c r="I7" s="3"/>
      <c r="J7" s="3"/>
      <c r="K7" s="2"/>
      <c r="L7" s="21" t="s">
        <v>54</v>
      </c>
      <c r="M7" s="3" t="n">
        <v>0</v>
      </c>
      <c r="N7" s="3" t="n">
        <f aca="false">SIN(RADIANS(90))*50</f>
        <v>50</v>
      </c>
      <c r="O7" s="3"/>
      <c r="P7" s="3"/>
      <c r="Q7" s="8" t="s">
        <v>9</v>
      </c>
      <c r="R7" s="3"/>
      <c r="S7" s="0"/>
    </row>
    <row r="8" s="20" customFormat="true" ht="15" hidden="false" customHeight="false" outlineLevel="0" collapsed="false">
      <c r="A8" s="1"/>
      <c r="B8" s="1"/>
      <c r="C8" s="2"/>
      <c r="D8" s="3"/>
      <c r="E8" s="3"/>
      <c r="F8" s="3"/>
      <c r="G8" s="3"/>
      <c r="H8" s="3"/>
      <c r="I8" s="3"/>
      <c r="J8" s="3"/>
      <c r="K8" s="2"/>
      <c r="L8" s="22" t="s">
        <v>55</v>
      </c>
      <c r="M8" s="23"/>
      <c r="N8" s="23"/>
      <c r="O8" s="23" t="n">
        <v>3</v>
      </c>
      <c r="P8" s="22"/>
      <c r="Q8" s="23" t="s">
        <v>16</v>
      </c>
      <c r="R8" s="21"/>
      <c r="S8" s="0"/>
    </row>
    <row r="9" s="20" customFormat="true" ht="15" hidden="false" customHeight="false" outlineLevel="0" collapsed="false">
      <c r="A9" s="1"/>
      <c r="B9" s="1"/>
      <c r="C9" s="2"/>
      <c r="D9" s="3"/>
      <c r="E9" s="3"/>
      <c r="F9" s="3"/>
      <c r="G9" s="3"/>
      <c r="H9" s="3"/>
      <c r="I9" s="3"/>
      <c r="J9" s="3"/>
      <c r="K9" s="22"/>
      <c r="L9" s="22" t="s">
        <v>56</v>
      </c>
      <c r="M9" s="23"/>
      <c r="N9" s="23"/>
      <c r="O9" s="23" t="n">
        <v>6</v>
      </c>
      <c r="P9" s="22"/>
      <c r="Q9" s="23" t="s">
        <v>16</v>
      </c>
      <c r="R9" s="22"/>
      <c r="S9" s="0"/>
    </row>
    <row r="10" s="20" customFormat="true" ht="15" hidden="false" customHeight="false" outlineLevel="0" collapsed="false">
      <c r="A10" s="1"/>
      <c r="B10" s="1"/>
      <c r="C10" s="2"/>
      <c r="D10" s="3"/>
      <c r="E10" s="3"/>
      <c r="F10" s="3"/>
      <c r="G10" s="3"/>
      <c r="H10" s="3"/>
      <c r="I10" s="3"/>
      <c r="J10" s="3"/>
      <c r="K10" s="22"/>
      <c r="L10" s="22"/>
      <c r="M10" s="23"/>
      <c r="N10" s="23"/>
      <c r="O10" s="23"/>
      <c r="P10" s="22"/>
      <c r="Q10" s="23"/>
      <c r="R10" s="22"/>
      <c r="S10" s="0"/>
    </row>
    <row r="11" s="20" customFormat="true" ht="15" hidden="false" customHeight="false" outlineLevel="0" collapsed="false">
      <c r="A11" s="1"/>
      <c r="B11" s="1"/>
      <c r="C11" s="2"/>
      <c r="D11" s="3"/>
      <c r="E11" s="3"/>
      <c r="F11" s="3"/>
      <c r="G11" s="3"/>
      <c r="H11" s="3"/>
      <c r="I11" s="3"/>
      <c r="J11" s="3"/>
      <c r="K11" s="22"/>
      <c r="L11" s="22"/>
      <c r="M11" s="23"/>
      <c r="N11" s="23"/>
      <c r="O11" s="23"/>
      <c r="P11" s="22"/>
      <c r="Q11" s="23"/>
      <c r="R11" s="22"/>
      <c r="S11" s="0"/>
    </row>
    <row r="12" s="20" customFormat="true" ht="15" hidden="false" customHeight="false" outlineLevel="0" collapsed="false">
      <c r="A12" s="1"/>
      <c r="B12" s="1"/>
      <c r="C12" s="2"/>
      <c r="D12" s="3"/>
      <c r="E12" s="3"/>
      <c r="F12" s="3"/>
      <c r="G12" s="3"/>
      <c r="H12" s="3"/>
      <c r="I12" s="3"/>
      <c r="J12" s="3"/>
      <c r="K12" s="22"/>
      <c r="L12" s="22"/>
      <c r="M12" s="22"/>
      <c r="N12" s="22"/>
      <c r="O12" s="22"/>
      <c r="P12" s="22"/>
      <c r="Q12" s="22"/>
      <c r="R12" s="22"/>
      <c r="S12" s="0"/>
    </row>
    <row r="13" s="20" customFormat="true" ht="15.5" hidden="false" customHeight="false" outlineLevel="0" collapsed="false">
      <c r="A13" s="1"/>
      <c r="B13" s="1"/>
      <c r="C13" s="2"/>
      <c r="D13" s="3"/>
      <c r="E13" s="3"/>
      <c r="F13" s="3"/>
      <c r="G13" s="3"/>
      <c r="H13" s="3"/>
      <c r="I13" s="3"/>
      <c r="J13" s="3"/>
    </row>
    <row r="14" s="20" customFormat="true" ht="15.5" hidden="false" customHeight="false" outlineLevel="0" collapsed="false">
      <c r="A14" s="1"/>
      <c r="B14" s="1"/>
      <c r="C14" s="2"/>
      <c r="D14" s="3"/>
      <c r="E14" s="3"/>
      <c r="F14" s="3"/>
      <c r="G14" s="3"/>
      <c r="H14" s="3"/>
      <c r="I14" s="3"/>
      <c r="J14" s="3"/>
    </row>
    <row r="15" s="20" customFormat="true" ht="15.5" hidden="false" customHeight="false" outlineLevel="0" collapsed="false">
      <c r="A15" s="1"/>
      <c r="B15" s="1"/>
      <c r="C15" s="2"/>
      <c r="D15" s="3"/>
      <c r="E15" s="3"/>
      <c r="F15" s="3"/>
      <c r="G15" s="3"/>
      <c r="H15" s="3"/>
      <c r="I15" s="3"/>
      <c r="J15" s="3"/>
    </row>
    <row r="16" s="20" customFormat="true" ht="15.5" hidden="false" customHeight="false" outlineLevel="0" collapsed="false">
      <c r="A16" s="1"/>
      <c r="B16" s="1"/>
      <c r="C16" s="2"/>
      <c r="D16" s="3"/>
      <c r="E16" s="3"/>
      <c r="F16" s="3"/>
      <c r="G16" s="3"/>
      <c r="H16" s="3"/>
      <c r="I16" s="3"/>
      <c r="J16" s="3"/>
    </row>
    <row r="17" s="20" customFormat="true" ht="15.5" hidden="false" customHeight="false" outlineLevel="0" collapsed="false">
      <c r="A17" s="1"/>
      <c r="B17" s="1"/>
      <c r="C17" s="2" t="s">
        <v>3</v>
      </c>
      <c r="D17" s="3"/>
      <c r="E17" s="3"/>
      <c r="F17" s="3"/>
      <c r="G17" s="3"/>
      <c r="H17" s="3"/>
      <c r="I17" s="3"/>
      <c r="J17" s="3"/>
    </row>
    <row r="18" s="20" customFormat="true" ht="15.5" hidden="false" customHeight="false" outlineLevel="0" collapsed="false">
      <c r="A18" s="1"/>
      <c r="B18" s="1"/>
      <c r="C18" s="2"/>
      <c r="D18" s="3"/>
      <c r="E18" s="3"/>
      <c r="F18" s="3"/>
      <c r="G18" s="3"/>
      <c r="H18" s="3"/>
      <c r="I18" s="3"/>
      <c r="J18" s="3"/>
    </row>
    <row r="19" s="20" customFormat="true" ht="15.5" hidden="false" customHeight="false" outlineLevel="0" collapsed="false">
      <c r="A19" s="1"/>
      <c r="B19" s="1"/>
      <c r="C19" s="2"/>
      <c r="D19" s="3"/>
      <c r="E19" s="3"/>
      <c r="F19" s="3"/>
      <c r="G19" s="3"/>
      <c r="H19" s="3"/>
      <c r="I19" s="3"/>
      <c r="J19" s="3"/>
    </row>
    <row r="20" s="25" customFormat="true" ht="15.5" hidden="false" customHeight="false" outlineLevel="0" collapsed="false">
      <c r="A20" s="1"/>
      <c r="B20" s="1"/>
      <c r="C20" s="2"/>
      <c r="D20" s="24"/>
      <c r="E20" s="21"/>
      <c r="F20" s="21"/>
      <c r="G20" s="3"/>
      <c r="H20" s="3"/>
      <c r="I20" s="21"/>
      <c r="J20" s="21"/>
    </row>
    <row r="21" customFormat="false" ht="14.5" hidden="false" customHeight="false" outlineLevel="0" collapsed="false">
      <c r="C21" s="22"/>
      <c r="D21" s="22"/>
      <c r="E21" s="22"/>
      <c r="F21" s="22"/>
      <c r="G21" s="22"/>
      <c r="H21" s="22"/>
      <c r="I21" s="22"/>
      <c r="J21" s="22"/>
    </row>
    <row r="22" customFormat="false" ht="14.5" hidden="false" customHeight="false" outlineLevel="0" collapsed="false">
      <c r="C22" s="22"/>
      <c r="D22" s="22"/>
      <c r="E22" s="22"/>
      <c r="F22" s="22"/>
      <c r="G22" s="22"/>
      <c r="H22" s="22"/>
      <c r="I22" s="22"/>
      <c r="J22" s="22"/>
    </row>
    <row r="23" customFormat="false" ht="14.5" hidden="false" customHeight="false" outlineLevel="0" collapsed="false">
      <c r="C23" s="22"/>
      <c r="D23" s="22"/>
      <c r="E23" s="22"/>
      <c r="F23" s="22"/>
      <c r="G23" s="22"/>
      <c r="H23" s="22"/>
      <c r="I23" s="22"/>
      <c r="J23" s="22"/>
    </row>
    <row r="24" customFormat="false" ht="14.5" hidden="false" customHeight="false" outlineLevel="0" collapsed="false">
      <c r="C24" s="22"/>
      <c r="D24" s="22"/>
      <c r="E24" s="22"/>
      <c r="F24" s="22"/>
      <c r="G24" s="22"/>
      <c r="H24" s="22"/>
      <c r="I24" s="22"/>
      <c r="J24" s="22"/>
    </row>
    <row r="25" s="26" customFormat="true" ht="14.5" hidden="false" customHeight="false" outlineLevel="0" collapsed="false">
      <c r="C25" s="27" t="s">
        <v>57</v>
      </c>
      <c r="D25" s="23"/>
      <c r="E25" s="23"/>
      <c r="F25" s="23"/>
      <c r="G25" s="23"/>
      <c r="H25" s="23"/>
      <c r="I25" s="23"/>
      <c r="J25" s="23"/>
    </row>
    <row r="26" s="26" customFormat="true" ht="14.5" hidden="false" customHeight="false" outlineLevel="0" collapsed="false">
      <c r="C26" s="27" t="s">
        <v>58</v>
      </c>
      <c r="D26" s="23"/>
      <c r="E26" s="23"/>
      <c r="F26" s="23"/>
      <c r="G26" s="23"/>
      <c r="H26" s="23"/>
      <c r="I26" s="23"/>
      <c r="J26" s="23"/>
    </row>
    <row r="27" s="26" customFormat="true" ht="14.5" hidden="false" customHeight="false" outlineLevel="0" collapsed="false">
      <c r="C27" s="28" t="s">
        <v>59</v>
      </c>
      <c r="D27" s="23"/>
      <c r="E27" s="23"/>
      <c r="F27" s="23"/>
      <c r="G27" s="23"/>
      <c r="H27" s="23"/>
      <c r="I27" s="23"/>
      <c r="J27" s="23"/>
    </row>
    <row r="28" s="26" customFormat="true" ht="14.5" hidden="false" customHeight="false" outlineLevel="0" collapsed="false">
      <c r="C28" s="27"/>
      <c r="D28" s="23"/>
      <c r="E28" s="23"/>
      <c r="F28" s="23"/>
      <c r="G28" s="23"/>
      <c r="H28" s="23"/>
      <c r="I28" s="23"/>
      <c r="J28" s="23"/>
    </row>
    <row r="29" s="26" customFormat="true" ht="14.5" hidden="false" customHeight="false" outlineLevel="0" collapsed="false">
      <c r="C29" s="27"/>
      <c r="D29" s="23"/>
      <c r="E29" s="23"/>
      <c r="F29" s="23"/>
      <c r="G29" s="23" t="s">
        <v>60</v>
      </c>
      <c r="H29" s="23"/>
      <c r="I29" s="23"/>
      <c r="J29" s="23"/>
    </row>
    <row r="30" s="26" customFormat="true" ht="14.5" hidden="false" customHeight="false" outlineLevel="0" collapsed="false">
      <c r="C30" s="27"/>
      <c r="D30" s="23"/>
      <c r="E30" s="23"/>
      <c r="F30" s="23"/>
      <c r="G30" s="23" t="s">
        <v>61</v>
      </c>
      <c r="H30" s="23"/>
      <c r="I30" s="23"/>
      <c r="J30" s="23"/>
    </row>
    <row r="31" s="26" customFormat="true" ht="14.5" hidden="false" customHeight="false" outlineLevel="0" collapsed="false">
      <c r="C31" s="27"/>
      <c r="D31" s="23"/>
      <c r="E31" s="23"/>
      <c r="F31" s="23"/>
      <c r="G31" s="23" t="s">
        <v>62</v>
      </c>
      <c r="H31" s="23"/>
      <c r="I31" s="23"/>
      <c r="J31" s="23"/>
    </row>
    <row r="32" s="26" customFormat="true" ht="13.8" hidden="false" customHeight="false" outlineLevel="0" collapsed="false">
      <c r="C32" s="27"/>
      <c r="D32" s="23"/>
      <c r="E32" s="23"/>
      <c r="F32" s="23"/>
      <c r="G32" s="23" t="s">
        <v>63</v>
      </c>
      <c r="H32" s="23"/>
      <c r="I32" s="23"/>
      <c r="J32" s="23"/>
    </row>
    <row r="33" s="26" customFormat="true" ht="14.5" hidden="false" customHeight="false" outlineLevel="0" collapsed="false">
      <c r="C33" s="27"/>
      <c r="D33" s="23"/>
      <c r="E33" s="23"/>
      <c r="F33" s="23"/>
      <c r="G33" s="23"/>
      <c r="H33" s="23"/>
      <c r="I33" s="23"/>
      <c r="J33" s="23"/>
    </row>
    <row r="34" s="26" customFormat="true" ht="14.5" hidden="false" customHeight="false" outlineLevel="0" collapsed="false">
      <c r="C34" s="27"/>
      <c r="D34" s="23"/>
      <c r="E34" s="23"/>
      <c r="F34" s="23"/>
      <c r="G34" s="23"/>
      <c r="H34" s="23"/>
      <c r="I34" s="23"/>
      <c r="J34" s="23"/>
    </row>
    <row r="35" s="26" customFormat="true" ht="14.5" hidden="false" customHeight="false" outlineLevel="0" collapsed="false">
      <c r="C35" s="27"/>
      <c r="D35" s="23"/>
      <c r="E35" s="23"/>
      <c r="F35" s="23"/>
      <c r="G35" s="23"/>
      <c r="H35" s="23"/>
      <c r="I35" s="23"/>
      <c r="J35" s="23"/>
    </row>
    <row r="36" s="26" customFormat="true" ht="14.5" hidden="false" customHeight="false" outlineLevel="0" collapsed="false">
      <c r="C36" s="27"/>
      <c r="D36" s="23"/>
      <c r="E36" s="23"/>
      <c r="F36" s="23"/>
      <c r="G36" s="23"/>
      <c r="H36" s="23"/>
      <c r="I36" s="23"/>
      <c r="J36" s="23"/>
    </row>
    <row r="37" s="26" customFormat="true" ht="14.5" hidden="false" customHeight="false" outlineLevel="0" collapsed="false">
      <c r="C37" s="27"/>
      <c r="D37" s="23"/>
      <c r="E37" s="23"/>
      <c r="F37" s="23"/>
      <c r="G37" s="23"/>
      <c r="H37" s="23"/>
      <c r="I37" s="23"/>
      <c r="J37" s="23"/>
    </row>
    <row r="38" s="26" customFormat="true" ht="14.5" hidden="false" customHeight="false" outlineLevel="0" collapsed="false">
      <c r="C38" s="27"/>
      <c r="D38" s="23"/>
      <c r="E38" s="23"/>
      <c r="F38" s="23"/>
      <c r="G38" s="23"/>
      <c r="H38" s="23"/>
      <c r="I38" s="23"/>
      <c r="J38" s="23"/>
    </row>
    <row r="39" s="26" customFormat="true" ht="14.5" hidden="false" customHeight="false" outlineLevel="0" collapsed="false">
      <c r="C39" s="27"/>
      <c r="D39" s="23"/>
      <c r="E39" s="23"/>
      <c r="F39" s="23"/>
      <c r="G39" s="23"/>
      <c r="H39" s="23"/>
      <c r="I39" s="23"/>
      <c r="J39" s="23"/>
    </row>
    <row r="40" s="29" customFormat="true" ht="18.5" hidden="false" customHeight="false" outlineLevel="0" collapsed="false">
      <c r="C40" s="30"/>
      <c r="D40" s="31"/>
      <c r="E40" s="31"/>
      <c r="F40" s="32"/>
      <c r="G40" s="31"/>
      <c r="H40" s="31"/>
      <c r="I40" s="31"/>
      <c r="J40" s="31"/>
      <c r="N40" s="29" t="s">
        <v>37</v>
      </c>
    </row>
    <row r="41" customFormat="false" ht="13.8" hidden="false" customHeight="false" outlineLevel="0" collapsed="false">
      <c r="C41" s="33" t="s">
        <v>64</v>
      </c>
      <c r="D41" s="34"/>
      <c r="E41" s="34"/>
      <c r="F41" s="34"/>
      <c r="G41" s="34"/>
      <c r="H41" s="34"/>
      <c r="I41" s="34"/>
      <c r="J41" s="34"/>
      <c r="K41" s="16" t="s">
        <v>65</v>
      </c>
      <c r="L41" s="35" t="s">
        <v>66</v>
      </c>
      <c r="M41" s="35"/>
      <c r="N41" s="35"/>
      <c r="O41" s="35"/>
      <c r="P41" s="35"/>
      <c r="Q41" s="35"/>
    </row>
    <row r="42" customFormat="false" ht="13.8" hidden="false" customHeight="false" outlineLevel="0" collapsed="false">
      <c r="C42" s="36" t="s">
        <v>67</v>
      </c>
      <c r="D42" s="34"/>
      <c r="E42" s="34"/>
      <c r="F42" s="34"/>
      <c r="G42" s="34"/>
      <c r="H42" s="34"/>
      <c r="I42" s="34"/>
      <c r="J42" s="34"/>
      <c r="K42" s="37" t="s">
        <v>68</v>
      </c>
      <c r="L42" s="35" t="s">
        <v>69</v>
      </c>
      <c r="M42" s="35"/>
      <c r="N42" s="35"/>
      <c r="O42" s="35"/>
      <c r="P42" s="35"/>
      <c r="Q42" s="35"/>
    </row>
    <row r="43" customFormat="false" ht="13.8" hidden="false" customHeight="false" outlineLevel="0" collapsed="false">
      <c r="C43" s="36" t="s">
        <v>70</v>
      </c>
      <c r="D43" s="34"/>
      <c r="E43" s="34"/>
      <c r="F43" s="34"/>
      <c r="G43" s="34"/>
      <c r="H43" s="34"/>
      <c r="I43" s="34"/>
      <c r="J43" s="34"/>
      <c r="L43" s="0" t="s">
        <v>71</v>
      </c>
      <c r="M43" s="16" t="n">
        <f aca="false">(6*N6 + 3*N7)/6</f>
        <v>53.2842712474619</v>
      </c>
      <c r="N43" s="16" t="s">
        <v>39</v>
      </c>
    </row>
    <row r="44" customFormat="false" ht="13.8" hidden="false" customHeight="false" outlineLevel="0" collapsed="false">
      <c r="C44" s="36" t="s">
        <v>72</v>
      </c>
      <c r="D44" s="34"/>
      <c r="E44" s="34"/>
      <c r="F44" s="34"/>
      <c r="G44" s="34"/>
      <c r="H44" s="34"/>
      <c r="I44" s="34"/>
      <c r="J44" s="34"/>
      <c r="L44" s="0"/>
    </row>
    <row r="45" customFormat="false" ht="13.8" hidden="false" customHeight="false" outlineLevel="0" collapsed="false">
      <c r="C45" s="36" t="s">
        <v>73</v>
      </c>
      <c r="D45" s="34"/>
      <c r="E45" s="34"/>
      <c r="F45" s="34"/>
      <c r="G45" s="34"/>
      <c r="H45" s="34"/>
      <c r="I45" s="34"/>
      <c r="J45" s="34"/>
      <c r="K45" s="16" t="s">
        <v>74</v>
      </c>
      <c r="L45" s="35" t="s">
        <v>75</v>
      </c>
      <c r="M45" s="35"/>
      <c r="N45" s="35"/>
      <c r="O45" s="35"/>
      <c r="P45" s="35"/>
      <c r="Q45" s="35"/>
    </row>
    <row r="46" customFormat="false" ht="13.8" hidden="false" customHeight="false" outlineLevel="0" collapsed="false">
      <c r="C46" s="38"/>
      <c r="D46" s="38"/>
      <c r="E46" s="34"/>
      <c r="F46" s="34"/>
      <c r="G46" s="34"/>
      <c r="H46" s="38"/>
      <c r="I46" s="34"/>
      <c r="J46" s="34"/>
      <c r="K46" s="37" t="s">
        <v>76</v>
      </c>
      <c r="L46" s="35" t="s">
        <v>77</v>
      </c>
      <c r="M46" s="35"/>
      <c r="N46" s="35"/>
      <c r="O46" s="35"/>
      <c r="P46" s="35"/>
      <c r="Q46" s="35"/>
    </row>
    <row r="47" customFormat="false" ht="13.8" hidden="false" customHeight="false" outlineLevel="0" collapsed="false">
      <c r="C47" s="38"/>
      <c r="D47" s="38"/>
      <c r="E47" s="34"/>
      <c r="F47" s="34"/>
      <c r="G47" s="34"/>
      <c r="H47" s="38"/>
      <c r="I47" s="34"/>
      <c r="J47" s="34"/>
      <c r="L47" s="26" t="s">
        <v>78</v>
      </c>
      <c r="M47" s="16" t="n">
        <f aca="false">N6 - M43 + N7</f>
        <v>25</v>
      </c>
      <c r="N47" s="16" t="s">
        <v>39</v>
      </c>
    </row>
    <row r="48" customFormat="false" ht="13.8" hidden="false" customHeight="false" outlineLevel="0" collapsed="false">
      <c r="C48" s="39"/>
      <c r="D48" s="38"/>
      <c r="E48" s="34"/>
      <c r="F48" s="34"/>
      <c r="G48" s="34"/>
      <c r="H48" s="38"/>
      <c r="I48" s="34"/>
      <c r="J48" s="34"/>
    </row>
    <row r="49" customFormat="false" ht="13.8" hidden="false" customHeight="false" outlineLevel="0" collapsed="false">
      <c r="C49" s="39"/>
      <c r="D49" s="34"/>
      <c r="E49" s="34"/>
      <c r="F49" s="34"/>
      <c r="G49" s="34"/>
      <c r="H49" s="38"/>
      <c r="I49" s="34"/>
      <c r="J49" s="34"/>
      <c r="K49" s="16" t="s">
        <v>79</v>
      </c>
      <c r="L49" s="40" t="s">
        <v>80</v>
      </c>
      <c r="M49" s="40"/>
      <c r="N49" s="40"/>
      <c r="O49" s="40"/>
      <c r="P49" s="40"/>
      <c r="Q49" s="40"/>
    </row>
    <row r="50" customFormat="false" ht="13.8" hidden="false" customHeight="false" outlineLevel="0" collapsed="false">
      <c r="C50" s="33" t="s">
        <v>81</v>
      </c>
      <c r="D50" s="34"/>
      <c r="E50" s="41"/>
      <c r="F50" s="41"/>
      <c r="G50" s="41"/>
      <c r="H50" s="38"/>
      <c r="I50" s="34"/>
      <c r="J50" s="34"/>
      <c r="L50" s="42" t="s">
        <v>82</v>
      </c>
      <c r="M50" s="0" t="n">
        <f aca="false">DEGREES(ATAN(3/6))</f>
        <v>26.565051177078</v>
      </c>
      <c r="N50" s="0" t="s">
        <v>41</v>
      </c>
      <c r="O50" s="0"/>
      <c r="P50" s="0"/>
      <c r="Q50" s="0"/>
    </row>
    <row r="51" s="1" customFormat="true" ht="15" hidden="false" customHeight="false" outlineLevel="0" collapsed="false">
      <c r="C51" s="9" t="s">
        <v>34</v>
      </c>
      <c r="D51" s="10"/>
      <c r="E51" s="11"/>
      <c r="F51" s="3"/>
      <c r="G51" s="3"/>
      <c r="H51" s="3"/>
      <c r="I51" s="3"/>
      <c r="J51" s="3"/>
      <c r="K51" s="16"/>
      <c r="L51" s="0"/>
      <c r="M51" s="0"/>
      <c r="N51" s="16"/>
      <c r="O51" s="16"/>
      <c r="P51" s="16"/>
      <c r="Q51" s="16"/>
    </row>
    <row r="52" s="1" customFormat="true" ht="15.55" hidden="false" customHeight="false" outlineLevel="0" collapsed="false">
      <c r="C52" s="43" t="s">
        <v>35</v>
      </c>
      <c r="D52" s="43" t="s">
        <v>36</v>
      </c>
      <c r="E52" s="43" t="s">
        <v>37</v>
      </c>
      <c r="F52" s="3"/>
      <c r="G52" s="3"/>
      <c r="H52" s="3"/>
      <c r="I52" s="3"/>
      <c r="J52" s="3"/>
      <c r="K52" s="16" t="s">
        <v>83</v>
      </c>
      <c r="L52" s="35" t="s">
        <v>84</v>
      </c>
      <c r="M52" s="35"/>
      <c r="N52" s="35"/>
      <c r="O52" s="35"/>
      <c r="P52" s="35"/>
      <c r="Q52" s="35"/>
    </row>
    <row r="53" customFormat="false" ht="14.4" hidden="false" customHeight="false" outlineLevel="0" collapsed="false">
      <c r="C53" s="44" t="s">
        <v>85</v>
      </c>
      <c r="D53" s="45" t="n">
        <f aca="false">M54</f>
        <v>119.147252640862</v>
      </c>
      <c r="E53" s="45" t="s">
        <v>39</v>
      </c>
      <c r="F53" s="34"/>
      <c r="G53" s="34"/>
      <c r="H53" s="38"/>
      <c r="I53" s="34"/>
      <c r="J53" s="34"/>
      <c r="L53" s="35" t="s">
        <v>86</v>
      </c>
      <c r="M53" s="35"/>
      <c r="N53" s="35"/>
      <c r="O53" s="35"/>
      <c r="P53" s="35"/>
      <c r="Q53" s="35"/>
    </row>
    <row r="54" customFormat="false" ht="13.8" hidden="false" customHeight="false" outlineLevel="0" collapsed="false">
      <c r="C54" s="44" t="s">
        <v>87</v>
      </c>
      <c r="D54" s="46" t="n">
        <f aca="false">M60</f>
        <v>78.2842712474619</v>
      </c>
      <c r="E54" s="45" t="s">
        <v>39</v>
      </c>
      <c r="F54" s="34"/>
      <c r="G54" s="34"/>
      <c r="H54" s="38"/>
      <c r="I54" s="34"/>
      <c r="J54" s="34"/>
      <c r="L54" s="26" t="s">
        <v>85</v>
      </c>
      <c r="M54" s="16" t="n">
        <f aca="false">M43/SIN(RADIANS(M50))</f>
        <v>119.147252640862</v>
      </c>
      <c r="N54" s="16" t="s">
        <v>39</v>
      </c>
      <c r="O54" s="0"/>
      <c r="P54" s="0"/>
      <c r="Q54" s="0"/>
    </row>
    <row r="55" customFormat="false" ht="13.8" hidden="false" customHeight="false" outlineLevel="0" collapsed="false">
      <c r="C55" s="44" t="s">
        <v>78</v>
      </c>
      <c r="D55" s="46" t="n">
        <f aca="false">M47</f>
        <v>25</v>
      </c>
      <c r="E55" s="45" t="s">
        <v>39</v>
      </c>
      <c r="F55" s="34"/>
      <c r="G55" s="34"/>
      <c r="H55" s="38"/>
      <c r="I55" s="34"/>
      <c r="J55" s="34"/>
    </row>
    <row r="56" customFormat="false" ht="14.4" hidden="false" customHeight="false" outlineLevel="0" collapsed="false">
      <c r="C56" s="39"/>
      <c r="D56" s="34"/>
      <c r="E56" s="41"/>
      <c r="F56" s="41"/>
      <c r="G56" s="41"/>
      <c r="H56" s="38"/>
      <c r="I56" s="34"/>
      <c r="J56" s="34"/>
      <c r="K56" s="16" t="s">
        <v>88</v>
      </c>
      <c r="L56" s="35" t="s">
        <v>89</v>
      </c>
      <c r="M56" s="35"/>
      <c r="N56" s="35"/>
      <c r="O56" s="35"/>
      <c r="P56" s="35"/>
      <c r="Q56" s="35"/>
    </row>
    <row r="57" customFormat="false" ht="13.8" hidden="false" customHeight="false" outlineLevel="0" collapsed="false">
      <c r="C57" s="44" t="s">
        <v>90</v>
      </c>
      <c r="D57" s="46" t="n">
        <f aca="false">SQRT(D54^2 + D55^2)</f>
        <v>82.1792377960893</v>
      </c>
      <c r="E57" s="47" t="s">
        <v>39</v>
      </c>
      <c r="F57" s="41"/>
      <c r="G57" s="41"/>
      <c r="H57" s="38"/>
      <c r="I57" s="34"/>
      <c r="J57" s="34"/>
      <c r="L57" s="26" t="s">
        <v>91</v>
      </c>
      <c r="M57" s="16" t="n">
        <f aca="false">M54*COS(RADIANS(M50))</f>
        <v>106.568542494924</v>
      </c>
      <c r="N57" s="16" t="s">
        <v>39</v>
      </c>
    </row>
    <row r="58" customFormat="false" ht="13.8" hidden="false" customHeight="false" outlineLevel="0" collapsed="false">
      <c r="C58" s="44" t="s">
        <v>92</v>
      </c>
      <c r="D58" s="46" t="n">
        <f aca="false">DEGREES(ATAN(D55/D54))</f>
        <v>17.7108278884534</v>
      </c>
      <c r="E58" s="47" t="s">
        <v>41</v>
      </c>
      <c r="F58" s="41"/>
      <c r="G58" s="41"/>
      <c r="H58" s="38"/>
      <c r="I58" s="34"/>
      <c r="J58" s="34"/>
      <c r="L58" s="0"/>
      <c r="M58" s="0"/>
      <c r="N58" s="0"/>
    </row>
    <row r="59" customFormat="false" ht="13.8" hidden="false" customHeight="false" outlineLevel="0" collapsed="false">
      <c r="C59" s="39"/>
      <c r="D59" s="34"/>
      <c r="E59" s="34"/>
      <c r="F59" s="34"/>
      <c r="G59" s="34"/>
      <c r="H59" s="38"/>
      <c r="I59" s="34"/>
      <c r="J59" s="34"/>
      <c r="K59" s="16" t="s">
        <v>93</v>
      </c>
      <c r="L59" s="40" t="s">
        <v>94</v>
      </c>
      <c r="M59" s="40"/>
      <c r="N59" s="40"/>
      <c r="O59" s="40"/>
      <c r="P59" s="40"/>
      <c r="Q59" s="40"/>
    </row>
    <row r="60" customFormat="false" ht="13.8" hidden="false" customHeight="false" outlineLevel="0" collapsed="false">
      <c r="C60" s="39"/>
      <c r="D60" s="34"/>
      <c r="E60" s="34"/>
      <c r="F60" s="34"/>
      <c r="G60" s="34"/>
      <c r="H60" s="38"/>
      <c r="I60" s="34"/>
      <c r="J60" s="34"/>
      <c r="K60" s="37" t="s">
        <v>95</v>
      </c>
      <c r="L60" s="42" t="s">
        <v>96</v>
      </c>
      <c r="M60" s="0" t="n">
        <f aca="false">M57-M6</f>
        <v>78.2842712474619</v>
      </c>
      <c r="N60" s="16" t="s">
        <v>39</v>
      </c>
      <c r="O60" s="0"/>
      <c r="P60" s="0"/>
      <c r="Q60" s="0"/>
    </row>
    <row r="61" customFormat="false" ht="13.8" hidden="false" customHeight="false" outlineLevel="0" collapsed="false">
      <c r="C61" s="39"/>
      <c r="D61" s="34"/>
      <c r="E61" s="34"/>
      <c r="F61" s="34"/>
      <c r="G61" s="34"/>
      <c r="H61" s="34"/>
      <c r="I61" s="34"/>
      <c r="J61" s="34"/>
      <c r="K61" s="0"/>
      <c r="L61" s="0"/>
      <c r="M61" s="0"/>
      <c r="N61" s="0"/>
      <c r="O61" s="0"/>
      <c r="P61" s="0"/>
      <c r="Q61" s="0"/>
    </row>
    <row r="62" customFormat="false" ht="17.35" hidden="false" customHeight="false" outlineLevel="0" collapsed="false">
      <c r="C62" s="39"/>
      <c r="D62" s="34"/>
      <c r="E62" s="34"/>
      <c r="F62" s="34"/>
      <c r="G62" s="34"/>
      <c r="H62" s="48"/>
      <c r="I62" s="34"/>
      <c r="J62" s="34"/>
      <c r="L62" s="35"/>
      <c r="M62" s="35"/>
      <c r="N62" s="35"/>
      <c r="O62" s="35"/>
      <c r="P62" s="35"/>
      <c r="Q62" s="35"/>
    </row>
    <row r="63" customFormat="false" ht="13.8" hidden="false" customHeight="false" outlineLevel="0" collapsed="false">
      <c r="C63" s="39"/>
      <c r="D63" s="34"/>
      <c r="E63" s="34"/>
      <c r="F63" s="34"/>
      <c r="G63" s="34"/>
      <c r="H63" s="34"/>
      <c r="I63" s="34"/>
      <c r="J63" s="34"/>
      <c r="L63" s="26"/>
      <c r="M63" s="49"/>
    </row>
    <row r="64" customFormat="false" ht="13.8" hidden="false" customHeight="false" outlineLevel="0" collapsed="false">
      <c r="C64" s="39"/>
      <c r="D64" s="34"/>
      <c r="E64" s="34"/>
      <c r="F64" s="34"/>
      <c r="G64" s="34"/>
      <c r="H64" s="34"/>
      <c r="I64" s="34"/>
      <c r="J64" s="34"/>
      <c r="K64" s="0"/>
      <c r="L64" s="0"/>
      <c r="M64" s="0"/>
      <c r="N64" s="0"/>
      <c r="O64" s="0"/>
      <c r="P64" s="0"/>
      <c r="Q64" s="0"/>
      <c r="R64" s="0"/>
    </row>
    <row r="65" s="29" customFormat="true" ht="17.35" hidden="false" customHeight="false" outlineLevel="0" collapsed="false">
      <c r="C65" s="30"/>
      <c r="D65" s="31"/>
      <c r="E65" s="31"/>
      <c r="F65" s="31"/>
      <c r="G65" s="31"/>
      <c r="H65" s="31"/>
      <c r="I65" s="31"/>
      <c r="J65" s="31"/>
      <c r="K65" s="0"/>
      <c r="L65" s="0"/>
      <c r="M65" s="0"/>
      <c r="N65" s="0"/>
      <c r="O65" s="0"/>
      <c r="P65" s="0"/>
      <c r="Q65" s="0"/>
      <c r="R65" s="0"/>
    </row>
    <row r="66" customFormat="false" ht="14.5" hidden="false" customHeight="false" outlineLevel="0" collapsed="false">
      <c r="C66" s="39"/>
      <c r="D66" s="34"/>
      <c r="E66" s="34"/>
      <c r="F66" s="34"/>
      <c r="G66" s="34"/>
      <c r="H66" s="34"/>
      <c r="I66" s="34"/>
      <c r="J66" s="34"/>
    </row>
    <row r="67" customFormat="false" ht="14.5" hidden="false" customHeight="false" outlineLevel="0" collapsed="false">
      <c r="C67" s="39"/>
      <c r="D67" s="34"/>
      <c r="E67" s="34"/>
      <c r="F67" s="34"/>
      <c r="G67" s="34"/>
      <c r="H67" s="34"/>
      <c r="I67" s="34"/>
      <c r="J67" s="34"/>
    </row>
    <row r="68" customFormat="false" ht="14" hidden="false" customHeight="true" outlineLevel="0" collapsed="false">
      <c r="C68" s="33"/>
      <c r="D68" s="34"/>
      <c r="E68" s="34"/>
      <c r="F68" s="34"/>
      <c r="G68" s="34"/>
      <c r="H68" s="34"/>
      <c r="I68" s="34"/>
      <c r="J68" s="34"/>
    </row>
    <row r="69" customFormat="false" ht="14.5" hidden="false" customHeight="false" outlineLevel="0" collapsed="false">
      <c r="C69" s="39"/>
      <c r="D69" s="34"/>
      <c r="E69" s="34"/>
      <c r="F69" s="34"/>
      <c r="G69" s="34"/>
      <c r="H69" s="34"/>
      <c r="I69" s="34"/>
      <c r="J69" s="34"/>
    </row>
    <row r="70" customFormat="false" ht="14.5" hidden="false" customHeight="false" outlineLevel="0" collapsed="false">
      <c r="C70" s="39"/>
      <c r="D70" s="34"/>
      <c r="E70" s="34"/>
      <c r="F70" s="34"/>
      <c r="G70" s="34"/>
      <c r="H70" s="34"/>
      <c r="I70" s="34"/>
      <c r="J70" s="34"/>
    </row>
  </sheetData>
  <mergeCells count="10">
    <mergeCell ref="L41:Q41"/>
    <mergeCell ref="L42:Q42"/>
    <mergeCell ref="L45:Q45"/>
    <mergeCell ref="L46:Q46"/>
    <mergeCell ref="L49:Q49"/>
    <mergeCell ref="L52:Q52"/>
    <mergeCell ref="L53:Q53"/>
    <mergeCell ref="L56:Q56"/>
    <mergeCell ref="L59:Q59"/>
    <mergeCell ref="L62:Q6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W129"/>
  <sheetViews>
    <sheetView showFormulas="false" showGridLines="true" showRowColHeaders="true" showZeros="true" rightToLeft="false" tabSelected="true" showOutlineSymbols="true" defaultGridColor="true" view="normal" topLeftCell="A53" colorId="64" zoomScale="130" zoomScaleNormal="130" zoomScalePageLayoutView="100" workbookViewId="0">
      <selection pane="topLeft" activeCell="J97" activeCellId="0" sqref="J97"/>
    </sheetView>
  </sheetViews>
  <sheetFormatPr defaultRowHeight="13.8" zeroHeight="false" outlineLevelRow="0" outlineLevelCol="0"/>
  <cols>
    <col collapsed="false" customWidth="true" hidden="false" outlineLevel="0" max="2" min="1" style="0" width="3.45"/>
    <col collapsed="false" customWidth="true" hidden="false" outlineLevel="0" max="3" min="3" style="0" width="11.27"/>
    <col collapsed="false" customWidth="true" hidden="false" outlineLevel="0" max="4" min="4" style="0" width="11.38"/>
    <col collapsed="false" customWidth="true" hidden="false" outlineLevel="0" max="5" min="5" style="0" width="9"/>
    <col collapsed="false" customWidth="true" hidden="false" outlineLevel="0" max="1025" min="6" style="0" width="8.67"/>
  </cols>
  <sheetData>
    <row r="1" customFormat="false" ht="21" hidden="false" customHeight="false" outlineLevel="0" collapsed="false">
      <c r="C1" s="50" t="s">
        <v>97</v>
      </c>
      <c r="D1" s="51"/>
      <c r="E1" s="51"/>
      <c r="F1" s="51"/>
      <c r="G1" s="51"/>
      <c r="H1" s="51"/>
      <c r="I1" s="51"/>
      <c r="J1" s="51"/>
      <c r="K1" s="51"/>
      <c r="L1" s="51"/>
      <c r="O1" s="4" t="s">
        <v>0</v>
      </c>
      <c r="P1" s="4"/>
      <c r="Q1" s="4"/>
      <c r="R1" s="4"/>
      <c r="S1" s="4"/>
      <c r="T1" s="4"/>
      <c r="U1" s="4"/>
      <c r="V1" s="4"/>
      <c r="W1" s="4"/>
    </row>
    <row r="2" s="1" customFormat="true" ht="21" hidden="false" customHeight="false" outlineLevel="0" collapsed="false">
      <c r="C2" s="52" t="s">
        <v>1</v>
      </c>
      <c r="D2" s="53"/>
      <c r="E2" s="53"/>
      <c r="F2" s="53"/>
      <c r="G2" s="53"/>
      <c r="H2" s="53"/>
      <c r="I2" s="53"/>
      <c r="J2" s="53"/>
      <c r="K2" s="53"/>
      <c r="L2" s="53"/>
      <c r="O2" s="4" t="s">
        <v>2</v>
      </c>
      <c r="P2" s="4"/>
      <c r="Q2" s="4"/>
      <c r="R2" s="4"/>
      <c r="S2" s="4"/>
      <c r="T2" s="4"/>
      <c r="U2" s="4"/>
      <c r="V2" s="4"/>
      <c r="W2" s="4"/>
    </row>
    <row r="3" s="1" customFormat="true" ht="15.5" hidden="false" customHeight="false" outlineLevel="0" collapsed="false">
      <c r="C3" s="52"/>
      <c r="D3" s="53"/>
      <c r="E3" s="53"/>
      <c r="F3" s="53"/>
      <c r="G3" s="53"/>
      <c r="H3" s="53"/>
      <c r="I3" s="53"/>
      <c r="J3" s="53"/>
      <c r="K3" s="53"/>
      <c r="L3" s="53"/>
    </row>
    <row r="4" s="1" customFormat="true" ht="15.5" hidden="false" customHeight="false" outlineLevel="0" collapsed="false">
      <c r="C4" s="52"/>
      <c r="D4" s="53"/>
      <c r="E4" s="53"/>
      <c r="F4" s="53"/>
      <c r="G4" s="53"/>
      <c r="H4" s="53"/>
      <c r="I4" s="53"/>
      <c r="J4" s="53"/>
      <c r="K4" s="53"/>
      <c r="L4" s="53"/>
    </row>
    <row r="5" s="1" customFormat="true" ht="15.5" hidden="false" customHeight="false" outlineLevel="0" collapsed="false">
      <c r="C5" s="52"/>
      <c r="D5" s="53"/>
      <c r="E5" s="53"/>
      <c r="F5" s="53"/>
      <c r="G5" s="53"/>
      <c r="H5" s="53"/>
      <c r="I5" s="53"/>
      <c r="J5" s="53"/>
      <c r="K5" s="53"/>
      <c r="L5" s="53"/>
    </row>
    <row r="6" s="1" customFormat="true" ht="15.5" hidden="false" customHeight="false" outlineLevel="0" collapsed="false">
      <c r="C6" s="52"/>
      <c r="D6" s="53"/>
      <c r="E6" s="53"/>
      <c r="F6" s="53"/>
      <c r="G6" s="53"/>
      <c r="H6" s="53"/>
      <c r="I6" s="53"/>
      <c r="J6" s="53"/>
      <c r="K6" s="53"/>
      <c r="L6" s="53"/>
    </row>
    <row r="7" s="1" customFormat="true" ht="15.5" hidden="false" customHeight="false" outlineLevel="0" collapsed="false">
      <c r="C7" s="52"/>
      <c r="D7" s="53"/>
      <c r="E7" s="53"/>
      <c r="F7" s="53"/>
      <c r="G7" s="53"/>
      <c r="H7" s="53"/>
      <c r="I7" s="53"/>
      <c r="J7" s="53"/>
      <c r="K7" s="53"/>
      <c r="L7" s="53"/>
    </row>
    <row r="8" s="1" customFormat="true" ht="15.5" hidden="false" customHeight="false" outlineLevel="0" collapsed="false">
      <c r="C8" s="52"/>
      <c r="D8" s="53"/>
      <c r="E8" s="53"/>
      <c r="F8" s="53"/>
      <c r="G8" s="53"/>
      <c r="H8" s="53"/>
      <c r="I8" s="53"/>
      <c r="J8" s="53"/>
      <c r="K8" s="53"/>
      <c r="L8" s="53"/>
    </row>
    <row r="9" s="1" customFormat="true" ht="15.5" hidden="false" customHeight="false" outlineLevel="0" collapsed="false">
      <c r="C9" s="52"/>
      <c r="D9" s="53"/>
      <c r="E9" s="53"/>
      <c r="F9" s="53"/>
      <c r="G9" s="53"/>
      <c r="H9" s="53"/>
      <c r="I9" s="53"/>
      <c r="J9" s="53"/>
      <c r="K9" s="53"/>
      <c r="L9" s="53"/>
    </row>
    <row r="10" s="1" customFormat="true" ht="15.5" hidden="false" customHeight="false" outlineLevel="0" collapsed="false">
      <c r="C10" s="52"/>
      <c r="D10" s="53"/>
      <c r="E10" s="53"/>
      <c r="F10" s="53"/>
      <c r="G10" s="53"/>
      <c r="H10" s="53"/>
      <c r="I10" s="53"/>
      <c r="J10" s="53"/>
      <c r="K10" s="53"/>
      <c r="L10" s="53"/>
    </row>
    <row r="11" s="1" customFormat="true" ht="15.5" hidden="false" customHeight="false" outlineLevel="0" collapsed="false">
      <c r="C11" s="52"/>
      <c r="D11" s="53"/>
      <c r="E11" s="53"/>
      <c r="F11" s="53"/>
      <c r="G11" s="53"/>
      <c r="H11" s="53"/>
      <c r="I11" s="53"/>
      <c r="J11" s="53"/>
      <c r="K11" s="53"/>
      <c r="L11" s="53"/>
    </row>
    <row r="12" s="1" customFormat="true" ht="15.5" hidden="false" customHeight="false" outlineLevel="0" collapsed="false">
      <c r="C12" s="52"/>
      <c r="D12" s="53"/>
      <c r="E12" s="53"/>
      <c r="F12" s="53"/>
      <c r="G12" s="53"/>
      <c r="H12" s="53"/>
      <c r="I12" s="53"/>
      <c r="J12" s="53"/>
      <c r="K12" s="53"/>
      <c r="L12" s="53"/>
    </row>
    <row r="13" s="1" customFormat="true" ht="15.5" hidden="false" customHeight="false" outlineLevel="0" collapsed="false">
      <c r="C13" s="52"/>
      <c r="D13" s="53"/>
      <c r="E13" s="53"/>
      <c r="F13" s="53"/>
      <c r="G13" s="53"/>
      <c r="H13" s="53"/>
      <c r="I13" s="53"/>
      <c r="J13" s="53"/>
      <c r="K13" s="53"/>
      <c r="L13" s="53"/>
    </row>
    <row r="14" s="1" customFormat="true" ht="15.5" hidden="false" customHeight="false" outlineLevel="0" collapsed="false">
      <c r="C14" s="52"/>
      <c r="D14" s="53"/>
      <c r="E14" s="53"/>
      <c r="F14" s="53"/>
      <c r="G14" s="53"/>
      <c r="H14" s="53"/>
      <c r="I14" s="53"/>
      <c r="J14" s="53"/>
      <c r="K14" s="53"/>
      <c r="L14" s="53"/>
    </row>
    <row r="15" s="1" customFormat="true" ht="15.5" hidden="false" customHeight="false" outlineLevel="0" collapsed="false">
      <c r="C15" s="52"/>
      <c r="D15" s="53"/>
      <c r="E15" s="53"/>
      <c r="F15" s="53"/>
      <c r="G15" s="53"/>
      <c r="H15" s="53"/>
      <c r="I15" s="53"/>
      <c r="J15" s="53"/>
      <c r="K15" s="53"/>
      <c r="L15" s="53"/>
    </row>
    <row r="16" s="1" customFormat="true" ht="15.5" hidden="false" customHeight="false" outlineLevel="0" collapsed="false">
      <c r="C16" s="52"/>
      <c r="D16" s="53"/>
      <c r="E16" s="53"/>
      <c r="F16" s="53"/>
      <c r="G16" s="53"/>
      <c r="H16" s="53"/>
      <c r="I16" s="53"/>
      <c r="J16" s="53"/>
      <c r="K16" s="53"/>
      <c r="L16" s="53"/>
    </row>
    <row r="17" s="1" customFormat="true" ht="15.5" hidden="false" customHeight="false" outlineLevel="0" collapsed="false">
      <c r="C17" s="52"/>
      <c r="D17" s="53"/>
      <c r="E17" s="53"/>
      <c r="F17" s="53"/>
      <c r="G17" s="53"/>
      <c r="H17" s="53"/>
      <c r="I17" s="53"/>
      <c r="J17" s="53"/>
      <c r="K17" s="53"/>
      <c r="L17" s="53"/>
    </row>
    <row r="18" s="1" customFormat="true" ht="15.5" hidden="false" customHeight="false" outlineLevel="0" collapsed="false">
      <c r="C18" s="52"/>
      <c r="D18" s="53"/>
      <c r="E18" s="53"/>
      <c r="F18" s="53"/>
      <c r="G18" s="53"/>
      <c r="H18" s="53"/>
      <c r="I18" s="53"/>
      <c r="J18" s="53"/>
      <c r="K18" s="53"/>
      <c r="L18" s="53"/>
    </row>
    <row r="19" s="1" customFormat="true" ht="15.5" hidden="false" customHeight="false" outlineLevel="0" collapsed="false">
      <c r="C19" s="52"/>
      <c r="D19" s="53"/>
      <c r="E19" s="53"/>
      <c r="F19" s="53"/>
      <c r="G19" s="53"/>
      <c r="H19" s="53"/>
      <c r="I19" s="53"/>
      <c r="J19" s="53"/>
      <c r="K19" s="53"/>
      <c r="L19" s="53"/>
    </row>
    <row r="20" s="1" customFormat="true" ht="15.5" hidden="false" customHeight="false" outlineLevel="0" collapsed="false">
      <c r="C20" s="52"/>
      <c r="D20" s="53"/>
      <c r="E20" s="53"/>
      <c r="F20" s="53"/>
      <c r="G20" s="53"/>
      <c r="H20" s="53"/>
      <c r="I20" s="53"/>
      <c r="J20" s="53"/>
      <c r="K20" s="53"/>
      <c r="L20" s="53"/>
    </row>
    <row r="21" s="1" customFormat="true" ht="15.5" hidden="false" customHeight="false" outlineLevel="0" collapsed="false">
      <c r="C21" s="52"/>
      <c r="D21" s="53"/>
      <c r="E21" s="53"/>
      <c r="F21" s="53"/>
      <c r="G21" s="53"/>
      <c r="H21" s="53"/>
      <c r="I21" s="53"/>
      <c r="J21" s="53"/>
      <c r="K21" s="53"/>
      <c r="L21" s="53"/>
    </row>
    <row r="22" s="1" customFormat="true" ht="15.5" hidden="false" customHeight="false" outlineLevel="0" collapsed="false">
      <c r="C22" s="52"/>
      <c r="D22" s="53"/>
      <c r="E22" s="53"/>
      <c r="F22" s="53"/>
      <c r="G22" s="53"/>
      <c r="H22" s="53"/>
      <c r="I22" s="53"/>
      <c r="J22" s="53"/>
      <c r="K22" s="53"/>
      <c r="L22" s="53"/>
    </row>
    <row r="23" s="1" customFormat="true" ht="15.5" hidden="false" customHeight="false" outlineLevel="0" collapsed="false">
      <c r="C23" s="52"/>
      <c r="D23" s="53"/>
      <c r="E23" s="53"/>
      <c r="F23" s="53"/>
      <c r="G23" s="53"/>
      <c r="H23" s="53"/>
      <c r="I23" s="53"/>
      <c r="J23" s="53"/>
      <c r="K23" s="53"/>
      <c r="L23" s="53"/>
    </row>
    <row r="24" s="1" customFormat="true" ht="15.5" hidden="false" customHeight="false" outlineLevel="0" collapsed="false">
      <c r="C24" s="52"/>
      <c r="D24" s="53"/>
      <c r="E24" s="53"/>
      <c r="F24" s="53"/>
      <c r="G24" s="53"/>
      <c r="H24" s="53"/>
      <c r="I24" s="53"/>
      <c r="J24" s="53"/>
      <c r="K24" s="53"/>
      <c r="L24" s="53"/>
    </row>
    <row r="25" s="1" customFormat="true" ht="15.5" hidden="false" customHeight="false" outlineLevel="0" collapsed="false">
      <c r="C25" s="52"/>
      <c r="D25" s="53"/>
      <c r="E25" s="53"/>
      <c r="F25" s="53"/>
      <c r="G25" s="53"/>
      <c r="H25" s="53"/>
      <c r="I25" s="53"/>
      <c r="J25" s="53"/>
      <c r="K25" s="53"/>
      <c r="L25" s="53"/>
    </row>
    <row r="26" s="1" customFormat="true" ht="15.5" hidden="false" customHeight="false" outlineLevel="0" collapsed="false">
      <c r="C26" s="52"/>
      <c r="D26" s="53"/>
      <c r="E26" s="53"/>
      <c r="F26" s="53"/>
      <c r="G26" s="53"/>
      <c r="H26" s="53"/>
      <c r="I26" s="53"/>
      <c r="J26" s="53"/>
      <c r="K26" s="53"/>
      <c r="L26" s="53"/>
    </row>
    <row r="27" s="1" customFormat="true" ht="15.5" hidden="false" customHeight="false" outlineLevel="0" collapsed="false">
      <c r="C27" s="52"/>
      <c r="D27" s="53"/>
      <c r="E27" s="53"/>
      <c r="F27" s="53"/>
      <c r="G27" s="53"/>
      <c r="H27" s="53"/>
      <c r="I27" s="53"/>
      <c r="J27" s="53"/>
      <c r="K27" s="53"/>
      <c r="L27" s="53"/>
    </row>
    <row r="28" s="1" customFormat="true" ht="15.5" hidden="false" customHeight="false" outlineLevel="0" collapsed="false">
      <c r="C28" s="52" t="s">
        <v>3</v>
      </c>
      <c r="D28" s="53"/>
      <c r="E28" s="53"/>
      <c r="F28" s="53"/>
      <c r="G28" s="53"/>
      <c r="H28" s="53"/>
      <c r="I28" s="53"/>
      <c r="J28" s="53"/>
      <c r="K28" s="53"/>
      <c r="L28" s="53"/>
    </row>
    <row r="29" s="1" customFormat="true" ht="15.5" hidden="false" customHeight="false" outlineLevel="0" collapsed="false">
      <c r="C29" s="52"/>
      <c r="D29" s="53"/>
      <c r="E29" s="53"/>
      <c r="F29" s="53"/>
      <c r="G29" s="53"/>
      <c r="H29" s="53"/>
      <c r="I29" s="53"/>
      <c r="J29" s="53"/>
      <c r="K29" s="53"/>
      <c r="L29" s="53"/>
    </row>
    <row r="30" s="1" customFormat="true" ht="15.5" hidden="false" customHeight="false" outlineLevel="0" collapsed="false">
      <c r="C30" s="52"/>
      <c r="D30" s="53"/>
      <c r="E30" s="53"/>
      <c r="F30" s="53"/>
      <c r="G30" s="53"/>
      <c r="H30" s="53"/>
      <c r="I30" s="53"/>
      <c r="J30" s="53"/>
      <c r="K30" s="53"/>
      <c r="L30" s="53"/>
    </row>
    <row r="31" s="1" customFormat="true" ht="15.5" hidden="false" customHeight="false" outlineLevel="0" collapsed="false">
      <c r="C31" s="52"/>
      <c r="D31" s="53"/>
      <c r="E31" s="53"/>
      <c r="F31" s="53"/>
      <c r="G31" s="53"/>
      <c r="H31" s="53"/>
      <c r="I31" s="53"/>
      <c r="J31" s="53"/>
      <c r="K31" s="53"/>
      <c r="L31" s="53"/>
    </row>
    <row r="32" s="1" customFormat="true" ht="15.5" hidden="false" customHeight="false" outlineLevel="0" collapsed="false">
      <c r="C32" s="52"/>
      <c r="D32" s="53"/>
      <c r="E32" s="53"/>
      <c r="F32" s="53"/>
      <c r="G32" s="53"/>
      <c r="H32" s="53"/>
      <c r="I32" s="53"/>
      <c r="J32" s="53"/>
      <c r="K32" s="53"/>
      <c r="L32" s="53"/>
    </row>
    <row r="33" customFormat="false" ht="18.5" hidden="false" customHeight="false" outlineLevel="0" collapsed="false">
      <c r="C33" s="27" t="s">
        <v>98</v>
      </c>
      <c r="D33" s="54"/>
      <c r="E33" s="51"/>
      <c r="F33" s="51"/>
      <c r="G33" s="51"/>
      <c r="H33" s="51"/>
      <c r="I33" s="51"/>
      <c r="J33" s="51"/>
      <c r="K33" s="51"/>
      <c r="L33" s="51"/>
    </row>
    <row r="34" customFormat="false" ht="18.5" hidden="false" customHeight="false" outlineLevel="0" collapsed="false">
      <c r="C34" s="27" t="s">
        <v>99</v>
      </c>
      <c r="D34" s="54"/>
      <c r="E34" s="51"/>
      <c r="F34" s="51"/>
      <c r="G34" s="51"/>
      <c r="H34" s="51"/>
      <c r="I34" s="51"/>
      <c r="J34" s="51"/>
      <c r="K34" s="51"/>
      <c r="L34" s="51"/>
    </row>
    <row r="35" customFormat="false" ht="18.5" hidden="false" customHeight="false" outlineLevel="0" collapsed="false">
      <c r="C35" s="27"/>
      <c r="D35" s="54"/>
      <c r="E35" s="51"/>
      <c r="F35" s="51"/>
      <c r="G35" s="51"/>
      <c r="H35" s="51"/>
      <c r="I35" s="51"/>
      <c r="J35" s="51"/>
      <c r="K35" s="51"/>
      <c r="L35" s="51"/>
    </row>
    <row r="36" customFormat="false" ht="18.5" hidden="false" customHeight="false" outlineLevel="0" collapsed="false">
      <c r="C36" s="27"/>
      <c r="D36" s="54"/>
      <c r="E36" s="51"/>
      <c r="F36" s="51"/>
      <c r="G36" s="51"/>
      <c r="H36" s="51"/>
      <c r="I36" s="51" t="s">
        <v>100</v>
      </c>
      <c r="J36" s="51"/>
      <c r="K36" s="51"/>
      <c r="L36" s="51"/>
    </row>
    <row r="37" customFormat="false" ht="18.5" hidden="false" customHeight="false" outlineLevel="0" collapsed="false">
      <c r="C37" s="27"/>
      <c r="D37" s="54"/>
      <c r="E37" s="51"/>
      <c r="F37" s="51"/>
      <c r="G37" s="51"/>
      <c r="H37" s="51"/>
      <c r="I37" s="51" t="s">
        <v>101</v>
      </c>
      <c r="J37" s="51"/>
      <c r="K37" s="51"/>
      <c r="L37" s="51"/>
    </row>
    <row r="38" customFormat="false" ht="18.5" hidden="false" customHeight="false" outlineLevel="0" collapsed="false">
      <c r="C38" s="27"/>
      <c r="D38" s="54"/>
      <c r="E38" s="51"/>
      <c r="F38" s="51"/>
      <c r="G38" s="51"/>
      <c r="H38" s="51"/>
      <c r="I38" s="51" t="s">
        <v>102</v>
      </c>
      <c r="J38" s="51"/>
      <c r="K38" s="51"/>
      <c r="L38" s="51"/>
    </row>
    <row r="39" customFormat="false" ht="18.5" hidden="false" customHeight="false" outlineLevel="0" collapsed="false">
      <c r="C39" s="27"/>
      <c r="D39" s="54"/>
      <c r="E39" s="51"/>
      <c r="F39" s="51"/>
      <c r="G39" s="51"/>
      <c r="H39" s="51"/>
      <c r="I39" s="51" t="s">
        <v>103</v>
      </c>
      <c r="J39" s="51"/>
      <c r="K39" s="51"/>
      <c r="L39" s="51"/>
    </row>
    <row r="40" customFormat="false" ht="18.5" hidden="false" customHeight="false" outlineLevel="0" collapsed="false">
      <c r="C40" s="27"/>
      <c r="D40" s="54"/>
      <c r="E40" s="51"/>
      <c r="F40" s="51"/>
      <c r="G40" s="51"/>
      <c r="H40" s="51"/>
      <c r="I40" s="51"/>
      <c r="J40" s="51"/>
      <c r="K40" s="51"/>
      <c r="L40" s="51"/>
    </row>
    <row r="41" customFormat="false" ht="18.5" hidden="false" customHeight="false" outlineLevel="0" collapsed="false">
      <c r="C41" s="27"/>
      <c r="D41" s="54"/>
      <c r="E41" s="51"/>
      <c r="F41" s="51"/>
      <c r="G41" s="51"/>
      <c r="H41" s="51"/>
      <c r="I41" s="51"/>
      <c r="J41" s="51"/>
      <c r="K41" s="51"/>
      <c r="L41" s="51"/>
    </row>
    <row r="42" customFormat="false" ht="18.5" hidden="false" customHeight="false" outlineLevel="0" collapsed="false">
      <c r="C42" s="27"/>
      <c r="D42" s="54"/>
      <c r="E42" s="51"/>
      <c r="F42" s="51"/>
      <c r="G42" s="51"/>
      <c r="H42" s="51"/>
      <c r="I42" s="51"/>
      <c r="J42" s="51"/>
      <c r="K42" s="51"/>
      <c r="L42" s="51"/>
    </row>
    <row r="43" customFormat="false" ht="18.5" hidden="false" customHeight="false" outlineLevel="0" collapsed="false">
      <c r="C43" s="27"/>
      <c r="D43" s="54"/>
      <c r="E43" s="51"/>
      <c r="F43" s="51"/>
      <c r="G43" s="51"/>
      <c r="H43" s="51"/>
      <c r="I43" s="51"/>
      <c r="J43" s="51"/>
      <c r="K43" s="51"/>
      <c r="L43" s="51"/>
    </row>
    <row r="44" customFormat="false" ht="18.5" hidden="false" customHeight="false" outlineLevel="0" collapsed="false">
      <c r="C44" s="27"/>
      <c r="D44" s="54"/>
      <c r="E44" s="51"/>
      <c r="F44" s="51"/>
      <c r="G44" s="51"/>
      <c r="H44" s="51"/>
      <c r="I44" s="51"/>
      <c r="J44" s="51"/>
      <c r="K44" s="51"/>
      <c r="L44" s="51"/>
    </row>
    <row r="45" customFormat="false" ht="18.5" hidden="false" customHeight="false" outlineLevel="0" collapsed="false">
      <c r="C45" s="27"/>
      <c r="D45" s="54"/>
      <c r="E45" s="51"/>
      <c r="F45" s="51"/>
      <c r="G45" s="51"/>
      <c r="H45" s="51"/>
      <c r="I45" s="51"/>
      <c r="J45" s="51"/>
      <c r="K45" s="51"/>
      <c r="L45" s="51"/>
    </row>
    <row r="46" customFormat="false" ht="18.5" hidden="false" customHeight="false" outlineLevel="0" collapsed="false">
      <c r="C46" s="27"/>
      <c r="D46" s="54"/>
      <c r="E46" s="51"/>
      <c r="F46" s="51"/>
      <c r="G46" s="51"/>
      <c r="H46" s="51"/>
      <c r="I46" s="51"/>
      <c r="J46" s="51"/>
      <c r="K46" s="51"/>
      <c r="L46" s="51"/>
    </row>
    <row r="47" customFormat="false" ht="18.5" hidden="false" customHeight="false" outlineLevel="0" collapsed="false">
      <c r="C47" s="27"/>
      <c r="D47" s="54"/>
      <c r="E47" s="51"/>
      <c r="F47" s="51"/>
      <c r="G47" s="51"/>
      <c r="H47" s="51"/>
      <c r="I47" s="51"/>
      <c r="J47" s="51"/>
      <c r="K47" s="51"/>
      <c r="L47" s="51"/>
      <c r="M47" s="0" t="s">
        <v>104</v>
      </c>
      <c r="N47" s="0" t="n">
        <v>40</v>
      </c>
    </row>
    <row r="48" customFormat="false" ht="13.8" hidden="false" customHeight="false" outlineLevel="0" collapsed="false">
      <c r="C48" s="27"/>
      <c r="D48" s="55" t="s">
        <v>105</v>
      </c>
      <c r="E48" s="55" t="s">
        <v>106</v>
      </c>
      <c r="F48" s="55" t="s">
        <v>107</v>
      </c>
      <c r="G48" s="51"/>
      <c r="H48" s="51"/>
      <c r="I48" s="51"/>
      <c r="J48" s="51"/>
      <c r="K48" s="51"/>
      <c r="L48" s="51"/>
      <c r="M48" s="0" t="s">
        <v>108</v>
      </c>
      <c r="N48" s="0" t="n">
        <v>30</v>
      </c>
    </row>
    <row r="49" customFormat="false" ht="13.8" hidden="false" customHeight="false" outlineLevel="0" collapsed="false">
      <c r="C49" s="51" t="s">
        <v>109</v>
      </c>
      <c r="D49" s="55" t="n">
        <v>0</v>
      </c>
      <c r="E49" s="55" t="n">
        <v>0</v>
      </c>
      <c r="F49" s="55" t="n">
        <v>4</v>
      </c>
      <c r="G49" s="51"/>
      <c r="H49" s="51"/>
      <c r="I49" s="51"/>
      <c r="J49" s="51"/>
      <c r="K49" s="51"/>
      <c r="L49" s="51"/>
      <c r="M49" s="0" t="s">
        <v>110</v>
      </c>
      <c r="N49" s="0" t="n">
        <v>25</v>
      </c>
    </row>
    <row r="50" s="16" customFormat="true" ht="13.8" hidden="false" customHeight="false" outlineLevel="0" collapsed="false">
      <c r="C50" s="51" t="s">
        <v>111</v>
      </c>
      <c r="D50" s="55" t="n">
        <v>0</v>
      </c>
      <c r="E50" s="23" t="n">
        <v>4</v>
      </c>
      <c r="F50" s="23" t="n">
        <v>3</v>
      </c>
      <c r="G50" s="55" t="s">
        <v>112</v>
      </c>
      <c r="H50" s="22"/>
      <c r="I50" s="22"/>
      <c r="J50" s="22"/>
      <c r="K50" s="22"/>
      <c r="L50" s="22"/>
    </row>
    <row r="51" customFormat="false" ht="13.8" hidden="false" customHeight="false" outlineLevel="0" collapsed="false">
      <c r="C51" s="51" t="s">
        <v>113</v>
      </c>
      <c r="D51" s="55" t="n">
        <v>0</v>
      </c>
      <c r="E51" s="55" t="n">
        <v>8</v>
      </c>
      <c r="F51" s="55" t="n">
        <v>2</v>
      </c>
      <c r="G51" s="51"/>
      <c r="H51" s="51"/>
      <c r="I51" s="51"/>
      <c r="J51" s="51"/>
      <c r="K51" s="51"/>
      <c r="L51" s="51"/>
      <c r="N51" s="0" t="s">
        <v>48</v>
      </c>
      <c r="O51" s="0" t="s">
        <v>5</v>
      </c>
      <c r="P51" s="0" t="s">
        <v>114</v>
      </c>
      <c r="Q51" s="0" t="s">
        <v>7</v>
      </c>
    </row>
    <row r="52" customFormat="false" ht="13.8" hidden="false" customHeight="false" outlineLevel="0" collapsed="false">
      <c r="C52" s="51" t="s">
        <v>115</v>
      </c>
      <c r="D52" s="55" t="n">
        <v>-2</v>
      </c>
      <c r="E52" s="55" t="n">
        <v>0</v>
      </c>
      <c r="F52" s="55" t="n">
        <v>7</v>
      </c>
      <c r="G52" s="51"/>
      <c r="H52" s="51"/>
      <c r="I52" s="51"/>
      <c r="J52" s="51"/>
      <c r="K52" s="51"/>
      <c r="L52" s="51"/>
      <c r="M52" s="0" t="s">
        <v>116</v>
      </c>
      <c r="N52" s="0" t="n">
        <f aca="false">D53-D51</f>
        <v>4</v>
      </c>
      <c r="O52" s="0" t="n">
        <f aca="false">E53-E51</f>
        <v>-8</v>
      </c>
      <c r="P52" s="0" t="n">
        <f aca="false">F53-F51</f>
        <v>8</v>
      </c>
      <c r="Q52" s="0" t="s">
        <v>117</v>
      </c>
      <c r="R52" s="0" t="s">
        <v>118</v>
      </c>
      <c r="S52" s="0" t="n">
        <f aca="false">SQRT(N52^2 + O52^2 + P52^2)</f>
        <v>12</v>
      </c>
    </row>
    <row r="53" customFormat="false" ht="13.8" hidden="false" customHeight="false" outlineLevel="0" collapsed="false">
      <c r="C53" s="51" t="s">
        <v>119</v>
      </c>
      <c r="D53" s="55" t="n">
        <v>4</v>
      </c>
      <c r="E53" s="55" t="n">
        <v>0</v>
      </c>
      <c r="F53" s="55" t="n">
        <v>10</v>
      </c>
      <c r="G53" s="51"/>
      <c r="H53" s="51"/>
      <c r="I53" s="51"/>
      <c r="J53" s="51"/>
      <c r="K53" s="51"/>
      <c r="L53" s="51"/>
      <c r="M53" s="0" t="s">
        <v>120</v>
      </c>
      <c r="N53" s="0" t="n">
        <f aca="false">D52-D51</f>
        <v>-2</v>
      </c>
      <c r="O53" s="0" t="n">
        <f aca="false">E52-E51</f>
        <v>-8</v>
      </c>
      <c r="P53" s="0" t="n">
        <f aca="false">F52-F51</f>
        <v>5</v>
      </c>
      <c r="Q53" s="0" t="s">
        <v>117</v>
      </c>
      <c r="R53" s="0" t="s">
        <v>121</v>
      </c>
      <c r="S53" s="0" t="n">
        <f aca="false">SQRT(N53^2 + O53^2 +P53^2)</f>
        <v>9.64365076099296</v>
      </c>
    </row>
    <row r="54" customFormat="false" ht="13.8" hidden="false" customHeight="false" outlineLevel="0" collapsed="false"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0" t="s">
        <v>122</v>
      </c>
      <c r="N54" s="0" t="n">
        <f aca="false">N52/S52</f>
        <v>0.333333333333333</v>
      </c>
      <c r="O54" s="0" t="n">
        <f aca="false">O52/S52</f>
        <v>-0.666666666666667</v>
      </c>
      <c r="P54" s="0" t="n">
        <f aca="false">P52/S52</f>
        <v>0.666666666666667</v>
      </c>
      <c r="Q54" s="0" t="s">
        <v>117</v>
      </c>
    </row>
    <row r="55" customFormat="false" ht="13.8" hidden="false" customHeight="false" outlineLevel="0" collapsed="false"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0" t="s">
        <v>123</v>
      </c>
      <c r="N55" s="0" t="n">
        <f aca="false">N53/S53</f>
        <v>-0.207390338946085</v>
      </c>
      <c r="O55" s="0" t="n">
        <f aca="false">O53/S53</f>
        <v>-0.82956135578434</v>
      </c>
      <c r="P55" s="0" t="n">
        <f aca="false">P53/S53</f>
        <v>0.518475847365213</v>
      </c>
      <c r="Q55" s="0" t="s">
        <v>117</v>
      </c>
    </row>
    <row r="56" customFormat="false" ht="13.8" hidden="false" customHeight="false" outlineLevel="0" collapsed="false">
      <c r="C56" s="51"/>
      <c r="D56" s="51"/>
      <c r="E56" s="51"/>
      <c r="F56" s="51"/>
      <c r="G56" s="51"/>
      <c r="H56" s="51"/>
      <c r="I56" s="51"/>
      <c r="J56" s="51"/>
      <c r="K56" s="51"/>
      <c r="L56" s="51"/>
    </row>
    <row r="57" customFormat="false" ht="17.35" hidden="false" customHeight="false" outlineLevel="0" collapsed="false">
      <c r="C57" s="33" t="s">
        <v>124</v>
      </c>
      <c r="D57" s="54"/>
      <c r="E57" s="51"/>
      <c r="F57" s="51"/>
      <c r="G57" s="51"/>
      <c r="H57" s="51"/>
      <c r="I57" s="51"/>
      <c r="J57" s="51"/>
      <c r="K57" s="51"/>
      <c r="L57" s="51"/>
    </row>
    <row r="58" customFormat="false" ht="13.8" hidden="false" customHeight="false" outlineLevel="0" collapsed="false">
      <c r="C58" s="36" t="s">
        <v>125</v>
      </c>
      <c r="D58" s="56"/>
      <c r="E58" s="56"/>
      <c r="F58" s="56"/>
      <c r="G58" s="56"/>
      <c r="H58" s="56"/>
      <c r="I58" s="56"/>
      <c r="J58" s="56"/>
      <c r="K58" s="56"/>
      <c r="L58" s="51"/>
    </row>
    <row r="59" customFormat="false" ht="13.8" hidden="false" customHeight="false" outlineLevel="0" collapsed="false">
      <c r="C59" s="36" t="s">
        <v>126</v>
      </c>
      <c r="D59" s="56"/>
      <c r="E59" s="56"/>
      <c r="F59" s="56"/>
      <c r="G59" s="56"/>
      <c r="H59" s="56"/>
      <c r="I59" s="56"/>
      <c r="J59" s="56"/>
      <c r="K59" s="56"/>
      <c r="L59" s="51"/>
      <c r="M59" s="0" t="s">
        <v>127</v>
      </c>
      <c r="N59" s="0" t="n">
        <f aca="false">D51-D49</f>
        <v>0</v>
      </c>
      <c r="O59" s="0" t="n">
        <f aca="false">E51-D49</f>
        <v>8</v>
      </c>
      <c r="P59" s="0" t="n">
        <f aca="false">F51-F49</f>
        <v>-2</v>
      </c>
      <c r="Q59" s="0" t="s">
        <v>117</v>
      </c>
    </row>
    <row r="60" customFormat="false" ht="13.8" hidden="false" customHeight="false" outlineLevel="0" collapsed="false">
      <c r="C60" s="36" t="s">
        <v>128</v>
      </c>
      <c r="D60" s="56"/>
      <c r="E60" s="56"/>
      <c r="F60" s="56"/>
      <c r="G60" s="56"/>
      <c r="H60" s="56"/>
      <c r="I60" s="56"/>
      <c r="J60" s="56"/>
      <c r="K60" s="56"/>
      <c r="L60" s="51"/>
      <c r="M60" s="0" t="s">
        <v>129</v>
      </c>
      <c r="N60" s="0" t="n">
        <f aca="false">D50-D49</f>
        <v>0</v>
      </c>
      <c r="O60" s="0" t="n">
        <f aca="false">E50-E49</f>
        <v>4</v>
      </c>
      <c r="P60" s="0" t="n">
        <f aca="false">F50-F49</f>
        <v>-1</v>
      </c>
      <c r="Q60" s="0" t="s">
        <v>117</v>
      </c>
    </row>
    <row r="61" customFormat="false" ht="13.8" hidden="false" customHeight="false" outlineLevel="0" collapsed="false">
      <c r="C61" s="36" t="s">
        <v>130</v>
      </c>
      <c r="D61" s="56"/>
      <c r="E61" s="56"/>
      <c r="F61" s="56"/>
      <c r="G61" s="56"/>
      <c r="H61" s="56"/>
      <c r="I61" s="56"/>
      <c r="J61" s="56"/>
      <c r="K61" s="56"/>
      <c r="L61" s="51"/>
    </row>
    <row r="62" customFormat="false" ht="13.8" hidden="false" customHeight="false" outlineLevel="0" collapsed="false">
      <c r="C62" s="36" t="s">
        <v>131</v>
      </c>
      <c r="D62" s="56"/>
      <c r="E62" s="56"/>
      <c r="F62" s="56"/>
      <c r="G62" s="56"/>
      <c r="H62" s="56"/>
      <c r="I62" s="56"/>
      <c r="J62" s="56"/>
      <c r="K62" s="56"/>
      <c r="L62" s="51"/>
      <c r="M62" s="57"/>
      <c r="N62" s="58" t="s">
        <v>48</v>
      </c>
      <c r="O62" s="57" t="s">
        <v>5</v>
      </c>
      <c r="P62" s="59" t="s">
        <v>114</v>
      </c>
      <c r="Q62" s="57"/>
      <c r="R62" s="0" t="s">
        <v>48</v>
      </c>
      <c r="S62" s="0" t="s">
        <v>5</v>
      </c>
      <c r="T62" s="0" t="s">
        <v>114</v>
      </c>
    </row>
    <row r="63" customFormat="false" ht="13.8" hidden="false" customHeight="false" outlineLevel="0" collapsed="false">
      <c r="C63" s="56"/>
      <c r="D63" s="56"/>
      <c r="E63" s="56"/>
      <c r="F63" s="56"/>
      <c r="G63" s="56"/>
      <c r="H63" s="56"/>
      <c r="I63" s="56"/>
      <c r="J63" s="56"/>
      <c r="K63" s="56"/>
      <c r="L63" s="51"/>
      <c r="M63" s="57" t="s">
        <v>132</v>
      </c>
      <c r="N63" s="60" t="n">
        <f aca="false">N60</f>
        <v>0</v>
      </c>
      <c r="O63" s="61" t="n">
        <f aca="false">O60</f>
        <v>4</v>
      </c>
      <c r="P63" s="62" t="n">
        <f aca="false">P60</f>
        <v>-1</v>
      </c>
      <c r="Q63" s="57" t="s">
        <v>133</v>
      </c>
      <c r="R63" s="0" t="n">
        <f aca="false">O63*P64 - O64*P63</f>
        <v>4</v>
      </c>
      <c r="S63" s="0" t="n">
        <f aca="false">-(N63*P64 -N64*P63)</f>
        <v>-0</v>
      </c>
      <c r="T63" s="0" t="n">
        <f aca="false">N63*O64-N64*O63</f>
        <v>0</v>
      </c>
    </row>
    <row r="64" customFormat="false" ht="13.8" hidden="false" customHeight="false" outlineLevel="0" collapsed="false">
      <c r="C64" s="56" t="s">
        <v>134</v>
      </c>
      <c r="D64" s="56"/>
      <c r="E64" s="56"/>
      <c r="F64" s="56"/>
      <c r="G64" s="56"/>
      <c r="H64" s="56"/>
      <c r="I64" s="56"/>
      <c r="J64" s="56"/>
      <c r="K64" s="56"/>
      <c r="L64" s="51"/>
      <c r="M64" s="57"/>
      <c r="N64" s="60" t="n">
        <v>0</v>
      </c>
      <c r="O64" s="61" t="n">
        <v>0</v>
      </c>
      <c r="P64" s="62" t="n">
        <v>1</v>
      </c>
      <c r="Q64" s="57"/>
    </row>
    <row r="65" customFormat="false" ht="13.8" hidden="false" customHeight="false" outlineLevel="0" collapsed="false">
      <c r="C65" s="63" t="s">
        <v>135</v>
      </c>
      <c r="D65" s="56" t="s">
        <v>136</v>
      </c>
      <c r="E65" s="56"/>
      <c r="F65" s="56"/>
      <c r="G65" s="56"/>
      <c r="H65" s="56"/>
      <c r="I65" s="56"/>
      <c r="J65" s="56"/>
      <c r="K65" s="56"/>
      <c r="L65" s="51"/>
      <c r="M65" s="64"/>
      <c r="N65" s="65"/>
      <c r="O65" s="66"/>
      <c r="P65" s="66"/>
      <c r="Q65" s="67"/>
    </row>
    <row r="66" customFormat="false" ht="13.8" hidden="false" customHeight="false" outlineLevel="0" collapsed="false">
      <c r="C66" s="63" t="s">
        <v>137</v>
      </c>
      <c r="D66" s="68" t="s">
        <v>138</v>
      </c>
      <c r="E66" s="56"/>
      <c r="F66" s="56"/>
      <c r="G66" s="56"/>
      <c r="H66" s="56"/>
      <c r="I66" s="56"/>
      <c r="J66" s="56"/>
      <c r="K66" s="56"/>
      <c r="L66" s="51"/>
      <c r="M66" s="57"/>
      <c r="N66" s="60" t="s">
        <v>48</v>
      </c>
      <c r="O66" s="61" t="s">
        <v>5</v>
      </c>
      <c r="P66" s="62" t="s">
        <v>114</v>
      </c>
      <c r="Q66" s="67"/>
    </row>
    <row r="67" customFormat="false" ht="13.8" hidden="false" customHeight="false" outlineLevel="0" collapsed="false">
      <c r="C67" s="63" t="s">
        <v>139</v>
      </c>
      <c r="D67" s="68" t="s">
        <v>140</v>
      </c>
      <c r="E67" s="56"/>
      <c r="F67" s="56"/>
      <c r="G67" s="56"/>
      <c r="H67" s="56"/>
      <c r="I67" s="56"/>
      <c r="J67" s="56"/>
      <c r="K67" s="56"/>
      <c r="L67" s="51"/>
      <c r="M67" s="67" t="s">
        <v>141</v>
      </c>
      <c r="N67" s="60" t="n">
        <f aca="false">N59</f>
        <v>0</v>
      </c>
      <c r="O67" s="61" t="n">
        <f aca="false">O59</f>
        <v>8</v>
      </c>
      <c r="P67" s="62" t="n">
        <f aca="false">P59</f>
        <v>-2</v>
      </c>
      <c r="Q67" s="57" t="s">
        <v>133</v>
      </c>
      <c r="R67" s="0" t="n">
        <f aca="false">O67*P68 - O68*P67</f>
        <v>4</v>
      </c>
      <c r="S67" s="0" t="n">
        <f aca="false">-(N67*P68 -N68*P67)</f>
        <v>-0.666666666666667</v>
      </c>
      <c r="T67" s="0" t="n">
        <f aca="false">N67*O68-N68*O67</f>
        <v>-2.66666666666667</v>
      </c>
    </row>
    <row r="68" customFormat="false" ht="13.8" hidden="false" customHeight="false" outlineLevel="0" collapsed="false">
      <c r="C68" s="56"/>
      <c r="D68" s="56"/>
      <c r="E68" s="56"/>
      <c r="F68" s="56"/>
      <c r="G68" s="56"/>
      <c r="H68" s="56"/>
      <c r="I68" s="56"/>
      <c r="J68" s="56"/>
      <c r="K68" s="56"/>
      <c r="L68" s="51"/>
      <c r="M68" s="67"/>
      <c r="N68" s="60" t="n">
        <f aca="false">N54</f>
        <v>0.333333333333333</v>
      </c>
      <c r="O68" s="61" t="n">
        <f aca="false">O54</f>
        <v>-0.666666666666667</v>
      </c>
      <c r="P68" s="62" t="n">
        <f aca="false">P54</f>
        <v>0.666666666666667</v>
      </c>
      <c r="Q68" s="67"/>
    </row>
    <row r="69" customFormat="false" ht="13.8" hidden="false" customHeight="false" outlineLevel="0" collapsed="false">
      <c r="C69" s="56" t="s">
        <v>142</v>
      </c>
      <c r="D69" s="56"/>
      <c r="E69" s="56"/>
      <c r="F69" s="56"/>
      <c r="G69" s="56"/>
      <c r="H69" s="56"/>
      <c r="I69" s="56"/>
      <c r="J69" s="56"/>
      <c r="K69" s="56"/>
      <c r="L69" s="51"/>
      <c r="M69" s="67"/>
      <c r="N69" s="66"/>
      <c r="O69" s="66"/>
      <c r="P69" s="66"/>
      <c r="Q69" s="67"/>
    </row>
    <row r="70" customFormat="false" ht="13.8" hidden="false" customHeight="false" outlineLevel="0" collapsed="false">
      <c r="C70" s="63" t="s">
        <v>143</v>
      </c>
      <c r="D70" s="56"/>
      <c r="E70" s="56"/>
      <c r="F70" s="63" t="s">
        <v>144</v>
      </c>
      <c r="G70" s="56"/>
      <c r="H70" s="56"/>
      <c r="I70" s="56"/>
      <c r="J70" s="56"/>
      <c r="K70" s="56"/>
      <c r="L70" s="51"/>
      <c r="M70" s="67"/>
      <c r="N70" s="60" t="s">
        <v>48</v>
      </c>
      <c r="O70" s="61" t="s">
        <v>5</v>
      </c>
      <c r="P70" s="62" t="s">
        <v>114</v>
      </c>
      <c r="Q70" s="67"/>
    </row>
    <row r="71" customFormat="false" ht="13.8" hidden="false" customHeight="false" outlineLevel="0" collapsed="false">
      <c r="C71" s="63" t="s">
        <v>145</v>
      </c>
      <c r="D71" s="56"/>
      <c r="E71" s="56"/>
      <c r="F71" s="63" t="s">
        <v>146</v>
      </c>
      <c r="G71" s="56"/>
      <c r="H71" s="56"/>
      <c r="I71" s="56"/>
      <c r="J71" s="56"/>
      <c r="K71" s="56"/>
      <c r="L71" s="51"/>
      <c r="M71" s="67" t="s">
        <v>147</v>
      </c>
      <c r="N71" s="60" t="n">
        <f aca="false">N63</f>
        <v>0</v>
      </c>
      <c r="O71" s="61" t="n">
        <f aca="false">O63</f>
        <v>4</v>
      </c>
      <c r="P71" s="62" t="n">
        <f aca="false">P63</f>
        <v>-1</v>
      </c>
      <c r="Q71" s="57" t="s">
        <v>133</v>
      </c>
      <c r="R71" s="0" t="n">
        <f aca="false">O71*P72 - O72*P71</f>
        <v>1.24434203367651</v>
      </c>
      <c r="S71" s="0" t="n">
        <f aca="false">-(N71*P72 -N72*P71)</f>
        <v>0.207390338946085</v>
      </c>
      <c r="T71" s="0" t="n">
        <f aca="false">N71*O72-N72*O71</f>
        <v>0.82956135578434</v>
      </c>
    </row>
    <row r="72" customFormat="false" ht="13.8" hidden="false" customHeight="false" outlineLevel="0" collapsed="false">
      <c r="C72" s="63" t="s">
        <v>148</v>
      </c>
      <c r="D72" s="56"/>
      <c r="E72" s="56"/>
      <c r="F72" s="63" t="s">
        <v>149</v>
      </c>
      <c r="G72" s="56"/>
      <c r="H72" s="56"/>
      <c r="I72" s="56"/>
      <c r="J72" s="34"/>
      <c r="K72" s="34"/>
      <c r="L72" s="34"/>
      <c r="M72" s="67"/>
      <c r="N72" s="60" t="n">
        <f aca="false">N55</f>
        <v>-0.207390338946085</v>
      </c>
      <c r="O72" s="61" t="n">
        <f aca="false">O55</f>
        <v>-0.82956135578434</v>
      </c>
      <c r="P72" s="62" t="n">
        <f aca="false">P55</f>
        <v>0.518475847365213</v>
      </c>
      <c r="Q72" s="67"/>
    </row>
    <row r="73" customFormat="false" ht="13.8" hidden="false" customHeight="false" outlineLevel="0" collapsed="false">
      <c r="C73" s="56"/>
      <c r="D73" s="56"/>
      <c r="E73" s="56"/>
      <c r="F73" s="56"/>
      <c r="G73" s="56"/>
      <c r="H73" s="56"/>
      <c r="I73" s="56"/>
      <c r="J73" s="34"/>
      <c r="K73" s="34"/>
      <c r="L73" s="34"/>
    </row>
    <row r="74" customFormat="false" ht="13.8" hidden="false" customHeight="false" outlineLevel="0" collapsed="false">
      <c r="C74" s="56"/>
      <c r="D74" s="56"/>
      <c r="E74" s="56"/>
      <c r="F74" s="56"/>
      <c r="G74" s="56"/>
      <c r="H74" s="56"/>
      <c r="I74" s="56"/>
      <c r="J74" s="56"/>
      <c r="K74" s="34"/>
      <c r="L74" s="34"/>
    </row>
    <row r="75" customFormat="false" ht="13.8" hidden="false" customHeight="false" outlineLevel="0" collapsed="false">
      <c r="C75" s="68"/>
      <c r="D75" s="56"/>
      <c r="E75" s="56"/>
      <c r="F75" s="56"/>
      <c r="G75" s="56"/>
      <c r="H75" s="56"/>
      <c r="I75" s="68"/>
      <c r="J75" s="56"/>
      <c r="K75" s="56"/>
      <c r="L75" s="56"/>
    </row>
    <row r="76" customFormat="false" ht="13.8" hidden="false" customHeight="false" outlineLevel="0" collapsed="false">
      <c r="C76" s="56"/>
      <c r="D76" s="56"/>
      <c r="E76" s="56"/>
      <c r="F76" s="56"/>
      <c r="G76" s="56"/>
      <c r="H76" s="56"/>
      <c r="I76" s="56"/>
      <c r="J76" s="56"/>
      <c r="K76" s="56"/>
      <c r="L76" s="56"/>
    </row>
    <row r="77" customFormat="false" ht="13.8" hidden="false" customHeight="false" outlineLevel="0" collapsed="false">
      <c r="C77" s="68"/>
      <c r="D77" s="56"/>
      <c r="E77" s="56"/>
      <c r="F77" s="56"/>
      <c r="G77" s="56"/>
      <c r="H77" s="56"/>
      <c r="I77" s="68"/>
      <c r="J77" s="56"/>
      <c r="K77" s="34"/>
      <c r="L77" s="34"/>
    </row>
    <row r="78" customFormat="false" ht="13.8" hidden="false" customHeight="false" outlineLevel="0" collapsed="false">
      <c r="C78" s="56"/>
      <c r="D78" s="56"/>
      <c r="E78" s="56"/>
      <c r="F78" s="56"/>
      <c r="G78" s="56"/>
      <c r="H78" s="56"/>
      <c r="I78" s="56"/>
      <c r="J78" s="56"/>
      <c r="K78" s="56"/>
      <c r="L78" s="56"/>
    </row>
    <row r="79" customFormat="false" ht="13.8" hidden="false" customHeight="false" outlineLevel="0" collapsed="false">
      <c r="C79" s="68"/>
      <c r="D79" s="56"/>
      <c r="E79" s="56"/>
      <c r="F79" s="56"/>
      <c r="G79" s="56"/>
      <c r="H79" s="56"/>
      <c r="I79" s="68"/>
      <c r="J79" s="56"/>
      <c r="K79" s="56"/>
      <c r="L79" s="56"/>
    </row>
    <row r="80" customFormat="false" ht="13.8" hidden="false" customHeight="false" outlineLevel="0" collapsed="false">
      <c r="C80" s="56"/>
      <c r="D80" s="56"/>
      <c r="E80" s="56"/>
      <c r="F80" s="56"/>
      <c r="G80" s="56"/>
      <c r="H80" s="56"/>
      <c r="I80" s="56"/>
      <c r="J80" s="56"/>
      <c r="K80" s="56"/>
      <c r="L80" s="56"/>
    </row>
    <row r="81" customFormat="false" ht="13.8" hidden="false" customHeight="false" outlineLevel="0" collapsed="false">
      <c r="C81" s="56"/>
      <c r="D81" s="56"/>
      <c r="E81" s="56"/>
      <c r="F81" s="56"/>
      <c r="G81" s="56"/>
      <c r="H81" s="56"/>
      <c r="I81" s="56"/>
      <c r="J81" s="56"/>
      <c r="K81" s="34"/>
      <c r="L81" s="34"/>
    </row>
    <row r="82" customFormat="false" ht="13.8" hidden="false" customHeight="false" outlineLevel="0" collapsed="false">
      <c r="C82" s="56"/>
      <c r="D82" s="56"/>
      <c r="E82" s="56"/>
      <c r="F82" s="56"/>
      <c r="G82" s="56"/>
      <c r="H82" s="56"/>
      <c r="I82" s="56"/>
      <c r="J82" s="56"/>
      <c r="K82" s="56"/>
      <c r="L82" s="56"/>
    </row>
    <row r="83" customFormat="false" ht="13.8" hidden="false" customHeight="false" outlineLevel="0" collapsed="false">
      <c r="C83" s="56"/>
      <c r="D83" s="56"/>
      <c r="E83" s="68"/>
      <c r="F83" s="68"/>
      <c r="G83" s="56"/>
      <c r="H83" s="56"/>
      <c r="I83" s="56"/>
      <c r="J83" s="56"/>
      <c r="K83" s="56"/>
      <c r="L83" s="56"/>
    </row>
    <row r="84" s="16" customFormat="true" ht="13.8" hidden="false" customHeight="false" outlineLevel="0" collapsed="false">
      <c r="C84" s="56"/>
      <c r="D84" s="56"/>
      <c r="E84" s="68"/>
      <c r="F84" s="68"/>
      <c r="G84" s="56"/>
      <c r="H84" s="56"/>
      <c r="I84" s="56"/>
      <c r="J84" s="56"/>
      <c r="K84" s="38"/>
      <c r="L84" s="38"/>
    </row>
    <row r="85" customFormat="false" ht="13.8" hidden="false" customHeight="false" outlineLevel="0" collapsed="false">
      <c r="C85" s="56"/>
      <c r="D85" s="56"/>
      <c r="E85" s="38"/>
      <c r="F85" s="69"/>
      <c r="G85" s="34"/>
      <c r="H85" s="56"/>
      <c r="I85" s="38"/>
      <c r="J85" s="38"/>
      <c r="K85" s="38"/>
      <c r="L85" s="38"/>
    </row>
    <row r="86" customFormat="false" ht="13.8" hidden="false" customHeight="false" outlineLevel="0" collapsed="false">
      <c r="C86" s="36"/>
      <c r="D86" s="70"/>
      <c r="E86" s="38"/>
      <c r="F86" s="69"/>
      <c r="G86" s="34"/>
      <c r="H86" s="56"/>
      <c r="I86" s="38"/>
      <c r="J86" s="38"/>
      <c r="K86" s="38"/>
      <c r="L86" s="38"/>
    </row>
    <row r="87" customFormat="false" ht="13.8" hidden="false" customHeight="false" outlineLevel="0" collapsed="false">
      <c r="C87" s="36"/>
      <c r="D87" s="71"/>
      <c r="E87" s="71"/>
      <c r="F87" s="71"/>
      <c r="G87" s="56"/>
      <c r="H87" s="56"/>
      <c r="I87" s="56"/>
      <c r="J87" s="56"/>
      <c r="K87" s="56"/>
      <c r="L87" s="56"/>
    </row>
    <row r="88" customFormat="false" ht="14.5" hidden="false" customHeight="false" outlineLevel="0" collapsed="false">
      <c r="C88" s="33" t="s">
        <v>150</v>
      </c>
      <c r="D88" s="56"/>
      <c r="E88" s="56"/>
      <c r="F88" s="56"/>
      <c r="G88" s="56"/>
      <c r="H88" s="56"/>
      <c r="I88" s="56"/>
      <c r="J88" s="56"/>
      <c r="K88" s="56"/>
      <c r="L88" s="56"/>
    </row>
    <row r="89" customFormat="false" ht="14.5" hidden="false" customHeight="false" outlineLevel="0" collapsed="false">
      <c r="C89" s="33" t="s">
        <v>151</v>
      </c>
      <c r="D89" s="56"/>
      <c r="E89" s="56"/>
      <c r="F89" s="56"/>
      <c r="G89" s="56"/>
      <c r="H89" s="56"/>
      <c r="I89" s="56"/>
      <c r="J89" s="56"/>
      <c r="K89" s="56"/>
      <c r="L89" s="56"/>
    </row>
    <row r="90" customFormat="false" ht="14.5" hidden="false" customHeight="false" outlineLevel="0" collapsed="false">
      <c r="C90" s="33" t="s">
        <v>152</v>
      </c>
      <c r="D90" s="56"/>
      <c r="E90" s="56"/>
      <c r="F90" s="56"/>
      <c r="G90" s="56"/>
      <c r="H90" s="56"/>
      <c r="I90" s="56"/>
      <c r="J90" s="56"/>
      <c r="K90" s="56"/>
      <c r="L90" s="56"/>
    </row>
    <row r="91" customFormat="false" ht="14.5" hidden="false" customHeight="false" outlineLevel="0" collapsed="false">
      <c r="C91" s="33"/>
      <c r="D91" s="56"/>
      <c r="E91" s="56"/>
      <c r="F91" s="56"/>
      <c r="G91" s="56"/>
      <c r="H91" s="56"/>
      <c r="I91" s="56"/>
      <c r="J91" s="56"/>
      <c r="K91" s="56"/>
      <c r="L91" s="56"/>
    </row>
    <row r="92" customFormat="false" ht="13.8" hidden="false" customHeight="false" outlineLevel="0" collapsed="false">
      <c r="C92" s="33"/>
      <c r="D92" s="56"/>
      <c r="E92" s="56"/>
      <c r="F92" s="56"/>
      <c r="G92" s="56"/>
      <c r="H92" s="56"/>
      <c r="I92" s="56"/>
      <c r="J92" s="56"/>
      <c r="K92" s="56"/>
      <c r="L92" s="56"/>
    </row>
    <row r="93" customFormat="false" ht="13.8" hidden="false" customHeight="false" outlineLevel="0" collapsed="false">
      <c r="C93" s="33"/>
      <c r="D93" s="56"/>
      <c r="E93" s="56"/>
      <c r="F93" s="56"/>
      <c r="G93" s="56"/>
      <c r="H93" s="56"/>
      <c r="I93" s="56"/>
      <c r="J93" s="56"/>
      <c r="K93" s="56"/>
      <c r="L93" s="56"/>
    </row>
    <row r="94" customFormat="false" ht="13.8" hidden="false" customHeight="false" outlineLevel="0" collapsed="false">
      <c r="C94" s="33"/>
      <c r="D94" s="56"/>
      <c r="E94" s="56"/>
      <c r="F94" s="56"/>
      <c r="G94" s="56"/>
      <c r="H94" s="56"/>
      <c r="I94" s="56"/>
      <c r="J94" s="56"/>
      <c r="K94" s="56"/>
      <c r="L94" s="56"/>
    </row>
    <row r="95" customFormat="false" ht="13.8" hidden="false" customHeight="false" outlineLevel="0" collapsed="false">
      <c r="C95" s="33"/>
      <c r="D95" s="56"/>
      <c r="E95" s="56"/>
      <c r="F95" s="56"/>
      <c r="G95" s="56"/>
      <c r="H95" s="56"/>
      <c r="I95" s="56"/>
      <c r="J95" s="56"/>
      <c r="K95" s="56"/>
      <c r="L95" s="56"/>
    </row>
    <row r="96" customFormat="false" ht="13.8" hidden="false" customHeight="false" outlineLevel="0" collapsed="false">
      <c r="C96" s="33"/>
      <c r="D96" s="56"/>
      <c r="E96" s="56"/>
      <c r="F96" s="56"/>
      <c r="G96" s="56"/>
      <c r="H96" s="56"/>
      <c r="I96" s="56"/>
      <c r="J96" s="56"/>
      <c r="K96" s="56"/>
      <c r="L96" s="56"/>
    </row>
    <row r="97" customFormat="false" ht="13.8" hidden="false" customHeight="false" outlineLevel="0" collapsed="false">
      <c r="C97" s="33"/>
      <c r="D97" s="56"/>
      <c r="E97" s="56"/>
      <c r="F97" s="56"/>
      <c r="G97" s="56"/>
      <c r="H97" s="56"/>
      <c r="I97" s="56"/>
      <c r="J97" s="56"/>
      <c r="K97" s="56"/>
      <c r="L97" s="56"/>
    </row>
    <row r="98" customFormat="false" ht="13.8" hidden="false" customHeight="false" outlineLevel="0" collapsed="false">
      <c r="C98" s="72" t="s">
        <v>153</v>
      </c>
      <c r="D98" s="73"/>
      <c r="E98" s="71"/>
      <c r="F98" s="56"/>
      <c r="G98" s="56"/>
      <c r="H98" s="56"/>
      <c r="I98" s="56"/>
      <c r="J98" s="56"/>
      <c r="K98" s="56"/>
      <c r="L98" s="56"/>
    </row>
    <row r="99" customFormat="false" ht="13.8" hidden="false" customHeight="false" outlineLevel="0" collapsed="false">
      <c r="C99" s="34"/>
      <c r="D99" s="34" t="s">
        <v>154</v>
      </c>
      <c r="E99" s="73" t="s">
        <v>155</v>
      </c>
      <c r="F99" s="34" t="s">
        <v>156</v>
      </c>
      <c r="G99" s="34" t="s">
        <v>157</v>
      </c>
      <c r="H99" s="34" t="s">
        <v>158</v>
      </c>
      <c r="I99" s="34" t="s">
        <v>159</v>
      </c>
      <c r="J99" s="74" t="s">
        <v>160</v>
      </c>
      <c r="K99" s="38"/>
      <c r="L99" s="38"/>
    </row>
    <row r="100" customFormat="false" ht="13.8" hidden="false" customHeight="false" outlineLevel="0" collapsed="false">
      <c r="C100" s="34" t="s">
        <v>48</v>
      </c>
      <c r="D100" s="75" t="n">
        <f aca="false">N54</f>
        <v>0.333333333333333</v>
      </c>
      <c r="E100" s="76" t="n">
        <f aca="false">N55</f>
        <v>-0.207390338946085</v>
      </c>
      <c r="F100" s="76" t="n">
        <v>1</v>
      </c>
      <c r="G100" s="76" t="n">
        <v>0</v>
      </c>
      <c r="H100" s="76" t="n">
        <v>0</v>
      </c>
      <c r="I100" s="77" t="n">
        <f aca="false">-N47</f>
        <v>-40</v>
      </c>
      <c r="J100" s="74" t="s">
        <v>161</v>
      </c>
      <c r="K100" s="74" t="n">
        <v>-35.7266</v>
      </c>
      <c r="L100" s="74" t="s">
        <v>162</v>
      </c>
    </row>
    <row r="101" customFormat="false" ht="13.8" hidden="false" customHeight="false" outlineLevel="0" collapsed="false">
      <c r="C101" s="34" t="s">
        <v>5</v>
      </c>
      <c r="D101" s="78" t="n">
        <f aca="false">O54</f>
        <v>-0.666666666666667</v>
      </c>
      <c r="E101" s="73" t="n">
        <f aca="false">O55</f>
        <v>-0.82956135578434</v>
      </c>
      <c r="F101" s="73" t="n">
        <v>0</v>
      </c>
      <c r="G101" s="73" t="n">
        <v>1</v>
      </c>
      <c r="H101" s="73" t="n">
        <v>0</v>
      </c>
      <c r="I101" s="79" t="n">
        <v>0</v>
      </c>
      <c r="J101" s="74" t="s">
        <v>163</v>
      </c>
      <c r="K101" s="74" t="n">
        <v>41.7045</v>
      </c>
      <c r="L101" s="74"/>
    </row>
    <row r="102" customFormat="false" ht="13.8" hidden="false" customHeight="false" outlineLevel="0" collapsed="false">
      <c r="C102" s="34" t="s">
        <v>114</v>
      </c>
      <c r="D102" s="78" t="n">
        <f aca="false">P54</f>
        <v>0.666666666666667</v>
      </c>
      <c r="E102" s="73" t="n">
        <f aca="false">P55</f>
        <v>0.518475847365213</v>
      </c>
      <c r="F102" s="73" t="n">
        <v>0</v>
      </c>
      <c r="G102" s="73" t="n">
        <v>0</v>
      </c>
      <c r="H102" s="73" t="n">
        <v>1</v>
      </c>
      <c r="I102" s="79" t="n">
        <f aca="false">-((N49*-1) + (N48*-1))</f>
        <v>55</v>
      </c>
      <c r="J102" s="38" t="s">
        <v>164</v>
      </c>
      <c r="K102" s="38" t="n">
        <v>25.7266</v>
      </c>
      <c r="L102" s="38"/>
    </row>
    <row r="103" customFormat="false" ht="13.8" hidden="false" customHeight="false" outlineLevel="0" collapsed="false">
      <c r="C103" s="34" t="s">
        <v>48</v>
      </c>
      <c r="D103" s="78" t="n">
        <f aca="false">R67</f>
        <v>4</v>
      </c>
      <c r="E103" s="73" t="n">
        <f aca="false">R71</f>
        <v>1.24434203367651</v>
      </c>
      <c r="F103" s="73" t="n">
        <v>0</v>
      </c>
      <c r="G103" s="73" t="n">
        <v>0</v>
      </c>
      <c r="H103" s="73" t="n">
        <v>0</v>
      </c>
      <c r="I103" s="79" t="n">
        <f aca="false">4*N49</f>
        <v>100</v>
      </c>
      <c r="J103" s="10" t="s">
        <v>165</v>
      </c>
      <c r="K103" s="73" t="n">
        <v>40.1006</v>
      </c>
      <c r="L103" s="74"/>
    </row>
    <row r="104" customFormat="false" ht="13.8" hidden="false" customHeight="false" outlineLevel="0" collapsed="false">
      <c r="C104" s="34" t="s">
        <v>5</v>
      </c>
      <c r="D104" s="78" t="n">
        <f aca="false">S67</f>
        <v>-0.666666666666667</v>
      </c>
      <c r="E104" s="73" t="n">
        <f aca="false">S71</f>
        <v>0.207390338946085</v>
      </c>
      <c r="F104" s="73" t="n">
        <v>0</v>
      </c>
      <c r="G104" s="73" t="n">
        <v>0</v>
      </c>
      <c r="H104" s="73" t="n">
        <v>0</v>
      </c>
      <c r="I104" s="79" t="n">
        <v>0</v>
      </c>
      <c r="J104" s="10" t="s">
        <v>166</v>
      </c>
      <c r="K104" s="73" t="n">
        <v>12.569</v>
      </c>
      <c r="L104" s="74"/>
    </row>
    <row r="105" customFormat="false" ht="13.8" hidden="false" customHeight="false" outlineLevel="0" collapsed="false">
      <c r="C105" s="34" t="s">
        <v>114</v>
      </c>
      <c r="D105" s="80" t="n">
        <f aca="false">T67</f>
        <v>-2.66666666666667</v>
      </c>
      <c r="E105" s="81" t="n">
        <f aca="false">T71</f>
        <v>0.82956135578434</v>
      </c>
      <c r="F105" s="81" t="n">
        <v>0</v>
      </c>
      <c r="G105" s="81" t="n">
        <v>0</v>
      </c>
      <c r="H105" s="81" t="n">
        <v>0</v>
      </c>
      <c r="I105" s="82" t="n">
        <v>0</v>
      </c>
      <c r="J105" s="74"/>
      <c r="K105" s="74"/>
      <c r="L105" s="74"/>
    </row>
    <row r="106" customFormat="false" ht="13.8" hidden="false" customHeight="false" outlineLevel="0" collapsed="false">
      <c r="C106" s="56"/>
      <c r="D106" s="56"/>
      <c r="E106" s="56"/>
      <c r="F106" s="56"/>
      <c r="G106" s="56"/>
      <c r="H106" s="56"/>
      <c r="I106" s="56"/>
      <c r="J106" s="56"/>
      <c r="K106" s="56"/>
      <c r="L106" s="56"/>
    </row>
    <row r="107" customFormat="false" ht="13.8" hidden="false" customHeight="false" outlineLevel="0" collapsed="false">
      <c r="C107" s="9" t="s">
        <v>34</v>
      </c>
      <c r="D107" s="73"/>
      <c r="E107" s="71"/>
      <c r="F107" s="56"/>
      <c r="G107" s="56"/>
      <c r="H107" s="56"/>
      <c r="I107" s="56"/>
      <c r="J107" s="56"/>
      <c r="K107" s="56"/>
      <c r="L107" s="56"/>
    </row>
    <row r="108" customFormat="false" ht="13.8" hidden="false" customHeight="false" outlineLevel="0" collapsed="false">
      <c r="C108" s="43" t="s">
        <v>35</v>
      </c>
      <c r="D108" s="43" t="s">
        <v>36</v>
      </c>
      <c r="E108" s="43" t="s">
        <v>37</v>
      </c>
      <c r="F108" s="12"/>
      <c r="G108" s="83" t="s">
        <v>48</v>
      </c>
      <c r="H108" s="83" t="s">
        <v>5</v>
      </c>
      <c r="I108" s="83" t="s">
        <v>114</v>
      </c>
      <c r="J108" s="12" t="s">
        <v>37</v>
      </c>
      <c r="K108" s="56"/>
      <c r="L108" s="56"/>
    </row>
    <row r="109" customFormat="false" ht="13.8" hidden="false" customHeight="false" outlineLevel="0" collapsed="false">
      <c r="C109" s="13" t="s">
        <v>165</v>
      </c>
      <c r="D109" s="46" t="n">
        <f aca="false">K103</f>
        <v>40.1006</v>
      </c>
      <c r="E109" s="84" t="s">
        <v>39</v>
      </c>
      <c r="F109" s="12" t="s">
        <v>167</v>
      </c>
      <c r="G109" s="84" t="n">
        <f aca="false">D109*N55</f>
        <v>-8.31647702594138</v>
      </c>
      <c r="H109" s="84" t="n">
        <f aca="false">D109*O55</f>
        <v>-33.2659081037655</v>
      </c>
      <c r="I109" s="85" t="n">
        <f aca="false">D109*P55</f>
        <v>20.7911925648534</v>
      </c>
      <c r="J109" s="85" t="s">
        <v>9</v>
      </c>
      <c r="K109" s="56"/>
      <c r="L109" s="56"/>
    </row>
    <row r="110" customFormat="false" ht="13.8" hidden="false" customHeight="false" outlineLevel="0" collapsed="false">
      <c r="C110" s="13" t="s">
        <v>166</v>
      </c>
      <c r="D110" s="46" t="n">
        <f aca="false">K104</f>
        <v>12.569</v>
      </c>
      <c r="E110" s="84" t="s">
        <v>39</v>
      </c>
      <c r="F110" s="12" t="s">
        <v>168</v>
      </c>
      <c r="G110" s="84" t="n">
        <f aca="false">D110*N54</f>
        <v>4.18966666666666</v>
      </c>
      <c r="H110" s="84" t="n">
        <f aca="false">D110*O54</f>
        <v>-8.37933333333334</v>
      </c>
      <c r="I110" s="84" t="n">
        <f aca="false">D110*P54</f>
        <v>8.37933333333334</v>
      </c>
      <c r="J110" s="85" t="s">
        <v>9</v>
      </c>
      <c r="K110" s="56"/>
      <c r="L110" s="56"/>
    </row>
    <row r="111" customFormat="false" ht="13.8" hidden="false" customHeight="false" outlineLevel="0" collapsed="false">
      <c r="C111" s="13" t="s">
        <v>169</v>
      </c>
      <c r="D111" s="46" t="n">
        <f aca="false">SQRT(K100^2 + K101^2 + K102^2)</f>
        <v>60.6425033732118</v>
      </c>
      <c r="E111" s="84" t="s">
        <v>39</v>
      </c>
      <c r="F111" s="12" t="s">
        <v>170</v>
      </c>
      <c r="G111" s="84" t="n">
        <f aca="false">K100</f>
        <v>-35.7266</v>
      </c>
      <c r="H111" s="84" t="n">
        <f aca="false">K101</f>
        <v>41.7045</v>
      </c>
      <c r="I111" s="84" t="n">
        <f aca="false">K102</f>
        <v>25.7266</v>
      </c>
      <c r="J111" s="85" t="s">
        <v>9</v>
      </c>
      <c r="K111" s="56"/>
      <c r="L111" s="56"/>
    </row>
    <row r="112" customFormat="false" ht="13.8" hidden="false" customHeight="false" outlineLevel="0" collapsed="false">
      <c r="C112" s="56"/>
      <c r="D112" s="73"/>
      <c r="E112" s="71"/>
      <c r="F112" s="56"/>
      <c r="G112" s="56"/>
      <c r="H112" s="56"/>
      <c r="I112" s="56"/>
      <c r="J112" s="56"/>
      <c r="K112" s="56"/>
      <c r="L112" s="56"/>
    </row>
    <row r="113" customFormat="false" ht="13.8" hidden="false" customHeight="false" outlineLevel="0" collapsed="false">
      <c r="C113" s="72" t="s">
        <v>171</v>
      </c>
      <c r="D113" s="73"/>
      <c r="E113" s="71"/>
      <c r="F113" s="56"/>
      <c r="G113" s="56"/>
      <c r="H113" s="56"/>
      <c r="I113" s="56"/>
      <c r="J113" s="56"/>
      <c r="K113" s="56"/>
      <c r="L113" s="56"/>
    </row>
    <row r="114" customFormat="false" ht="13.8" hidden="false" customHeight="false" outlineLevel="0" collapsed="false">
      <c r="C114" s="72" t="s">
        <v>172</v>
      </c>
      <c r="D114" s="73"/>
      <c r="E114" s="71"/>
      <c r="F114" s="56"/>
      <c r="G114" s="56"/>
      <c r="H114" s="56"/>
      <c r="I114" s="56"/>
      <c r="J114" s="56"/>
      <c r="K114" s="56"/>
      <c r="L114" s="56"/>
    </row>
    <row r="115" customFormat="false" ht="13.8" hidden="false" customHeight="false" outlineLevel="0" collapsed="false">
      <c r="C115" s="56"/>
      <c r="D115" s="73"/>
      <c r="E115" s="71"/>
      <c r="F115" s="56"/>
      <c r="G115" s="56"/>
      <c r="H115" s="56"/>
      <c r="I115" s="56"/>
      <c r="J115" s="56"/>
      <c r="K115" s="56"/>
      <c r="L115" s="56"/>
    </row>
    <row r="116" customFormat="false" ht="13.8" hidden="false" customHeight="false" outlineLevel="0" collapsed="false">
      <c r="C116" s="56"/>
      <c r="D116" s="73"/>
      <c r="E116" s="71"/>
      <c r="F116" s="56"/>
      <c r="G116" s="56"/>
      <c r="H116" s="56"/>
      <c r="I116" s="56"/>
      <c r="J116" s="56"/>
      <c r="K116" s="56"/>
      <c r="L116" s="56"/>
    </row>
    <row r="117" customFormat="false" ht="13.8" hidden="false" customHeight="false" outlineLevel="0" collapsed="false">
      <c r="C117" s="56"/>
      <c r="D117" s="73"/>
      <c r="E117" s="71"/>
      <c r="F117" s="56"/>
      <c r="G117" s="56"/>
      <c r="H117" s="56"/>
      <c r="I117" s="56"/>
      <c r="J117" s="56"/>
      <c r="K117" s="56"/>
      <c r="L117" s="56"/>
    </row>
    <row r="118" customFormat="false" ht="13.8" hidden="false" customHeight="false" outlineLevel="0" collapsed="false">
      <c r="C118" s="56"/>
      <c r="D118" s="73"/>
      <c r="E118" s="71"/>
      <c r="F118" s="56"/>
      <c r="G118" s="56"/>
      <c r="H118" s="56"/>
      <c r="I118" s="56"/>
      <c r="J118" s="56"/>
      <c r="K118" s="56"/>
      <c r="L118" s="56"/>
    </row>
    <row r="119" customFormat="false" ht="13.8" hidden="false" customHeight="false" outlineLevel="0" collapsed="false">
      <c r="C119" s="56"/>
      <c r="D119" s="73"/>
      <c r="E119" s="71"/>
      <c r="F119" s="56"/>
      <c r="G119" s="56"/>
      <c r="H119" s="56"/>
      <c r="I119" s="56"/>
      <c r="J119" s="56"/>
      <c r="K119" s="56"/>
      <c r="L119" s="56"/>
    </row>
    <row r="120" customFormat="false" ht="13.8" hidden="false" customHeight="false" outlineLevel="0" collapsed="false">
      <c r="C120" s="86" t="s">
        <v>165</v>
      </c>
      <c r="D120" s="76" t="n">
        <f aca="false">D109</f>
        <v>40.1006</v>
      </c>
      <c r="E120" s="87" t="s">
        <v>39</v>
      </c>
      <c r="F120" s="86" t="s">
        <v>166</v>
      </c>
      <c r="G120" s="76" t="n">
        <f aca="false">D110</f>
        <v>12.569</v>
      </c>
      <c r="H120" s="87" t="s">
        <v>39</v>
      </c>
      <c r="I120" s="56"/>
      <c r="J120" s="56"/>
      <c r="K120" s="56"/>
      <c r="L120" s="56"/>
    </row>
    <row r="121" customFormat="false" ht="13.8" hidden="false" customHeight="false" outlineLevel="0" collapsed="false">
      <c r="C121" s="88" t="s">
        <v>173</v>
      </c>
      <c r="D121" s="73" t="n">
        <f aca="false">DEGREES(ACOS(G109/D109))</f>
        <v>101.969463124607</v>
      </c>
      <c r="E121" s="89" t="s">
        <v>174</v>
      </c>
      <c r="F121" s="88" t="s">
        <v>175</v>
      </c>
      <c r="G121" s="73" t="n">
        <f aca="false">DEGREES(ACOS(G110/D110))</f>
        <v>70.5287793655093</v>
      </c>
      <c r="H121" s="89" t="s">
        <v>174</v>
      </c>
      <c r="I121" s="56"/>
      <c r="J121" s="56"/>
      <c r="K121" s="56"/>
      <c r="L121" s="56"/>
    </row>
    <row r="122" customFormat="false" ht="13.8" hidden="false" customHeight="false" outlineLevel="0" collapsed="false">
      <c r="C122" s="88" t="s">
        <v>176</v>
      </c>
      <c r="D122" s="73" t="n">
        <f aca="false">DEGREES(ACOS(H109/D109))</f>
        <v>146.053704972246</v>
      </c>
      <c r="E122" s="89" t="s">
        <v>174</v>
      </c>
      <c r="F122" s="88" t="s">
        <v>177</v>
      </c>
      <c r="G122" s="73" t="n">
        <f aca="false">DEGREES(ACOS(H110/D110))</f>
        <v>131.810314895779</v>
      </c>
      <c r="H122" s="89" t="s">
        <v>174</v>
      </c>
      <c r="I122" s="56"/>
      <c r="J122" s="56"/>
      <c r="K122" s="56"/>
      <c r="L122" s="56"/>
    </row>
    <row r="123" customFormat="false" ht="13.8" hidden="false" customHeight="false" outlineLevel="0" collapsed="false">
      <c r="C123" s="90" t="s">
        <v>178</v>
      </c>
      <c r="D123" s="91" t="n">
        <f aca="false">DEGREES(ACOS(I109/D109))</f>
        <v>58.769930224429</v>
      </c>
      <c r="E123" s="92" t="s">
        <v>174</v>
      </c>
      <c r="F123" s="90" t="s">
        <v>179</v>
      </c>
      <c r="G123" s="91" t="n">
        <f aca="false">DEGREES(ACOS(I110/D110))</f>
        <v>48.1896851042214</v>
      </c>
      <c r="H123" s="92" t="s">
        <v>174</v>
      </c>
      <c r="I123" s="56"/>
      <c r="J123" s="56"/>
      <c r="K123" s="56"/>
      <c r="L123" s="56"/>
    </row>
    <row r="124" customFormat="false" ht="13.8" hidden="false" customHeight="false" outlineLevel="0" collapsed="false">
      <c r="C124" s="72"/>
      <c r="D124" s="34"/>
      <c r="E124" s="34"/>
      <c r="F124" s="34"/>
      <c r="G124" s="56"/>
      <c r="H124" s="56"/>
      <c r="I124" s="56"/>
      <c r="J124" s="56"/>
      <c r="K124" s="56"/>
      <c r="L124" s="56"/>
    </row>
    <row r="125" customFormat="false" ht="13.8" hidden="false" customHeight="false" outlineLevel="0" collapsed="false">
      <c r="C125" s="86" t="s">
        <v>169</v>
      </c>
      <c r="D125" s="76" t="n">
        <f aca="false">D111</f>
        <v>60.6425033732118</v>
      </c>
      <c r="E125" s="87" t="s">
        <v>39</v>
      </c>
      <c r="F125" s="71"/>
      <c r="G125" s="71"/>
      <c r="H125" s="71"/>
      <c r="I125" s="71"/>
      <c r="J125" s="56"/>
      <c r="K125" s="56"/>
      <c r="L125" s="56"/>
    </row>
    <row r="126" customFormat="false" ht="13.8" hidden="false" customHeight="false" outlineLevel="0" collapsed="false">
      <c r="C126" s="88" t="s">
        <v>180</v>
      </c>
      <c r="D126" s="73" t="n">
        <f aca="false">DEGREES(ACOS(G111/D111))</f>
        <v>126.095624360592</v>
      </c>
      <c r="E126" s="89" t="s">
        <v>174</v>
      </c>
      <c r="F126" s="71"/>
      <c r="G126" s="71"/>
      <c r="H126" s="71"/>
      <c r="I126" s="71"/>
      <c r="J126" s="56"/>
      <c r="K126" s="56"/>
      <c r="L126" s="56"/>
    </row>
    <row r="127" customFormat="false" ht="13.8" hidden="false" customHeight="false" outlineLevel="0" collapsed="false">
      <c r="C127" s="88" t="s">
        <v>181</v>
      </c>
      <c r="D127" s="73" t="n">
        <f aca="false">DEGREES(ACOS(H111/D111))</f>
        <v>46.5508349524996</v>
      </c>
      <c r="E127" s="89" t="s">
        <v>174</v>
      </c>
      <c r="F127" s="71"/>
      <c r="G127" s="71"/>
      <c r="H127" s="71"/>
      <c r="I127" s="71"/>
      <c r="J127" s="56"/>
      <c r="K127" s="56"/>
      <c r="L127" s="56"/>
    </row>
    <row r="128" customFormat="false" ht="13.8" hidden="false" customHeight="false" outlineLevel="0" collapsed="false">
      <c r="C128" s="90" t="s">
        <v>182</v>
      </c>
      <c r="D128" s="91" t="n">
        <f aca="false">DEGREES(ACOS(I111/D111))</f>
        <v>64.897824547246</v>
      </c>
      <c r="E128" s="92" t="s">
        <v>174</v>
      </c>
      <c r="F128" s="71"/>
      <c r="G128" s="71"/>
      <c r="H128" s="71"/>
      <c r="I128" s="71"/>
      <c r="J128" s="56"/>
      <c r="K128" s="56"/>
      <c r="L128" s="56"/>
    </row>
    <row r="129" customFormat="false" ht="13.8" hidden="false" customHeight="false" outlineLevel="0" collapsed="false">
      <c r="C129" s="56"/>
      <c r="D129" s="73"/>
      <c r="E129" s="71"/>
      <c r="F129" s="56"/>
      <c r="G129" s="56"/>
      <c r="H129" s="56"/>
      <c r="I129" s="56"/>
      <c r="J129" s="56"/>
      <c r="K129" s="56"/>
      <c r="L129" s="5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0" colorId="64" zoomScale="130" zoomScaleNormal="130" zoomScalePageLayoutView="100" workbookViewId="0">
      <selection pane="topLeft" activeCell="W16" activeCellId="0" sqref="W16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LibreOffice/6.0.7.3$Linux_X86_64 LibreOffice_project/00m0$Build-3</Application>
  <Company>Rochester Institute of Technology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2021-02-25T23:29:02Z</dcterms:created>
  <dc:creator>Cynthia Tawaf</dc:creator>
  <dc:description/>
  <dc:language>en-US</dc:language>
  <cp:lastModifiedBy/>
  <dcterms:modified xsi:type="dcterms:W3CDTF">2021-10-25T23:30:58Z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Rochester Institute of Technology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