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7.png" ContentType="image/png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blem 1" sheetId="1" state="visible" r:id="rId2"/>
    <sheet name="Problem 2" sheetId="2" state="visible" r:id="rId3"/>
    <sheet name="Problem 3" sheetId="3" state="visible" r:id="rId4"/>
    <sheet name="Problem 4" sheetId="4" state="visible" r:id="rId5"/>
    <sheet name="Problem 5" sheetId="5" state="visible" r:id="rId6"/>
    <sheet name="Problem 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<sst xmlns="http://schemas.openxmlformats.org/spreadsheetml/2006/main" count="341" uniqueCount="227">
  <si>
    <t xml:space="preserve">Problem 1 (5 points total)</t>
  </si>
  <si>
    <t xml:space="preserve">Given</t>
  </si>
  <si>
    <r>
      <rPr>
        <sz val="11"/>
        <color rgb="FF000000"/>
        <rFont val="Calibri"/>
        <family val="2"/>
        <charset val="1"/>
      </rPr>
      <t xml:space="preserve">Rewrite </t>
    </r>
    <r>
      <rPr>
        <b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 and </t>
    </r>
    <r>
      <rPr>
        <b val="true"/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Calibri"/>
        <family val="2"/>
        <charset val="1"/>
      </rPr>
      <t xml:space="preserve"> in the boxes below to use the values for your calculations.</t>
    </r>
  </si>
  <si>
    <t xml:space="preserve">A = </t>
  </si>
  <si>
    <t xml:space="preserve">B = </t>
  </si>
  <si>
    <t xml:space="preserve">Find</t>
  </si>
  <si>
    <r>
      <rPr>
        <sz val="11"/>
        <color rgb="FF000000"/>
        <rFont val="Calibri"/>
        <family val="2"/>
        <charset val="1"/>
      </rPr>
      <t xml:space="preserve">a)    </t>
    </r>
    <r>
      <rPr>
        <b val="true"/>
        <sz val="11"/>
        <color rgb="FF000000"/>
        <rFont val="Calibri"/>
        <family val="2"/>
        <charset val="1"/>
      </rPr>
      <t xml:space="preserve">AB</t>
    </r>
    <r>
      <rPr>
        <sz val="11"/>
        <color rgb="FF000000"/>
        <rFont val="Calibri"/>
        <family val="2"/>
        <charset val="1"/>
      </rPr>
      <t xml:space="preserve"> - Show your work in the box below.  Use an equation in each cell to find your answer.  </t>
    </r>
  </si>
  <si>
    <t xml:space="preserve">Don't just type the answer in the cell.</t>
  </si>
  <si>
    <t xml:space="preserve">AB =</t>
  </si>
  <si>
    <r>
      <rPr>
        <sz val="11"/>
        <color rgb="FF000000"/>
        <rFont val="Calibri"/>
        <family val="2"/>
        <charset val="1"/>
      </rPr>
      <t xml:space="preserve">b)    </t>
    </r>
    <r>
      <rPr>
        <b val="true"/>
        <sz val="11"/>
        <color rgb="FF000000"/>
        <rFont val="Calibri"/>
        <family val="2"/>
        <charset val="1"/>
      </rPr>
      <t xml:space="preserve">A + B</t>
    </r>
    <r>
      <rPr>
        <sz val="11"/>
        <color rgb="FF000000"/>
        <rFont val="Calibri"/>
        <family val="2"/>
        <charset val="1"/>
      </rPr>
      <t xml:space="preserve"> - Show your work in the box below.  Use an equation in each cell to find your answer.  </t>
    </r>
  </si>
  <si>
    <t xml:space="preserve">A + B =</t>
  </si>
  <si>
    <r>
      <rPr>
        <sz val="11"/>
        <color rgb="FF000000"/>
        <rFont val="Calibri"/>
        <family val="2"/>
        <charset val="1"/>
      </rPr>
      <t xml:space="preserve">c)    </t>
    </r>
    <r>
      <rPr>
        <b val="true"/>
        <sz val="11"/>
        <color rgb="FF000000"/>
        <rFont val="Calibri"/>
        <family val="2"/>
        <charset val="1"/>
      </rPr>
      <t xml:space="preserve">B</t>
    </r>
    <r>
      <rPr>
        <b val="true"/>
        <vertAlign val="superscript"/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 - Show your work in the box below.  Use an equation in each cell to find your answer.  </t>
    </r>
  </si>
  <si>
    <r>
      <rPr>
        <b val="true"/>
        <sz val="11"/>
        <color rgb="FF000000"/>
        <rFont val="Calibri"/>
        <family val="2"/>
        <charset val="1"/>
      </rPr>
      <t xml:space="preserve">B</t>
    </r>
    <r>
      <rPr>
        <b val="true"/>
        <vertAlign val="superscript"/>
        <sz val="11"/>
        <color rgb="FF000000"/>
        <rFont val="Calibri"/>
        <family val="2"/>
        <charset val="1"/>
      </rPr>
      <t xml:space="preserve">t</t>
    </r>
    <r>
      <rPr>
        <b val="true"/>
        <sz val="11"/>
        <color rgb="FF000000"/>
        <rFont val="Calibri"/>
        <family val="2"/>
        <charset val="1"/>
      </rPr>
      <t xml:space="preserve"> =</t>
    </r>
  </si>
  <si>
    <r>
      <rPr>
        <sz val="11"/>
        <color rgb="FF000000"/>
        <rFont val="Calibri"/>
        <family val="2"/>
        <charset val="1"/>
      </rPr>
      <t xml:space="preserve">d)    Determinate of </t>
    </r>
    <r>
      <rPr>
        <b val="true"/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Calibri"/>
        <family val="2"/>
        <charset val="1"/>
      </rPr>
      <t xml:space="preserve"> - Show your work in the box below.  Use an equation in each cell to find</t>
    </r>
  </si>
  <si>
    <t xml:space="preserve"> your answer.  Don't just type the answer in the cell.</t>
  </si>
  <si>
    <t xml:space="preserve">Using variables,</t>
  </si>
  <si>
    <r>
      <rPr>
        <sz val="11"/>
        <color rgb="FF000000"/>
        <rFont val="Calibri"/>
        <family val="2"/>
        <charset val="1"/>
      </rPr>
      <t xml:space="preserve"> show det(</t>
    </r>
    <r>
      <rPr>
        <b val="true"/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Calibri"/>
        <family val="2"/>
        <charset val="1"/>
      </rPr>
      <t xml:space="preserve">)</t>
    </r>
    <r>
      <rPr>
        <b val="true"/>
        <sz val="11"/>
        <color rgb="FF000000"/>
        <rFont val="Calibri"/>
        <family val="2"/>
        <charset val="1"/>
      </rPr>
      <t xml:space="preserve"> =</t>
    </r>
  </si>
  <si>
    <t xml:space="preserve">Calculate cofactors (replace ij with appropriate values):</t>
  </si>
  <si>
    <t xml:space="preserve">C11</t>
  </si>
  <si>
    <t xml:space="preserve">C12</t>
  </si>
  <si>
    <t xml:space="preserve">C13</t>
  </si>
  <si>
    <r>
      <rPr>
        <sz val="11"/>
        <color rgb="FF000000"/>
        <rFont val="Calibri"/>
        <family val="2"/>
        <charset val="1"/>
      </rPr>
      <t xml:space="preserve">det(</t>
    </r>
    <r>
      <rPr>
        <b val="true"/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Calibri"/>
        <family val="2"/>
        <charset val="1"/>
      </rPr>
      <t xml:space="preserve">)</t>
    </r>
    <r>
      <rPr>
        <b val="true"/>
        <sz val="11"/>
        <color rgb="FF000000"/>
        <rFont val="Calibri"/>
        <family val="2"/>
        <charset val="1"/>
      </rPr>
      <t xml:space="preserve"> =</t>
    </r>
  </si>
  <si>
    <t xml:space="preserve">Problem 2 (5 points total)</t>
  </si>
  <si>
    <t xml:space="preserve">i</t>
  </si>
  <si>
    <t xml:space="preserve">j</t>
  </si>
  <si>
    <t xml:space="preserve">k</t>
  </si>
  <si>
    <t xml:space="preserve">A =</t>
  </si>
  <si>
    <r>
      <rPr>
        <sz val="11"/>
        <color rgb="FF000000"/>
        <rFont val="Calibri"/>
        <family val="2"/>
        <charset val="1"/>
      </rPr>
      <t xml:space="preserve">a) The unit vector, </t>
    </r>
    <r>
      <rPr>
        <b val="true"/>
        <sz val="11"/>
        <color rgb="FF000000"/>
        <rFont val="Calibri"/>
        <family val="2"/>
        <charset val="1"/>
      </rPr>
      <t xml:space="preserve">e</t>
    </r>
    <r>
      <rPr>
        <b val="true"/>
        <vertAlign val="subscript"/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Calibri"/>
        <family val="2"/>
        <charset val="1"/>
      </rPr>
      <t xml:space="preserve">, along </t>
    </r>
    <r>
      <rPr>
        <b val="true"/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</si>
  <si>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Calibri"/>
        <family val="2"/>
        <charset val="1"/>
      </rPr>
      <t xml:space="preserve">Magnitide of </t>
    </r>
    <r>
      <rPr>
        <b val="true"/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Calibri"/>
        <family val="2"/>
        <charset val="1"/>
      </rPr>
      <t xml:space="preserve"> or Norm(</t>
    </r>
    <r>
      <rPr>
        <b val="true"/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Calibri"/>
        <family val="2"/>
        <charset val="1"/>
      </rPr>
      <t xml:space="preserve">) =</t>
    </r>
  </si>
  <si>
    <r>
      <rPr>
        <b val="true"/>
        <sz val="11"/>
        <color rgb="FF000000"/>
        <rFont val="Calibri"/>
        <family val="2"/>
        <charset val="1"/>
      </rPr>
      <t xml:space="preserve">e</t>
    </r>
    <r>
      <rPr>
        <b val="true"/>
        <vertAlign val="subscript"/>
        <sz val="11"/>
        <color rgb="FF000000"/>
        <rFont val="Calibri"/>
        <family val="2"/>
        <charset val="1"/>
      </rPr>
      <t xml:space="preserve">B</t>
    </r>
    <r>
      <rPr>
        <b val="true"/>
        <sz val="11"/>
        <color rgb="FF000000"/>
        <rFont val="Calibri"/>
        <family val="2"/>
        <charset val="1"/>
      </rPr>
      <t xml:space="preserve"> = B/</t>
    </r>
    <r>
      <rPr>
        <sz val="11"/>
        <color rgb="FF000000"/>
        <rFont val="Calibri"/>
        <family val="2"/>
        <charset val="1"/>
      </rPr>
      <t xml:space="preserve">Norm</t>
    </r>
    <r>
      <rPr>
        <b val="true"/>
        <sz val="11"/>
        <color rgb="FF000000"/>
        <rFont val="Calibri"/>
        <family val="2"/>
        <charset val="1"/>
      </rPr>
      <t xml:space="preserve">(B) =</t>
    </r>
  </si>
  <si>
    <r>
      <rPr>
        <b val="true"/>
        <sz val="11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  +</t>
    </r>
  </si>
  <si>
    <r>
      <rPr>
        <b val="true"/>
        <sz val="11"/>
        <color rgb="FF000000"/>
        <rFont val="Calibri"/>
        <family val="2"/>
        <charset val="1"/>
      </rPr>
      <t xml:space="preserve">j</t>
    </r>
    <r>
      <rPr>
        <sz val="11"/>
        <color rgb="FF000000"/>
        <rFont val="Calibri"/>
        <family val="2"/>
        <charset val="1"/>
      </rPr>
      <t xml:space="preserve">  +</t>
    </r>
  </si>
  <si>
    <r>
      <rPr>
        <sz val="11"/>
        <color rgb="FF000000"/>
        <rFont val="Calibri"/>
        <family val="2"/>
        <charset val="1"/>
      </rPr>
      <t xml:space="preserve">b) The norm, ||</t>
    </r>
    <r>
      <rPr>
        <b val="true"/>
        <sz val="11"/>
        <color rgb="FF000000"/>
        <rFont val="Calibri"/>
        <family val="2"/>
        <charset val="1"/>
      </rPr>
      <t xml:space="preserve">A + B</t>
    </r>
    <r>
      <rPr>
        <sz val="11"/>
        <color rgb="FF000000"/>
        <rFont val="Calibri"/>
        <family val="2"/>
        <charset val="1"/>
      </rPr>
      <t xml:space="preserve">||</t>
    </r>
  </si>
  <si>
    <r>
      <rPr>
        <sz val="11"/>
        <color rgb="FF000000"/>
        <rFont val="Calibri"/>
        <family val="2"/>
        <charset val="1"/>
      </rPr>
      <t xml:space="preserve">Magnitide of </t>
    </r>
    <r>
      <rPr>
        <b val="true"/>
        <sz val="11"/>
        <color rgb="FF000000"/>
        <rFont val="Calibri"/>
        <family val="2"/>
        <charset val="1"/>
      </rPr>
      <t xml:space="preserve">A + B</t>
    </r>
    <r>
      <rPr>
        <sz val="11"/>
        <color rgb="FF000000"/>
        <rFont val="Calibri"/>
        <family val="2"/>
        <charset val="1"/>
      </rPr>
      <t xml:space="preserve"> or Norm(</t>
    </r>
    <r>
      <rPr>
        <b val="true"/>
        <sz val="11"/>
        <color rgb="FF000000"/>
        <rFont val="Calibri"/>
        <family val="2"/>
        <charset val="1"/>
      </rPr>
      <t xml:space="preserve">A + B</t>
    </r>
    <r>
      <rPr>
        <sz val="11"/>
        <color rgb="FF000000"/>
        <rFont val="Calibri"/>
        <family val="2"/>
        <charset val="1"/>
      </rPr>
      <t xml:space="preserve">) =</t>
    </r>
  </si>
  <si>
    <r>
      <rPr>
        <sz val="11"/>
        <color rgb="FF000000"/>
        <rFont val="Calibri"/>
        <family val="2"/>
        <charset val="1"/>
      </rPr>
      <t xml:space="preserve">c) The dot product </t>
    </r>
    <r>
      <rPr>
        <b val="true"/>
        <sz val="11"/>
        <color rgb="FF000000"/>
        <rFont val="Calibri"/>
        <family val="2"/>
        <charset val="1"/>
      </rPr>
      <t xml:space="preserve">A•B</t>
    </r>
  </si>
  <si>
    <r>
      <rPr>
        <sz val="11"/>
        <color rgb="FF000000"/>
        <rFont val="Calibri"/>
        <family val="2"/>
        <charset val="1"/>
      </rPr>
      <t xml:space="preserve"> The dot product </t>
    </r>
    <r>
      <rPr>
        <b val="true"/>
        <sz val="11"/>
        <color rgb="FF000000"/>
        <rFont val="Calibri"/>
        <family val="2"/>
        <charset val="1"/>
      </rPr>
      <t xml:space="preserve">A•B</t>
    </r>
    <r>
      <rPr>
        <sz val="11"/>
        <color rgb="FF000000"/>
        <rFont val="Calibri"/>
        <family val="2"/>
        <charset val="1"/>
      </rPr>
      <t xml:space="preserve"> =</t>
    </r>
  </si>
  <si>
    <r>
      <rPr>
        <sz val="11"/>
        <color rgb="FF000000"/>
        <rFont val="Calibri"/>
        <family val="2"/>
        <charset val="1"/>
      </rPr>
      <t xml:space="preserve">d) The angle between </t>
    </r>
    <r>
      <rPr>
        <b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 and </t>
    </r>
    <r>
      <rPr>
        <b val="true"/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Calibri"/>
        <family val="2"/>
        <charset val="1"/>
      </rPr>
      <t xml:space="preserve">, in degrees</t>
    </r>
  </si>
  <si>
    <r>
      <rPr>
        <sz val="11"/>
        <color rgb="FF000000"/>
        <rFont val="Calibri"/>
        <family val="2"/>
        <charset val="1"/>
      </rPr>
      <t xml:space="preserve"> Recall </t>
    </r>
    <r>
      <rPr>
        <b val="true"/>
        <sz val="11"/>
        <color rgb="FF000000"/>
        <rFont val="Calibri"/>
        <family val="2"/>
        <charset val="1"/>
      </rPr>
      <t xml:space="preserve">A•B</t>
    </r>
    <r>
      <rPr>
        <sz val="11"/>
        <color rgb="FF000000"/>
        <rFont val="Calibri"/>
        <family val="2"/>
        <charset val="1"/>
      </rPr>
      <t xml:space="preserve"> = ABcos</t>
    </r>
    <r>
      <rPr>
        <sz val="11"/>
        <color rgb="FF000000"/>
        <rFont val="Symbol"/>
        <family val="1"/>
        <charset val="2"/>
      </rPr>
      <t xml:space="preserve">q</t>
    </r>
  </si>
  <si>
    <r>
      <rPr>
        <sz val="11"/>
        <color rgb="FF000000"/>
        <rFont val="Calibri"/>
        <family val="2"/>
        <charset val="1"/>
      </rPr>
      <t xml:space="preserve">Solve for theta, </t>
    </r>
    <r>
      <rPr>
        <sz val="11"/>
        <color rgb="FF000000"/>
        <rFont val="Symbol"/>
        <family val="1"/>
        <charset val="2"/>
      </rPr>
      <t xml:space="preserve">q</t>
    </r>
  </si>
  <si>
    <r>
      <rPr>
        <sz val="11"/>
        <color rgb="FF000000"/>
        <rFont val="Calibri"/>
        <family val="2"/>
        <charset val="1"/>
      </rPr>
      <t xml:space="preserve">Magnitide of </t>
    </r>
    <r>
      <rPr>
        <b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 or Norm(</t>
    </r>
    <r>
      <rPr>
        <b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) =</t>
    </r>
  </si>
  <si>
    <t xml:space="preserve">q =</t>
  </si>
  <si>
    <t xml:space="preserve">degrees</t>
  </si>
  <si>
    <r>
      <rPr>
        <sz val="11"/>
        <color rgb="FF000000"/>
        <rFont val="Calibri"/>
        <family val="2"/>
        <charset val="1"/>
      </rPr>
      <t xml:space="preserve">e) The projection of </t>
    </r>
    <r>
      <rPr>
        <b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 onto </t>
    </r>
    <r>
      <rPr>
        <b val="true"/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</si>
  <si>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Calibri"/>
        <family val="2"/>
        <charset val="1"/>
      </rPr>
      <t xml:space="preserve"> Recall proj</t>
    </r>
    <r>
      <rPr>
        <b val="true"/>
        <vertAlign val="subscript"/>
        <sz val="11"/>
        <color rgb="FF000000"/>
        <rFont val="Calibri"/>
        <family val="2"/>
        <charset val="1"/>
      </rPr>
      <t xml:space="preserve">B</t>
    </r>
    <r>
      <rPr>
        <b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 = (</t>
    </r>
    <r>
      <rPr>
        <b val="true"/>
        <sz val="11"/>
        <color rgb="FF000000"/>
        <rFont val="Calibri"/>
        <family val="2"/>
        <charset val="1"/>
      </rPr>
      <t xml:space="preserve">A•B</t>
    </r>
    <r>
      <rPr>
        <sz val="11"/>
        <color rgb="FF000000"/>
        <rFont val="Calibri"/>
        <family val="2"/>
        <charset val="1"/>
      </rPr>
      <t xml:space="preserve">)/(Norm(</t>
    </r>
    <r>
      <rPr>
        <b val="true"/>
        <sz val="11"/>
        <color rgb="FF000000"/>
        <rFont val="Calibri"/>
        <family val="2"/>
        <charset val="1"/>
      </rPr>
      <t xml:space="preserve">B</t>
    </r>
    <r>
      <rPr>
        <sz val="11"/>
        <color rgb="FF000000"/>
        <rFont val="Calibri"/>
        <family val="2"/>
        <charset val="1"/>
      </rPr>
      <t xml:space="preserve">))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*B</t>
    </r>
  </si>
  <si>
    <r>
      <rPr>
        <sz val="11"/>
        <color rgb="FF000000"/>
        <rFont val="Calibri"/>
        <family val="2"/>
        <charset val="1"/>
      </rPr>
      <t xml:space="preserve">proj</t>
    </r>
    <r>
      <rPr>
        <b val="true"/>
        <vertAlign val="subscript"/>
        <sz val="11"/>
        <color rgb="FF000000"/>
        <rFont val="Calibri"/>
        <family val="2"/>
        <charset val="1"/>
      </rPr>
      <t xml:space="preserve">B</t>
    </r>
    <r>
      <rPr>
        <b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 =</t>
    </r>
  </si>
  <si>
    <r>
      <rPr>
        <sz val="11"/>
        <color rgb="FF000000"/>
        <rFont val="Calibri"/>
        <family val="2"/>
        <charset val="1"/>
      </rPr>
      <t xml:space="preserve">f)  The cross product </t>
    </r>
    <r>
      <rPr>
        <b val="true"/>
        <sz val="11"/>
        <color rgb="FF000000"/>
        <rFont val="Calibri"/>
        <family val="2"/>
        <charset val="1"/>
      </rPr>
      <t xml:space="preserve">A×B</t>
    </r>
  </si>
  <si>
    <t xml:space="preserve">AxB =</t>
  </si>
  <si>
    <t xml:space="preserve">=</t>
  </si>
  <si>
    <t xml:space="preserve">Problem 3 (5 points total)</t>
  </si>
  <si>
    <t xml:space="preserve">a)  Express the system of equations in Matrix Form: Ax=b in the boxes below.</t>
  </si>
  <si>
    <t xml:space="preserve">x1</t>
  </si>
  <si>
    <t xml:space="preserve">   </t>
  </si>
  <si>
    <t xml:space="preserve">x2</t>
  </si>
  <si>
    <t xml:space="preserve">x3</t>
  </si>
  <si>
    <r>
      <rPr>
        <sz val="11"/>
        <color rgb="FF000000"/>
        <rFont val="Calibri"/>
        <family val="2"/>
        <charset val="1"/>
      </rPr>
      <t xml:space="preserve">b) Show the </t>
    </r>
    <r>
      <rPr>
        <i val="true"/>
        <sz val="11"/>
        <color rgb="FF000000"/>
        <rFont val="Calibri"/>
        <family val="2"/>
        <charset val="1"/>
      </rPr>
      <t xml:space="preserve">augmented matrix </t>
    </r>
    <r>
      <rPr>
        <sz val="11"/>
        <color rgb="FF000000"/>
        <rFont val="Calibri"/>
        <family val="2"/>
        <charset val="1"/>
      </rPr>
      <t xml:space="preserve">in the box below.</t>
    </r>
  </si>
  <si>
    <t xml:space="preserve">M =</t>
  </si>
  <si>
    <t xml:space="preserve">c)  Use elementary row operations to obtain the Gauss-Jordan or reduced row echelon form </t>
  </si>
  <si>
    <t xml:space="preserve">(RREF) "by hand" (in this spreadsheet) and solve for the three variables x1, x2, and x3.</t>
  </si>
  <si>
    <t xml:space="preserve">In column H, show the operation you are performing on each row.  For example, "R2/11" or</t>
  </si>
  <si>
    <t xml:space="preserve">"-2*R1 + R2" or "-3*R1 + R3"</t>
  </si>
  <si>
    <t xml:space="preserve">Show your work in the boxes below.  Use an equation in each cell to find your answer.  </t>
  </si>
  <si>
    <t xml:space="preserve">Operations being performed:</t>
  </si>
  <si>
    <t xml:space="preserve">R1 = R1/2</t>
  </si>
  <si>
    <t xml:space="preserve">R2 = R2 – R1</t>
  </si>
  <si>
    <t xml:space="preserve">R3 = R3 – R1</t>
  </si>
  <si>
    <t xml:space="preserve">R1 = R1 – R2</t>
  </si>
  <si>
    <t xml:space="preserve">R2 = R2 * -2/3</t>
  </si>
  <si>
    <t xml:space="preserve">R3 = R3 + 1/3*R2</t>
  </si>
  <si>
    <t xml:space="preserve">R3 = -R3/4.3333</t>
  </si>
  <si>
    <t xml:space="preserve">R1 = R1 –6*R3</t>
  </si>
  <si>
    <t xml:space="preserve">R2 = R2 – 3.6667*R3</t>
  </si>
  <si>
    <t xml:space="preserve">Add more rows if needed to complete the RREF</t>
  </si>
  <si>
    <t xml:space="preserve">Solution:</t>
  </si>
  <si>
    <t xml:space="preserve">x1 =</t>
  </si>
  <si>
    <t xml:space="preserve">x2 =</t>
  </si>
  <si>
    <t xml:space="preserve">x3 = </t>
  </si>
  <si>
    <t xml:space="preserve">d)  Compute the inverse of the matrix A "by hand" (in this spreadsheet) and solve for the</t>
  </si>
  <si>
    <r>
      <rPr>
        <sz val="11"/>
        <color rgb="FF000000"/>
        <rFont val="Calibri"/>
        <family val="2"/>
        <charset val="1"/>
      </rPr>
      <t xml:space="preserve">  three variables with the equation x=A</t>
    </r>
    <r>
      <rPr>
        <vertAlign val="superscript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 b</t>
    </r>
  </si>
  <si>
    <t xml:space="preserve">Rewrite</t>
  </si>
  <si>
    <t xml:space="preserve">Ax = b</t>
  </si>
  <si>
    <t xml:space="preserve">= </t>
  </si>
  <si>
    <t xml:space="preserve">Inverse Matrix:</t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</si>
  <si>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perscript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 =</t>
    </r>
  </si>
  <si>
    <t xml:space="preserve">adj (A)/det(A)</t>
  </si>
  <si>
    <t xml:space="preserve">Using any row or column,</t>
  </si>
  <si>
    <t xml:space="preserve">det(A) =</t>
  </si>
  <si>
    <t xml:space="preserve">a11C11 + a12C12 + a13C13</t>
  </si>
  <si>
    <t xml:space="preserve">(first row for example)</t>
  </si>
  <si>
    <t xml:space="preserve">Calculate cofactors:</t>
  </si>
  <si>
    <t xml:space="preserve">c11</t>
  </si>
  <si>
    <t xml:space="preserve">c12</t>
  </si>
  <si>
    <t xml:space="preserve">c13</t>
  </si>
  <si>
    <t xml:space="preserve">c21</t>
  </si>
  <si>
    <t xml:space="preserve">c22</t>
  </si>
  <si>
    <t xml:space="preserve">c23</t>
  </si>
  <si>
    <t xml:space="preserve">c31</t>
  </si>
  <si>
    <t xml:space="preserve">c32</t>
  </si>
  <si>
    <t xml:space="preserve">c33</t>
  </si>
  <si>
    <t xml:space="preserve">det(A) = </t>
  </si>
  <si>
    <t xml:space="preserve">Adj(A) =</t>
  </si>
  <si>
    <t xml:space="preserve">A^-1 =</t>
  </si>
  <si>
    <t xml:space="preserve">c)</t>
  </si>
  <si>
    <t xml:space="preserve">Find x1, x2, x3</t>
  </si>
  <si>
    <r>
      <rPr>
        <sz val="11"/>
        <color rgb="FF000000"/>
        <rFont val="Calibri"/>
        <family val="2"/>
        <charset val="1"/>
      </rPr>
      <t xml:space="preserve"> x=A</t>
    </r>
    <r>
      <rPr>
        <vertAlign val="superscript"/>
        <sz val="11"/>
        <color rgb="FF000000"/>
        <rFont val="Calibri"/>
        <family val="2"/>
        <charset val="1"/>
      </rPr>
      <t xml:space="preserve">-1</t>
    </r>
    <r>
      <rPr>
        <sz val="11"/>
        <color rgb="FF000000"/>
        <rFont val="Calibri"/>
        <family val="2"/>
        <charset val="1"/>
      </rPr>
      <t xml:space="preserve"> b</t>
    </r>
  </si>
  <si>
    <t xml:space="preserve">x3 =</t>
  </si>
  <si>
    <t xml:space="preserve">Problem 4 (5 points total)</t>
  </si>
  <si>
    <t xml:space="preserve">Given:</t>
  </si>
  <si>
    <t xml:space="preserve">Use these inputs for your calculations below.</t>
  </si>
  <si>
    <t xml:space="preserve">mass</t>
  </si>
  <si>
    <t xml:space="preserve">kg</t>
  </si>
  <si>
    <t xml:space="preserve">weight</t>
  </si>
  <si>
    <t xml:space="preserve">N</t>
  </si>
  <si>
    <t xml:space="preserve">Angle BC</t>
  </si>
  <si>
    <t xml:space="preserve">deg</t>
  </si>
  <si>
    <t xml:space="preserve">Angle AC</t>
  </si>
  <si>
    <t xml:space="preserve">Find:</t>
  </si>
  <si>
    <t xml:space="preserve">FBD of Block D:</t>
  </si>
  <si>
    <t xml:space="preserve">FBD of Ring C:</t>
  </si>
  <si>
    <t xml:space="preserve">Sketch FDB with Excel drawing tools or draw by hand on paper then scan and insert pictures here.</t>
  </si>
  <si>
    <t xml:space="preserve">Equilibrium eqns for Block D - Type out equations using variables: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</si>
  <si>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 = Tdc + W = 0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</si>
  <si>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Fx = 0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</si>
  <si>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 = |</t>
    </r>
    <r>
      <rPr>
        <sz val="11"/>
        <color rgb="FF000000"/>
        <rFont val="Calibri"/>
        <family val="2"/>
      </rPr>
      <t xml:space="preserve">Tdc|*sin(90deg) + |W|*sin(270deg) = 0</t>
    </r>
  </si>
  <si>
    <t xml:space="preserve">Use substitution solve for unknown force(s).  Type out equations using variables. </t>
  </si>
  <si>
    <t xml:space="preserve">|Tdc + W| = |Tdc|*sin(90deg) + |W|*sin(270deg) = 0</t>
  </si>
  <si>
    <t xml:space="preserve">|Tdc|*1 + |W|*-1 = 0</t>
  </si>
  <si>
    <t xml:space="preserve">|Tdc| =</t>
  </si>
  <si>
    <t xml:space="preserve">Equilibrium eqns for Ring C - Type out equations using variables: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</si>
  <si>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 = Tca Tcb Tcd = 0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</si>
  <si>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Fx = |</t>
    </r>
    <r>
      <rPr>
        <sz val="11"/>
        <color rgb="FF000000"/>
        <rFont val="Calibri"/>
        <family val="2"/>
      </rPr>
      <t xml:space="preserve">Tca|*cos(210deg) + |Tcb|*cos(60deg) + |Tcd|*cos(270deg) = 0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</si>
  <si>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 = </t>
    </r>
    <r>
      <rPr>
        <sz val="11"/>
        <color rgb="FF000000"/>
        <rFont val="Calibri"/>
        <family val="2"/>
      </rPr>
      <t xml:space="preserve">|Tca|*sin(210deg) + |Tcb|*sin(60deg) + |Tcd|*sin(270deg) = 0</t>
    </r>
  </si>
  <si>
    <t xml:space="preserve">NOTE: |Tdc| = |Tcd| =</t>
  </si>
  <si>
    <t xml:space="preserve">cos(Abc) =</t>
  </si>
  <si>
    <t xml:space="preserve">sin(Abc) =</t>
  </si>
  <si>
    <t xml:space="preserve">cos(Aac) =</t>
  </si>
  <si>
    <t xml:space="preserve">sin(Aac) =</t>
  </si>
  <si>
    <t xml:space="preserve">|Tca|*cos(210deg) + |Tcb|*cos(60deg) + |Tcd|*cos(270deg) = 0</t>
  </si>
  <si>
    <t xml:space="preserve">|Tca| =  -(|Tcb|*cos(60deg) + |Tcd|*cos(270deg))/cos(210deg)</t>
  </si>
  <si>
    <t xml:space="preserve">|Tca|*sin(210deg) + |Tcb|*sin(60deg) + |Tcd|*sin(270deg) = 0</t>
  </si>
  <si>
    <t xml:space="preserve"> ===&gt;</t>
  </si>
  <si>
    <r>
      <rPr>
        <sz val="11"/>
        <color rgb="FF000000"/>
        <rFont val="Calibri"/>
        <family val="2"/>
      </rPr>
      <t xml:space="preserve">-(|Tcb|*cos(60deg)  +|Tcd|*cos(270deg))/cos</t>
    </r>
    <r>
      <rPr>
        <b val="true"/>
        <sz val="11"/>
        <color rgb="FF000000"/>
        <rFont val="Calibri"/>
        <family val="2"/>
      </rPr>
      <t xml:space="preserve">(</t>
    </r>
    <r>
      <rPr>
        <sz val="11"/>
        <color rgb="FF000000"/>
        <rFont val="Calibri"/>
        <family val="2"/>
      </rPr>
      <t xml:space="preserve">210deg</t>
    </r>
    <r>
      <rPr>
        <b val="true"/>
        <sz val="11"/>
        <color rgb="FF000000"/>
        <rFont val="Calibri"/>
        <family val="2"/>
      </rPr>
      <t xml:space="preserve">)</t>
    </r>
    <r>
      <rPr>
        <sz val="11"/>
        <color rgb="FF000000"/>
        <rFont val="Calibri"/>
        <family val="2"/>
      </rPr>
      <t xml:space="preserve">*sin(210deg) + |Tcb|*sin(60deg) + |Tcd|*sin(270deg) = 0</t>
    </r>
  </si>
  <si>
    <t xml:space="preserve">&lt;=&gt;</t>
  </si>
  <si>
    <r>
      <rPr>
        <sz val="11"/>
        <color rgb="FF000000"/>
        <rFont val="Calibri"/>
        <family val="2"/>
      </rPr>
      <t xml:space="preserve">-(|Tcb|*cos(60deg) * sin(210deg) + |Tcd|*cos(270deg) * sin(210deg) )/cos(210deg) + (|Tcb|*sin(60deg)*cos(210deg) + |Tcd|*sin(270deg)*cos(210deg))/cos</t>
    </r>
    <r>
      <rPr>
        <b val="true"/>
        <sz val="11"/>
        <color rgb="FF000000"/>
        <rFont val="Calibri"/>
        <family val="2"/>
      </rPr>
      <t xml:space="preserve">(</t>
    </r>
    <r>
      <rPr>
        <sz val="11"/>
        <color rgb="FF000000"/>
        <rFont val="Calibri"/>
        <family val="2"/>
      </rPr>
      <t xml:space="preserve">210deg</t>
    </r>
    <r>
      <rPr>
        <b val="true"/>
        <sz val="11"/>
        <color rgb="FF000000"/>
        <rFont val="Calibri"/>
        <family val="2"/>
      </rPr>
      <t xml:space="preserve">)</t>
    </r>
    <r>
      <rPr>
        <sz val="11"/>
        <color rgb="FF000000"/>
        <rFont val="Calibri"/>
        <family val="2"/>
      </rPr>
      <t xml:space="preserve"> = 0</t>
    </r>
  </si>
  <si>
    <t xml:space="preserve">|Tcb|*sin(60deg)*cos(210deg) -|Tcb|*cos(60deg) * sin(210deg) = |Tcd|*cos(270deg) * sin(210deg) - |Tcd|*sin(270deg)*cos(210deg)</t>
  </si>
  <si>
    <t xml:space="preserve">|Tcb|(sin(60deg)*cos(210deg) - cos(60deg) * sin(210deg)) = |Tcd|*cos(270deg) * sin(210deg) - |Tcd|*sin(270deg)*cos(210deg)</t>
  </si>
  <si>
    <t xml:space="preserve">|Tcb| = (|Tcd|*cos(270deg) * sin(210deg) - |Tcd|*sin(270deg)*cos(210deg))/(sin(60deg)*cos(210deg) - cos(60deg) * sin(210deg))</t>
  </si>
  <si>
    <t xml:space="preserve">Tcb =</t>
  </si>
  <si>
    <t xml:space="preserve">Tac =</t>
  </si>
  <si>
    <t xml:space="preserve">Based on above equations input the calculations for your solutions below.  Don't forget the units.</t>
  </si>
  <si>
    <t xml:space="preserve">Description</t>
  </si>
  <si>
    <t xml:space="preserve">Calculation</t>
  </si>
  <si>
    <t xml:space="preserve">Units</t>
  </si>
  <si>
    <t xml:space="preserve">Tension, FCD =</t>
  </si>
  <si>
    <t xml:space="preserve">Tension, FAC =</t>
  </si>
  <si>
    <t xml:space="preserve">Tension, FBC =</t>
  </si>
  <si>
    <t xml:space="preserve">Check solutions for FAC and FBC with MatLab</t>
  </si>
  <si>
    <t xml:space="preserve">M = </t>
  </si>
  <si>
    <t xml:space="preserve">cos(210deg) </t>
  </si>
  <si>
    <t xml:space="preserve">cos(60deg)</t>
  </si>
  <si>
    <t xml:space="preserve">-cos(270deg)*|Tcd|</t>
  </si>
  <si>
    <t xml:space="preserve">sin(210deg)</t>
  </si>
  <si>
    <t xml:space="preserve">sin(60deg)</t>
  </si>
  <si>
    <t xml:space="preserve">-sin(270deg)*|Tcd|</t>
  </si>
  <si>
    <t xml:space="preserve">From MatLab</t>
  </si>
  <si>
    <t xml:space="preserve">Problem 5 (5 points total)</t>
  </si>
  <si>
    <t xml:space="preserve">Tension in cable AC, TAC</t>
  </si>
  <si>
    <t xml:space="preserve">a) Identify the particle to be analyzed and draw a complete and separate FBD showing the particle and all the </t>
  </si>
  <si>
    <t xml:space="preserve">forces acting on it.</t>
  </si>
  <si>
    <t xml:space="preserve">Input positions from the drawing:</t>
  </si>
  <si>
    <t xml:space="preserve">A</t>
  </si>
  <si>
    <t xml:space="preserve">m</t>
  </si>
  <si>
    <t xml:space="preserve">B</t>
  </si>
  <si>
    <t xml:space="preserve">C</t>
  </si>
  <si>
    <t xml:space="preserve">D</t>
  </si>
  <si>
    <t xml:space="preserve">b) Write the equilibrium equations and any other equations and the results</t>
  </si>
  <si>
    <t xml:space="preserve">Use this area to calculate your position and unit vectors and to perform any</t>
  </si>
  <si>
    <t xml:space="preserve">intermediate calculations required to write your Equilibrium Equations.</t>
  </si>
  <si>
    <t xml:space="preserve">Calculate Position Vectors:</t>
  </si>
  <si>
    <t xml:space="preserve">rAB</t>
  </si>
  <si>
    <r>
      <rPr>
        <sz val="11"/>
        <color rgb="FF000000"/>
        <rFont val="Calibri"/>
        <family val="2"/>
        <charset val="1"/>
      </rPr>
      <t xml:space="preserve">mag</t>
    </r>
    <r>
      <rPr>
        <b val="true"/>
        <sz val="11"/>
        <color rgb="FF000000"/>
        <rFont val="Calibri"/>
        <family val="2"/>
        <charset val="1"/>
      </rPr>
      <t xml:space="preserve"> rAB</t>
    </r>
  </si>
  <si>
    <t xml:space="preserve">rAC</t>
  </si>
  <si>
    <r>
      <rPr>
        <sz val="11"/>
        <color rgb="FF000000"/>
        <rFont val="Calibri"/>
        <family val="2"/>
        <charset val="1"/>
      </rPr>
      <t xml:space="preserve">mag</t>
    </r>
    <r>
      <rPr>
        <b val="true"/>
        <sz val="11"/>
        <color rgb="FF000000"/>
        <rFont val="Calibri"/>
        <family val="2"/>
        <charset val="1"/>
      </rPr>
      <t xml:space="preserve"> rAC</t>
    </r>
  </si>
  <si>
    <t xml:space="preserve">rAD</t>
  </si>
  <si>
    <r>
      <rPr>
        <sz val="11"/>
        <color rgb="FF000000"/>
        <rFont val="Calibri"/>
        <family val="2"/>
        <charset val="1"/>
      </rPr>
      <t xml:space="preserve">mag</t>
    </r>
    <r>
      <rPr>
        <b val="true"/>
        <sz val="11"/>
        <color rgb="FF000000"/>
        <rFont val="Calibri"/>
        <family val="2"/>
        <charset val="1"/>
      </rPr>
      <t xml:space="preserve"> rAD</t>
    </r>
  </si>
  <si>
    <t xml:space="preserve">Recall</t>
  </si>
  <si>
    <r>
      <rPr>
        <b val="true"/>
        <sz val="11"/>
        <color rgb="FF000000"/>
        <rFont val="Calibri"/>
        <family val="2"/>
        <charset val="1"/>
      </rPr>
      <t xml:space="preserve">TAB = </t>
    </r>
    <r>
      <rPr>
        <sz val="11"/>
        <color rgb="FF000000"/>
        <rFont val="Calibri"/>
        <family val="2"/>
        <charset val="1"/>
      </rPr>
      <t xml:space="preserve">TAB*</t>
    </r>
    <r>
      <rPr>
        <b val="true"/>
        <sz val="11"/>
        <color rgb="FF000000"/>
        <rFont val="Calibri"/>
        <family val="2"/>
        <charset val="1"/>
      </rPr>
      <t xml:space="preserve">eAB</t>
    </r>
    <r>
      <rPr>
        <sz val="11"/>
        <color rgb="FF000000"/>
        <rFont val="Calibri"/>
        <family val="2"/>
        <charset val="1"/>
      </rPr>
      <t xml:space="preserve"> =          TAB*</t>
    </r>
  </si>
  <si>
    <r>
      <rPr>
        <b val="true"/>
        <sz val="11"/>
        <color rgb="FF000000"/>
        <rFont val="Calibri"/>
        <family val="2"/>
        <charset val="1"/>
      </rPr>
      <t xml:space="preserve">TAC = </t>
    </r>
    <r>
      <rPr>
        <sz val="11"/>
        <color rgb="FF000000"/>
        <rFont val="Calibri"/>
        <family val="2"/>
        <charset val="1"/>
      </rPr>
      <t xml:space="preserve">TAC*</t>
    </r>
    <r>
      <rPr>
        <b val="true"/>
        <sz val="11"/>
        <color rgb="FF000000"/>
        <rFont val="Calibri"/>
        <family val="2"/>
        <charset val="1"/>
      </rPr>
      <t xml:space="preserve">eAC</t>
    </r>
    <r>
      <rPr>
        <sz val="11"/>
        <color rgb="FF000000"/>
        <rFont val="Calibri"/>
        <family val="2"/>
        <charset val="1"/>
      </rPr>
      <t xml:space="preserve"> =          TAC*</t>
    </r>
  </si>
  <si>
    <r>
      <rPr>
        <b val="true"/>
        <sz val="11"/>
        <color rgb="FF000000"/>
        <rFont val="Calibri"/>
        <family val="2"/>
        <charset val="1"/>
      </rPr>
      <t xml:space="preserve">TAD = </t>
    </r>
    <r>
      <rPr>
        <sz val="11"/>
        <color rgb="FF000000"/>
        <rFont val="Calibri"/>
        <family val="2"/>
        <charset val="1"/>
      </rPr>
      <t xml:space="preserve">TAD*</t>
    </r>
    <r>
      <rPr>
        <b val="true"/>
        <sz val="11"/>
        <color rgb="FF000000"/>
        <rFont val="Calibri"/>
        <family val="2"/>
        <charset val="1"/>
      </rPr>
      <t xml:space="preserve">eAD</t>
    </r>
    <r>
      <rPr>
        <sz val="11"/>
        <color rgb="FF000000"/>
        <rFont val="Calibri"/>
        <family val="2"/>
        <charset val="1"/>
      </rPr>
      <t xml:space="preserve"> =         TAD*</t>
    </r>
  </si>
  <si>
    <r>
      <rPr>
        <b val="true"/>
        <sz val="11"/>
        <color rgb="FF000000"/>
        <rFont val="Calibri"/>
        <family val="2"/>
        <charset val="1"/>
      </rPr>
      <t xml:space="preserve">P = </t>
    </r>
    <r>
      <rPr>
        <sz val="11"/>
        <color rgb="FF000000"/>
        <rFont val="Calibri"/>
        <family val="2"/>
        <charset val="1"/>
      </rPr>
      <t xml:space="preserve">P</t>
    </r>
    <r>
      <rPr>
        <b val="true"/>
        <sz val="11"/>
        <color rgb="FF000000"/>
        <rFont val="Calibri"/>
        <family val="2"/>
        <charset val="1"/>
      </rPr>
      <t xml:space="preserve">*k</t>
    </r>
  </si>
  <si>
    <t xml:space="preserve">Type out equations using variables: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</si>
  <si>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 = 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</si>
  <si>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Fx = 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</si>
  <si>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 = 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</si>
  <si>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Fz = </t>
    </r>
  </si>
  <si>
    <t xml:space="preserve">c) Determine the vertical force P exerted by the balloon, and determine the magnitude of the force in the</t>
  </si>
  <si>
    <t xml:space="preserve"> cables AB and AD</t>
  </si>
  <si>
    <t xml:space="preserve">TAB</t>
  </si>
  <si>
    <t xml:space="preserve">TAD</t>
  </si>
  <si>
    <t xml:space="preserve">P</t>
  </si>
  <si>
    <t xml:space="preserve">Constant</t>
  </si>
  <si>
    <t xml:space="preserve">Magnitudes From MatLab</t>
  </si>
  <si>
    <t xml:space="preserve">Problem 6 (5 points total)</t>
  </si>
  <si>
    <t xml:space="preserve">Tension in cable AB, TAB</t>
  </si>
  <si>
    <t xml:space="preserve">lb</t>
  </si>
  <si>
    <t xml:space="preserve">in</t>
  </si>
  <si>
    <t xml:space="preserve">a) Express each force in Cartesian vector form</t>
  </si>
  <si>
    <t xml:space="preserve">intermediate calculations required. </t>
  </si>
  <si>
    <t xml:space="preserve">&lt;in&gt;</t>
  </si>
  <si>
    <r>
      <rPr>
        <b val="true"/>
        <sz val="11"/>
        <color rgb="FF000000"/>
        <rFont val="Calibri"/>
        <family val="2"/>
        <charset val="1"/>
      </rPr>
      <t xml:space="preserve">TAB = </t>
    </r>
    <r>
      <rPr>
        <sz val="11"/>
        <color rgb="FF000000"/>
        <rFont val="Calibri"/>
        <family val="2"/>
        <charset val="1"/>
      </rPr>
      <t xml:space="preserve">TAB*</t>
    </r>
    <r>
      <rPr>
        <b val="true"/>
        <sz val="11"/>
        <color rgb="FF000000"/>
        <rFont val="Calibri"/>
        <family val="2"/>
        <charset val="1"/>
      </rPr>
      <t xml:space="preserve">eAB</t>
    </r>
    <r>
      <rPr>
        <sz val="11"/>
        <color rgb="FF000000"/>
        <rFont val="Calibri"/>
        <family val="2"/>
        <charset val="1"/>
      </rPr>
      <t xml:space="preserve"> =</t>
    </r>
  </si>
  <si>
    <r>
      <rPr>
        <b val="true"/>
        <sz val="11"/>
        <color rgb="FF000000"/>
        <rFont val="Calibri"/>
        <family val="2"/>
        <charset val="1"/>
      </rPr>
      <t xml:space="preserve">k</t>
    </r>
    <r>
      <rPr>
        <sz val="11"/>
        <color rgb="FF000000"/>
        <rFont val="Calibri"/>
        <family val="2"/>
        <charset val="1"/>
      </rPr>
      <t xml:space="preserve"> &lt;lb&gt;</t>
    </r>
  </si>
  <si>
    <r>
      <rPr>
        <b val="true"/>
        <sz val="11"/>
        <color rgb="FF000000"/>
        <rFont val="Calibri"/>
        <family val="2"/>
        <charset val="1"/>
      </rPr>
      <t xml:space="preserve">TAC = </t>
    </r>
    <r>
      <rPr>
        <sz val="11"/>
        <color rgb="FF000000"/>
        <rFont val="Calibri"/>
        <family val="2"/>
        <charset val="1"/>
      </rPr>
      <t xml:space="preserve">TAC*</t>
    </r>
    <r>
      <rPr>
        <b val="true"/>
        <sz val="11"/>
        <color rgb="FF000000"/>
        <rFont val="Calibri"/>
        <family val="2"/>
        <charset val="1"/>
      </rPr>
      <t xml:space="preserve">eAC</t>
    </r>
    <r>
      <rPr>
        <sz val="11"/>
        <color rgb="FF000000"/>
        <rFont val="Calibri"/>
        <family val="2"/>
        <charset val="1"/>
      </rPr>
      <t xml:space="preserve"> =</t>
    </r>
  </si>
  <si>
    <t xml:space="preserve">b) Determine the resultant of the two forces in Cartesian vector form</t>
  </si>
  <si>
    <t xml:space="preserve">FR = TAB + TAC =</t>
  </si>
  <si>
    <t xml:space="preserve">c) Determine the magnitude of the resultant in lb.</t>
  </si>
  <si>
    <t xml:space="preserve">FR =</t>
  </si>
  <si>
    <t xml:space="preserve">d) Determine the angles between the resultant and the 3-coordinate axes in degrees</t>
  </si>
  <si>
    <t xml:space="preserve">Type out the equations you will use.  Use variables for the equations.</t>
  </si>
  <si>
    <t xml:space="preserve">Fx = F x i = F cos(theta X) &lt;=&gt; |Fx i| = |Fcos(theta X)| &lt;=&gt; cos(thetaX) = |Fx|/|F| =&gt; thetaX = acos(|Fx|/|F|)</t>
  </si>
  <si>
    <r>
      <rPr>
        <sz val="11"/>
        <color rgb="FF000000"/>
        <rFont val="Symbol"/>
        <family val="1"/>
        <charset val="2"/>
      </rPr>
      <t xml:space="preserve">q</t>
    </r>
    <r>
      <rPr>
        <vertAlign val="subscript"/>
        <sz val="11"/>
        <color rgb="FF000000"/>
        <rFont val="Calibri"/>
        <family val="2"/>
        <charset val="1"/>
      </rPr>
      <t xml:space="preserve">x</t>
    </r>
    <r>
      <rPr>
        <sz val="11"/>
        <color rgb="FF000000"/>
        <rFont val="Calibri"/>
        <family val="2"/>
        <charset val="1"/>
      </rPr>
      <t xml:space="preserve"> = </t>
    </r>
  </si>
  <si>
    <r>
      <rPr>
        <sz val="11"/>
        <color rgb="FF000000"/>
        <rFont val="Symbol"/>
        <family val="1"/>
        <charset val="2"/>
      </rPr>
      <t xml:space="preserve">q</t>
    </r>
    <r>
      <rPr>
        <vertAlign val="subscript"/>
        <sz val="11"/>
        <color rgb="FF000000"/>
        <rFont val="Calibri"/>
        <family val="2"/>
        <charset val="1"/>
      </rPr>
      <t xml:space="preserve">y</t>
    </r>
    <r>
      <rPr>
        <sz val="11"/>
        <color rgb="FF000000"/>
        <rFont val="Calibri"/>
        <family val="2"/>
        <charset val="1"/>
      </rPr>
      <t xml:space="preserve"> = </t>
    </r>
  </si>
  <si>
    <r>
      <rPr>
        <sz val="11"/>
        <color rgb="FF000000"/>
        <rFont val="Symbol"/>
        <family val="1"/>
        <charset val="2"/>
      </rPr>
      <t xml:space="preserve">q</t>
    </r>
    <r>
      <rPr>
        <vertAlign val="subscript"/>
        <sz val="11"/>
        <color rgb="FF000000"/>
        <rFont val="Calibri"/>
        <family val="2"/>
        <charset val="1"/>
      </rPr>
      <t xml:space="preserve">z</t>
    </r>
    <r>
      <rPr>
        <sz val="11"/>
        <color rgb="FF000000"/>
        <rFont val="Calibri"/>
        <family val="2"/>
        <charset val="1"/>
      </rPr>
      <t xml:space="preserve"> = </t>
    </r>
  </si>
  <si>
    <t xml:space="preserve">e) Determine the angle between the two cables AB and AC in degrees.</t>
  </si>
  <si>
    <t xml:space="preserve">Type out the equation you will use.  Use variables for the equations.   Show intermediate work.</t>
  </si>
  <si>
    <t xml:space="preserve">From a.b = |a|*|b|*cos(theta):</t>
  </si>
  <si>
    <t xml:space="preserve">cos(theta) = a.b/(|a|*|b|)</t>
  </si>
  <si>
    <t xml:space="preserve">Theta = acos(a.b/(|a||b|)</t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</si>
  <si>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 =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</si>
</sst>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"/>
    <numFmt numFmtId="167" formatCode="0.00"/>
    <numFmt numFmtId="168" formatCode="0.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vertAlign val="superscript"/>
      <sz val="11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vertAlign val="super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vertAlign val="sub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50760</xdr:colOff>
      <xdr:row>2</xdr:row>
      <xdr:rowOff>12600</xdr:rowOff>
    </xdr:from>
    <xdr:to>
      <xdr:col>10</xdr:col>
      <xdr:colOff>545400</xdr:colOff>
      <xdr:row>11</xdr:row>
      <xdr:rowOff>20520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37120" y="463320"/>
          <a:ext cx="5386680" cy="16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76680</xdr:colOff>
      <xdr:row>1</xdr:row>
      <xdr:rowOff>44640</xdr:rowOff>
    </xdr:from>
    <xdr:to>
      <xdr:col>10</xdr:col>
      <xdr:colOff>527760</xdr:colOff>
      <xdr:row>10</xdr:row>
      <xdr:rowOff>139320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563040" y="311040"/>
          <a:ext cx="5343120" cy="175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38520</xdr:colOff>
      <xdr:row>1</xdr:row>
      <xdr:rowOff>360</xdr:rowOff>
    </xdr:from>
    <xdr:to>
      <xdr:col>10</xdr:col>
      <xdr:colOff>583560</xdr:colOff>
      <xdr:row>7</xdr:row>
      <xdr:rowOff>239400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654120" y="266760"/>
          <a:ext cx="5398560" cy="1839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63720</xdr:colOff>
      <xdr:row>2</xdr:row>
      <xdr:rowOff>38520</xdr:rowOff>
    </xdr:from>
    <xdr:to>
      <xdr:col>7</xdr:col>
      <xdr:colOff>554040</xdr:colOff>
      <xdr:row>16</xdr:row>
      <xdr:rowOff>63360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679320" y="501840"/>
          <a:ext cx="5390640" cy="2780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1051200</xdr:colOff>
      <xdr:row>26</xdr:row>
      <xdr:rowOff>151200</xdr:rowOff>
    </xdr:from>
    <xdr:to>
      <xdr:col>4</xdr:col>
      <xdr:colOff>532080</xdr:colOff>
      <xdr:row>35</xdr:row>
      <xdr:rowOff>160200</xdr:rowOff>
    </xdr:to>
    <xdr:pic>
      <xdr:nvPicPr>
        <xdr:cNvPr id="4" name="Image 1" descr=""/>
        <xdr:cNvPicPr/>
      </xdr:nvPicPr>
      <xdr:blipFill>
        <a:blip r:embed="rId2"/>
        <a:stretch/>
      </xdr:blipFill>
      <xdr:spPr>
        <a:xfrm>
          <a:off x="1666800" y="5250240"/>
          <a:ext cx="2547000" cy="1666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76320</xdr:colOff>
      <xdr:row>2</xdr:row>
      <xdr:rowOff>57240</xdr:rowOff>
    </xdr:from>
    <xdr:to>
      <xdr:col>10</xdr:col>
      <xdr:colOff>501120</xdr:colOff>
      <xdr:row>26</xdr:row>
      <xdr:rowOff>56520</xdr:rowOff>
    </xdr:to>
    <xdr:pic>
      <xdr:nvPicPr>
        <xdr:cNvPr id="5" name="Picture 3" descr=""/>
        <xdr:cNvPicPr/>
      </xdr:nvPicPr>
      <xdr:blipFill>
        <a:blip r:embed="rId1"/>
        <a:stretch/>
      </xdr:blipFill>
      <xdr:spPr>
        <a:xfrm>
          <a:off x="691920" y="520560"/>
          <a:ext cx="6443640" cy="441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76680</xdr:colOff>
      <xdr:row>2</xdr:row>
      <xdr:rowOff>76680</xdr:rowOff>
    </xdr:from>
    <xdr:to>
      <xdr:col>10</xdr:col>
      <xdr:colOff>482760</xdr:colOff>
      <xdr:row>25</xdr:row>
      <xdr:rowOff>101520</xdr:rowOff>
    </xdr:to>
    <xdr:pic>
      <xdr:nvPicPr>
        <xdr:cNvPr id="6" name="Picture 2" descr=""/>
        <xdr:cNvPicPr/>
      </xdr:nvPicPr>
      <xdr:blipFill>
        <a:blip r:embed="rId1"/>
        <a:stretch/>
      </xdr:blipFill>
      <xdr:spPr>
        <a:xfrm>
          <a:off x="692280" y="540000"/>
          <a:ext cx="6424920" cy="4260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K5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4" activeCellId="0" sqref="H14"/>
    </sheetView>
  </sheetViews>
  <sheetFormatPr defaultRowHeight="14.5" zeroHeight="false" outlineLevelRow="0" outlineLevelCol="0"/>
  <cols>
    <col collapsed="false" customWidth="true" hidden="false" outlineLevel="0" max="2" min="1" style="0" width="3.45"/>
    <col collapsed="false" customWidth="true" hidden="false" outlineLevel="0" max="1025" min="3" style="0" width="8.67"/>
  </cols>
  <sheetData>
    <row r="1" customFormat="false" ht="21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</row>
    <row r="2" customFormat="false" ht="14.5" hidden="false" customHeight="false" outlineLevel="0" collapsed="false">
      <c r="C2" s="2" t="s">
        <v>1</v>
      </c>
      <c r="D2" s="3"/>
      <c r="E2" s="3"/>
      <c r="F2" s="3"/>
      <c r="G2" s="3"/>
      <c r="H2" s="3"/>
      <c r="I2" s="3"/>
      <c r="J2" s="3"/>
      <c r="K2" s="3"/>
    </row>
    <row r="3" customFormat="false" ht="14.5" hidden="false" customHeight="false" outlineLevel="0" collapsed="false">
      <c r="C3" s="3"/>
      <c r="D3" s="3"/>
      <c r="E3" s="3"/>
      <c r="F3" s="3"/>
      <c r="G3" s="3"/>
      <c r="H3" s="3"/>
      <c r="I3" s="3"/>
      <c r="J3" s="3"/>
      <c r="K3" s="3"/>
    </row>
    <row r="4" customFormat="false" ht="14.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</row>
    <row r="5" customFormat="false" ht="14.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</row>
    <row r="6" customFormat="false" ht="14.5" hidden="false" customHeight="false" outlineLevel="0" collapsed="false">
      <c r="C6" s="3"/>
      <c r="D6" s="3"/>
      <c r="E6" s="3"/>
      <c r="F6" s="3"/>
      <c r="G6" s="3"/>
      <c r="H6" s="3"/>
      <c r="I6" s="3"/>
      <c r="J6" s="3"/>
      <c r="K6" s="3"/>
    </row>
    <row r="7" customFormat="false" ht="14.5" hidden="false" customHeight="false" outlineLevel="0" collapsed="false">
      <c r="C7" s="3"/>
      <c r="D7" s="3"/>
      <c r="E7" s="3"/>
      <c r="F7" s="3"/>
      <c r="G7" s="3"/>
      <c r="H7" s="3"/>
      <c r="I7" s="3"/>
      <c r="J7" s="3"/>
      <c r="K7" s="3"/>
    </row>
    <row r="8" customFormat="false" ht="14.5" hidden="false" customHeight="false" outlineLevel="0" collapsed="false">
      <c r="C8" s="3"/>
      <c r="D8" s="3"/>
      <c r="E8" s="3"/>
      <c r="F8" s="3"/>
      <c r="G8" s="3"/>
      <c r="H8" s="3"/>
      <c r="I8" s="3"/>
      <c r="J8" s="3"/>
      <c r="K8" s="3"/>
    </row>
    <row r="9" customFormat="false" ht="14.5" hidden="false" customHeight="false" outlineLevel="0" collapsed="false">
      <c r="C9" s="3"/>
      <c r="D9" s="3"/>
      <c r="E9" s="3"/>
      <c r="F9" s="3"/>
      <c r="G9" s="3"/>
      <c r="H9" s="3"/>
      <c r="I9" s="3"/>
      <c r="J9" s="3"/>
      <c r="K9" s="3"/>
    </row>
    <row r="10" customFormat="false" ht="14.5" hidden="false" customHeight="false" outlineLevel="0" collapsed="false"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4.5" hidden="false" customHeight="false" outlineLevel="0" collapsed="false"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4.5" hidden="false" customHeight="false" outlineLevel="0" collapsed="false"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4.5" hidden="false" customHeight="false" outlineLevel="0" collapsed="false">
      <c r="C13" s="3" t="s">
        <v>2</v>
      </c>
      <c r="D13" s="3"/>
      <c r="E13" s="3"/>
      <c r="F13" s="3"/>
      <c r="G13" s="3"/>
      <c r="H13" s="3"/>
      <c r="I13" s="3"/>
      <c r="J13" s="3"/>
      <c r="K13" s="3"/>
    </row>
    <row r="14" customFormat="false" ht="14.5" hidden="false" customHeight="false" outlineLevel="0" collapsed="false">
      <c r="C14" s="3"/>
      <c r="D14" s="4" t="n">
        <v>2</v>
      </c>
      <c r="E14" s="5" t="n">
        <v>1</v>
      </c>
      <c r="F14" s="6" t="n">
        <v>-1</v>
      </c>
      <c r="G14" s="3"/>
      <c r="H14" s="4" t="n">
        <v>1</v>
      </c>
      <c r="I14" s="5" t="n">
        <v>-1</v>
      </c>
      <c r="J14" s="6" t="n">
        <v>2</v>
      </c>
      <c r="K14" s="3"/>
    </row>
    <row r="15" customFormat="false" ht="14.5" hidden="false" customHeight="false" outlineLevel="0" collapsed="false">
      <c r="C15" s="7" t="s">
        <v>3</v>
      </c>
      <c r="D15" s="8" t="n">
        <v>1</v>
      </c>
      <c r="E15" s="9" t="n">
        <v>-2</v>
      </c>
      <c r="F15" s="10" t="n">
        <v>2</v>
      </c>
      <c r="G15" s="7" t="s">
        <v>4</v>
      </c>
      <c r="H15" s="8" t="n">
        <v>2</v>
      </c>
      <c r="I15" s="9" t="n">
        <v>4</v>
      </c>
      <c r="J15" s="10" t="n">
        <v>0</v>
      </c>
      <c r="K15" s="3"/>
    </row>
    <row r="16" customFormat="false" ht="14.5" hidden="false" customHeight="false" outlineLevel="0" collapsed="false">
      <c r="C16" s="3"/>
      <c r="D16" s="11" t="n">
        <v>3</v>
      </c>
      <c r="E16" s="12" t="n">
        <v>-1</v>
      </c>
      <c r="F16" s="13" t="n">
        <v>2</v>
      </c>
      <c r="G16" s="3"/>
      <c r="H16" s="11" t="n">
        <v>3</v>
      </c>
      <c r="I16" s="12" t="n">
        <v>2</v>
      </c>
      <c r="J16" s="13" t="n">
        <v>2</v>
      </c>
      <c r="K16" s="3"/>
    </row>
    <row r="17" customFormat="false" ht="14.5" hidden="false" customHeight="false" outlineLevel="0" collapsed="false"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4.5" hidden="false" customHeight="false" outlineLevel="0" collapsed="false">
      <c r="C18" s="2" t="s">
        <v>5</v>
      </c>
      <c r="D18" s="3"/>
      <c r="E18" s="3"/>
      <c r="F18" s="3"/>
      <c r="G18" s="3"/>
      <c r="H18" s="3"/>
      <c r="I18" s="3"/>
      <c r="J18" s="3"/>
      <c r="K18" s="3"/>
    </row>
    <row r="19" customFormat="false" ht="14.5" hidden="false" customHeight="false" outlineLevel="0" collapsed="false">
      <c r="C19" s="3" t="s">
        <v>6</v>
      </c>
      <c r="D19" s="3"/>
      <c r="E19" s="3"/>
      <c r="F19" s="3"/>
      <c r="G19" s="3"/>
      <c r="H19" s="3"/>
      <c r="I19" s="3"/>
      <c r="J19" s="3"/>
      <c r="K19" s="3"/>
    </row>
    <row r="20" customFormat="false" ht="14.5" hidden="false" customHeight="false" outlineLevel="0" collapsed="false">
      <c r="C20" s="14" t="s">
        <v>7</v>
      </c>
      <c r="D20" s="3"/>
      <c r="E20" s="3"/>
      <c r="F20" s="3"/>
      <c r="G20" s="3"/>
      <c r="H20" s="3"/>
      <c r="I20" s="3"/>
      <c r="J20" s="3"/>
      <c r="K20" s="3"/>
    </row>
    <row r="21" customFormat="false" ht="14.5" hidden="false" customHeight="false" outlineLevel="0" collapsed="false">
      <c r="C21" s="2"/>
      <c r="D21" s="3"/>
      <c r="E21" s="3"/>
      <c r="F21" s="3"/>
      <c r="G21" s="3"/>
      <c r="H21" s="3"/>
      <c r="I21" s="3"/>
      <c r="J21" s="3"/>
      <c r="K21" s="3"/>
    </row>
    <row r="22" customFormat="false" ht="14.5" hidden="false" customHeight="false" outlineLevel="0" collapsed="false">
      <c r="C22" s="3"/>
      <c r="D22" s="3"/>
      <c r="E22" s="4" t="n">
        <f aca="false">D14*H14 + E14*H15 + F14*H16</f>
        <v>1</v>
      </c>
      <c r="F22" s="5" t="n">
        <f aca="false">D14*I14 + E14*I15 + F14*I16</f>
        <v>0</v>
      </c>
      <c r="G22" s="6" t="n">
        <f aca="false">D14*J14 + E14*J15 + F14*J16</f>
        <v>2</v>
      </c>
      <c r="H22" s="3"/>
      <c r="I22" s="3"/>
      <c r="J22" s="3"/>
      <c r="K22" s="3"/>
    </row>
    <row r="23" customFormat="false" ht="14.5" hidden="false" customHeight="false" outlineLevel="0" collapsed="false">
      <c r="C23" s="3"/>
      <c r="D23" s="2" t="s">
        <v>8</v>
      </c>
      <c r="E23" s="8" t="n">
        <f aca="false">D15*H14 + E15*H15 + F15*H16</f>
        <v>3</v>
      </c>
      <c r="F23" s="9" t="n">
        <f aca="false">D15*I14 + E15*I15 + F15*I16</f>
        <v>-5</v>
      </c>
      <c r="G23" s="10" t="n">
        <f aca="false">D15*J14 + E15*J15 + F15*J16</f>
        <v>6</v>
      </c>
      <c r="H23" s="3"/>
      <c r="I23" s="3"/>
      <c r="J23" s="3"/>
      <c r="K23" s="3"/>
    </row>
    <row r="24" customFormat="false" ht="14.5" hidden="false" customHeight="false" outlineLevel="0" collapsed="false">
      <c r="C24" s="3"/>
      <c r="D24" s="3"/>
      <c r="E24" s="11" t="n">
        <f aca="false">D16*H14 + E16*H15 + F16*H16</f>
        <v>7</v>
      </c>
      <c r="F24" s="12" t="n">
        <f aca="false">D16*I14 + E16*I15 + F16*I16</f>
        <v>-3</v>
      </c>
      <c r="G24" s="13" t="n">
        <f aca="false">D16*J14 + E16*J15 + F16*J16</f>
        <v>10</v>
      </c>
      <c r="H24" s="3"/>
      <c r="I24" s="3"/>
      <c r="J24" s="3"/>
      <c r="K24" s="3"/>
    </row>
    <row r="25" customFormat="false" ht="14.5" hidden="false" customHeight="false" outlineLevel="0" collapsed="false"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4.5" hidden="false" customHeight="false" outlineLevel="0" collapsed="false">
      <c r="C26" s="3" t="s">
        <v>9</v>
      </c>
      <c r="D26" s="3"/>
      <c r="E26" s="3"/>
      <c r="F26" s="3"/>
      <c r="G26" s="3"/>
      <c r="H26" s="3"/>
      <c r="I26" s="3"/>
      <c r="J26" s="3"/>
      <c r="K26" s="3"/>
    </row>
    <row r="27" customFormat="false" ht="14.5" hidden="false" customHeight="false" outlineLevel="0" collapsed="false">
      <c r="C27" s="14" t="s">
        <v>7</v>
      </c>
      <c r="D27" s="3"/>
      <c r="E27" s="3"/>
      <c r="F27" s="3"/>
      <c r="G27" s="3"/>
      <c r="H27" s="3"/>
      <c r="I27" s="3"/>
      <c r="J27" s="3"/>
      <c r="K27" s="3"/>
    </row>
    <row r="28" customFormat="false" ht="14.5" hidden="false" customHeight="false" outlineLevel="0" collapsed="false">
      <c r="C28" s="2"/>
      <c r="D28" s="3"/>
      <c r="E28" s="3"/>
      <c r="F28" s="3"/>
      <c r="G28" s="3"/>
      <c r="H28" s="3"/>
      <c r="I28" s="3"/>
      <c r="J28" s="3"/>
      <c r="K28" s="3"/>
    </row>
    <row r="29" customFormat="false" ht="14.5" hidden="false" customHeight="false" outlineLevel="0" collapsed="false">
      <c r="C29" s="3"/>
      <c r="D29" s="3"/>
      <c r="E29" s="4" t="n">
        <f aca="false">D14+H14</f>
        <v>3</v>
      </c>
      <c r="F29" s="5" t="n">
        <f aca="false">E14+I14</f>
        <v>0</v>
      </c>
      <c r="G29" s="6" t="n">
        <f aca="false">F14+J14</f>
        <v>1</v>
      </c>
      <c r="H29" s="3"/>
      <c r="I29" s="3"/>
      <c r="J29" s="3"/>
      <c r="K29" s="3"/>
    </row>
    <row r="30" customFormat="false" ht="13.8" hidden="false" customHeight="false" outlineLevel="0" collapsed="false">
      <c r="C30" s="3"/>
      <c r="D30" s="2" t="s">
        <v>10</v>
      </c>
      <c r="E30" s="8" t="n">
        <f aca="false">D15+H15</f>
        <v>3</v>
      </c>
      <c r="F30" s="15" t="n">
        <f aca="false">E15+I15</f>
        <v>2</v>
      </c>
      <c r="G30" s="16" t="n">
        <f aca="false">F15+J15</f>
        <v>2</v>
      </c>
      <c r="H30" s="3"/>
      <c r="I30" s="3"/>
      <c r="J30" s="3"/>
      <c r="K30" s="3"/>
    </row>
    <row r="31" customFormat="false" ht="13.8" hidden="false" customHeight="false" outlineLevel="0" collapsed="false">
      <c r="C31" s="3"/>
      <c r="D31" s="3"/>
      <c r="E31" s="11" t="n">
        <f aca="false">D16+H16</f>
        <v>6</v>
      </c>
      <c r="F31" s="17" t="n">
        <f aca="false">E16+I16</f>
        <v>1</v>
      </c>
      <c r="G31" s="18" t="n">
        <f aca="false">F16+J16</f>
        <v>4</v>
      </c>
      <c r="H31" s="3"/>
      <c r="I31" s="3"/>
      <c r="J31" s="3"/>
      <c r="K31" s="3"/>
    </row>
    <row r="32" customFormat="false" ht="14.5" hidden="false" customHeight="false" outlineLevel="0" collapsed="false">
      <c r="C32" s="3"/>
      <c r="D32" s="3"/>
      <c r="E32" s="3"/>
      <c r="F32" s="3"/>
      <c r="G32" s="3"/>
      <c r="H32" s="3"/>
      <c r="I32" s="3"/>
      <c r="J32" s="3"/>
      <c r="K32" s="3"/>
    </row>
    <row r="33" customFormat="false" ht="16.5" hidden="false" customHeight="false" outlineLevel="0" collapsed="false">
      <c r="C33" s="3" t="s">
        <v>11</v>
      </c>
      <c r="D33" s="3"/>
      <c r="E33" s="3"/>
      <c r="F33" s="3"/>
      <c r="G33" s="3"/>
      <c r="H33" s="3"/>
      <c r="I33" s="3"/>
      <c r="J33" s="3"/>
      <c r="K33" s="3"/>
    </row>
    <row r="34" customFormat="false" ht="14.5" hidden="false" customHeight="false" outlineLevel="0" collapsed="false">
      <c r="C34" s="14" t="s">
        <v>7</v>
      </c>
      <c r="D34" s="3"/>
      <c r="E34" s="3"/>
      <c r="F34" s="3"/>
      <c r="G34" s="3"/>
      <c r="H34" s="3"/>
      <c r="I34" s="3"/>
      <c r="J34" s="3"/>
      <c r="K34" s="3"/>
    </row>
    <row r="35" customFormat="false" ht="14.5" hidden="false" customHeight="false" outlineLevel="0" collapsed="false">
      <c r="C35" s="2"/>
      <c r="D35" s="3"/>
      <c r="E35" s="3"/>
      <c r="F35" s="3"/>
      <c r="G35" s="3"/>
      <c r="H35" s="3"/>
      <c r="I35" s="3"/>
      <c r="J35" s="3"/>
      <c r="K35" s="3"/>
    </row>
    <row r="36" customFormat="false" ht="13.8" hidden="false" customHeight="false" outlineLevel="0" collapsed="false">
      <c r="C36" s="3"/>
      <c r="D36" s="3"/>
      <c r="E36" s="4" t="n">
        <f aca="false">H14</f>
        <v>1</v>
      </c>
      <c r="F36" s="19" t="n">
        <f aca="false">H15</f>
        <v>2</v>
      </c>
      <c r="G36" s="20" t="n">
        <f aca="false">H16</f>
        <v>3</v>
      </c>
      <c r="H36" s="3"/>
      <c r="I36" s="3"/>
      <c r="J36" s="3"/>
      <c r="K36" s="3"/>
    </row>
    <row r="37" customFormat="false" ht="13.8" hidden="false" customHeight="false" outlineLevel="0" collapsed="false">
      <c r="C37" s="3"/>
      <c r="D37" s="2" t="s">
        <v>12</v>
      </c>
      <c r="E37" s="21" t="n">
        <f aca="false">I14</f>
        <v>-1</v>
      </c>
      <c r="F37" s="15" t="n">
        <f aca="false">I15</f>
        <v>4</v>
      </c>
      <c r="G37" s="16" t="n">
        <f aca="false">I16</f>
        <v>2</v>
      </c>
      <c r="H37" s="3"/>
      <c r="I37" s="3"/>
      <c r="J37" s="3"/>
      <c r="K37" s="3"/>
    </row>
    <row r="38" customFormat="false" ht="13.8" hidden="false" customHeight="false" outlineLevel="0" collapsed="false">
      <c r="C38" s="3"/>
      <c r="D38" s="3"/>
      <c r="E38" s="22" t="n">
        <f aca="false">J14</f>
        <v>2</v>
      </c>
      <c r="F38" s="17" t="n">
        <f aca="false">J15</f>
        <v>0</v>
      </c>
      <c r="G38" s="18" t="n">
        <f aca="false">J16</f>
        <v>2</v>
      </c>
      <c r="H38" s="3"/>
      <c r="I38" s="3"/>
      <c r="J38" s="3"/>
      <c r="K38" s="3"/>
    </row>
    <row r="39" customFormat="false" ht="14.5" hidden="false" customHeight="false" outlineLevel="0" collapsed="false">
      <c r="C39" s="3"/>
      <c r="D39" s="3"/>
      <c r="E39" s="3"/>
      <c r="F39" s="3"/>
      <c r="G39" s="3"/>
      <c r="H39" s="3"/>
      <c r="I39" s="3"/>
      <c r="J39" s="3"/>
      <c r="K39" s="3"/>
    </row>
    <row r="40" customFormat="false" ht="14.5" hidden="false" customHeight="false" outlineLevel="0" collapsed="false">
      <c r="C40" s="3" t="s">
        <v>13</v>
      </c>
      <c r="D40" s="3"/>
      <c r="E40" s="3"/>
      <c r="F40" s="3"/>
      <c r="G40" s="3"/>
      <c r="H40" s="3"/>
      <c r="I40" s="3"/>
      <c r="J40" s="3"/>
      <c r="K40" s="3"/>
    </row>
    <row r="41" customFormat="false" ht="14.5" hidden="false" customHeight="false" outlineLevel="0" collapsed="false">
      <c r="C41" s="14" t="s">
        <v>14</v>
      </c>
      <c r="D41" s="3"/>
      <c r="E41" s="3"/>
      <c r="F41" s="3"/>
      <c r="G41" s="3"/>
      <c r="H41" s="3"/>
      <c r="I41" s="3"/>
      <c r="J41" s="3"/>
      <c r="K41" s="3"/>
    </row>
    <row r="42" customFormat="false" ht="14.5" hidden="false" customHeight="false" outlineLevel="0" collapsed="false">
      <c r="C42" s="2"/>
      <c r="D42" s="23" t="s">
        <v>15</v>
      </c>
      <c r="E42" s="3"/>
      <c r="F42" s="3"/>
      <c r="G42" s="3"/>
      <c r="H42" s="3"/>
      <c r="I42" s="3"/>
      <c r="J42" s="3"/>
      <c r="K42" s="3"/>
    </row>
    <row r="43" customFormat="false" ht="14.5" hidden="false" customHeight="false" outlineLevel="0" collapsed="false">
      <c r="C43" s="3"/>
      <c r="D43" s="23" t="s">
        <v>16</v>
      </c>
      <c r="E43" s="9"/>
      <c r="F43" s="9"/>
      <c r="G43" s="9"/>
      <c r="H43" s="3"/>
      <c r="I43" s="3"/>
      <c r="J43" s="3"/>
      <c r="K43" s="3"/>
    </row>
    <row r="44" customFormat="false" ht="14.5" hidden="false" customHeight="false" outlineLevel="0" collapsed="false">
      <c r="C44" s="24" t="s">
        <v>17</v>
      </c>
      <c r="D44" s="24"/>
      <c r="E44" s="9"/>
      <c r="F44" s="9"/>
      <c r="G44" s="9"/>
      <c r="H44" s="3"/>
      <c r="I44" s="3"/>
      <c r="J44" s="3"/>
      <c r="K44" s="3"/>
    </row>
    <row r="45" customFormat="false" ht="14.5" hidden="false" customHeight="false" outlineLevel="0" collapsed="false">
      <c r="C45" s="25" t="s">
        <v>18</v>
      </c>
      <c r="D45" s="25" t="n">
        <f aca="false">(-1)^(1+1)*(I15*J16-I16*J15)</f>
        <v>8</v>
      </c>
      <c r="E45" s="9"/>
      <c r="F45" s="9"/>
      <c r="G45" s="9"/>
      <c r="H45" s="3"/>
      <c r="I45" s="3"/>
      <c r="J45" s="3"/>
      <c r="K45" s="3"/>
    </row>
    <row r="46" customFormat="false" ht="14.5" hidden="false" customHeight="false" outlineLevel="0" collapsed="false">
      <c r="C46" s="25" t="s">
        <v>19</v>
      </c>
      <c r="D46" s="25" t="n">
        <f aca="false">(-1)^(1+2)*(H15*J16-H16*J15)</f>
        <v>-4</v>
      </c>
      <c r="E46" s="3"/>
      <c r="F46" s="3"/>
      <c r="G46" s="3"/>
      <c r="H46" s="3"/>
      <c r="I46" s="3"/>
      <c r="J46" s="3"/>
      <c r="K46" s="3"/>
    </row>
    <row r="47" customFormat="false" ht="13.8" hidden="false" customHeight="false" outlineLevel="0" collapsed="false">
      <c r="C47" s="25" t="s">
        <v>20</v>
      </c>
      <c r="D47" s="26" t="n">
        <f aca="false">(-1)^(1+3)*(H15*I16-H16*I15)</f>
        <v>-8</v>
      </c>
      <c r="E47" s="9"/>
      <c r="F47" s="9"/>
      <c r="G47" s="9"/>
      <c r="H47" s="3"/>
      <c r="I47" s="3"/>
      <c r="J47" s="3"/>
      <c r="K47" s="3"/>
    </row>
    <row r="48" customFormat="false" ht="14.5" hidden="false" customHeight="false" outlineLevel="0" collapsed="false">
      <c r="C48" s="27"/>
      <c r="D48" s="27"/>
      <c r="E48" s="9"/>
      <c r="F48" s="9"/>
      <c r="G48" s="9"/>
      <c r="H48" s="3"/>
      <c r="I48" s="3"/>
      <c r="J48" s="3"/>
      <c r="K48" s="3"/>
    </row>
    <row r="49" customFormat="false" ht="14.5" hidden="false" customHeight="false" outlineLevel="0" collapsed="false">
      <c r="C49" s="3"/>
      <c r="D49" s="14" t="s">
        <v>21</v>
      </c>
      <c r="E49" s="28" t="n">
        <f aca="false">H14*D45+I14*D46+J14*D47</f>
        <v>-4</v>
      </c>
      <c r="F49" s="9"/>
      <c r="G49" s="9"/>
      <c r="H49" s="3"/>
      <c r="I49" s="3"/>
      <c r="J49" s="3"/>
      <c r="K49" s="3"/>
    </row>
    <row r="50" customFormat="false" ht="14.5" hidden="false" customHeight="false" outlineLevel="0" collapsed="false">
      <c r="C50" s="3"/>
      <c r="D50" s="2"/>
      <c r="E50" s="9"/>
      <c r="F50" s="9"/>
      <c r="G50" s="9"/>
      <c r="H50" s="3"/>
      <c r="I50" s="3"/>
      <c r="J50" s="3"/>
      <c r="K5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K5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58" activeCellId="0" sqref="I58"/>
    </sheetView>
  </sheetViews>
  <sheetFormatPr defaultRowHeight="14.5" zeroHeight="false" outlineLevelRow="0" outlineLevelCol="0"/>
  <cols>
    <col collapsed="false" customWidth="true" hidden="false" outlineLevel="0" max="2" min="1" style="0" width="3.45"/>
    <col collapsed="false" customWidth="true" hidden="false" outlineLevel="0" max="1025" min="3" style="0" width="8.67"/>
  </cols>
  <sheetData>
    <row r="1" customFormat="false" ht="21" hidden="false" customHeight="false" outlineLevel="0" collapsed="false">
      <c r="C1" s="1" t="s">
        <v>22</v>
      </c>
      <c r="D1" s="1"/>
      <c r="E1" s="1"/>
      <c r="F1" s="1"/>
      <c r="G1" s="1"/>
      <c r="H1" s="1"/>
      <c r="I1" s="1"/>
      <c r="J1" s="1"/>
      <c r="K1" s="1"/>
    </row>
    <row r="2" customFormat="false" ht="14.5" hidden="false" customHeight="false" outlineLevel="0" collapsed="false">
      <c r="C2" s="3"/>
      <c r="D2" s="3"/>
      <c r="E2" s="3"/>
      <c r="F2" s="3"/>
      <c r="G2" s="3"/>
      <c r="H2" s="3"/>
      <c r="I2" s="3"/>
      <c r="J2" s="3"/>
      <c r="K2" s="3"/>
    </row>
    <row r="3" customFormat="false" ht="14.5" hidden="false" customHeight="false" outlineLevel="0" collapsed="false">
      <c r="C3" s="3"/>
      <c r="D3" s="3"/>
      <c r="E3" s="3"/>
      <c r="F3" s="3"/>
      <c r="G3" s="3"/>
      <c r="H3" s="3"/>
      <c r="I3" s="3"/>
      <c r="J3" s="3"/>
      <c r="K3" s="3"/>
    </row>
    <row r="4" customFormat="false" ht="14.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</row>
    <row r="5" customFormat="false" ht="14.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</row>
    <row r="6" customFormat="false" ht="14.5" hidden="false" customHeight="false" outlineLevel="0" collapsed="false">
      <c r="C6" s="3"/>
      <c r="D6" s="3"/>
      <c r="E6" s="3"/>
      <c r="F6" s="3"/>
      <c r="G6" s="3"/>
      <c r="H6" s="3"/>
      <c r="I6" s="3"/>
      <c r="J6" s="3"/>
      <c r="K6" s="3"/>
    </row>
    <row r="7" customFormat="false" ht="14.5" hidden="false" customHeight="false" outlineLevel="0" collapsed="false">
      <c r="C7" s="3"/>
      <c r="D7" s="3"/>
      <c r="E7" s="3"/>
      <c r="F7" s="3"/>
      <c r="G7" s="3"/>
      <c r="H7" s="3"/>
      <c r="I7" s="3"/>
      <c r="J7" s="3"/>
      <c r="K7" s="3"/>
    </row>
    <row r="8" customFormat="false" ht="14.5" hidden="false" customHeight="false" outlineLevel="0" collapsed="false">
      <c r="C8" s="3"/>
      <c r="D8" s="3"/>
      <c r="E8" s="3"/>
      <c r="F8" s="3"/>
      <c r="G8" s="3"/>
      <c r="H8" s="3"/>
      <c r="I8" s="3"/>
      <c r="J8" s="3"/>
      <c r="K8" s="3"/>
    </row>
    <row r="9" customFormat="false" ht="14.5" hidden="false" customHeight="false" outlineLevel="0" collapsed="false">
      <c r="C9" s="3"/>
      <c r="D9" s="3"/>
      <c r="E9" s="3"/>
      <c r="F9" s="3"/>
      <c r="G9" s="3"/>
      <c r="H9" s="3"/>
      <c r="I9" s="3"/>
      <c r="J9" s="3"/>
      <c r="K9" s="3"/>
    </row>
    <row r="10" customFormat="false" ht="14.5" hidden="false" customHeight="false" outlineLevel="0" collapsed="false"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4.5" hidden="false" customHeight="false" outlineLevel="0" collapsed="false"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4.5" hidden="false" customHeight="false" outlineLevel="0" collapsed="false"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4.5" hidden="false" customHeight="false" outlineLevel="0" collapsed="false">
      <c r="C13" s="3" t="s">
        <v>2</v>
      </c>
      <c r="D13" s="3"/>
      <c r="E13" s="3"/>
      <c r="F13" s="3"/>
      <c r="G13" s="3"/>
      <c r="H13" s="3"/>
      <c r="I13" s="3"/>
      <c r="J13" s="3"/>
      <c r="K13" s="3"/>
    </row>
    <row r="14" customFormat="false" ht="14.5" hidden="false" customHeight="false" outlineLevel="0" collapsed="false">
      <c r="C14" s="3"/>
      <c r="D14" s="3"/>
      <c r="E14" s="7" t="s">
        <v>23</v>
      </c>
      <c r="F14" s="7" t="s">
        <v>24</v>
      </c>
      <c r="G14" s="7" t="s">
        <v>25</v>
      </c>
      <c r="H14" s="3"/>
      <c r="I14" s="3"/>
      <c r="J14" s="3"/>
      <c r="K14" s="3"/>
    </row>
    <row r="15" customFormat="false" ht="14.5" hidden="false" customHeight="false" outlineLevel="0" collapsed="false">
      <c r="C15" s="3"/>
      <c r="D15" s="7" t="s">
        <v>26</v>
      </c>
      <c r="E15" s="29" t="n">
        <v>3</v>
      </c>
      <c r="F15" s="30" t="n">
        <v>-6</v>
      </c>
      <c r="G15" s="31" t="n">
        <v>5</v>
      </c>
      <c r="H15" s="3"/>
      <c r="I15" s="3"/>
      <c r="J15" s="3"/>
      <c r="K15" s="3"/>
    </row>
    <row r="16" customFormat="false" ht="14.5" hidden="false" customHeight="false" outlineLevel="0" collapsed="false">
      <c r="C16" s="3"/>
      <c r="D16" s="7"/>
      <c r="E16" s="3"/>
      <c r="F16" s="3"/>
      <c r="G16" s="3"/>
      <c r="H16" s="3"/>
      <c r="I16" s="3"/>
      <c r="J16" s="3"/>
      <c r="K16" s="3"/>
    </row>
    <row r="17" customFormat="false" ht="14.5" hidden="false" customHeight="false" outlineLevel="0" collapsed="false">
      <c r="C17" s="3"/>
      <c r="D17" s="7" t="s">
        <v>4</v>
      </c>
      <c r="E17" s="29" t="n">
        <v>-1</v>
      </c>
      <c r="F17" s="30" t="n">
        <v>4</v>
      </c>
      <c r="G17" s="31" t="n">
        <v>-2</v>
      </c>
      <c r="H17" s="3"/>
      <c r="I17" s="3"/>
      <c r="J17" s="3"/>
      <c r="K17" s="3"/>
    </row>
    <row r="18" customFormat="false" ht="14.5" hidden="false" customHeight="false" outlineLevel="0" collapsed="false"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4.5" hidden="false" customHeight="false" outlineLevel="0" collapsed="false">
      <c r="C19" s="2" t="s">
        <v>5</v>
      </c>
      <c r="D19" s="3"/>
      <c r="E19" s="3"/>
      <c r="F19" s="3"/>
      <c r="G19" s="3"/>
      <c r="H19" s="3"/>
      <c r="I19" s="3"/>
      <c r="J19" s="3"/>
      <c r="K19" s="3"/>
    </row>
    <row r="20" customFormat="false" ht="16.5" hidden="false" customHeight="false" outlineLevel="0" collapsed="false">
      <c r="C20" s="3" t="s">
        <v>27</v>
      </c>
      <c r="D20" s="3"/>
      <c r="E20" s="3"/>
      <c r="F20" s="3"/>
      <c r="G20" s="3"/>
      <c r="H20" s="3"/>
      <c r="I20" s="3"/>
      <c r="J20" s="3"/>
      <c r="K20" s="3"/>
    </row>
    <row r="21" customFormat="false" ht="14.5" hidden="false" customHeight="false" outlineLevel="0" collapsed="false"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4.5" hidden="false" customHeight="false" outlineLevel="0" collapsed="false">
      <c r="C22" s="3" t="s">
        <v>28</v>
      </c>
      <c r="D22" s="3"/>
      <c r="E22" s="3"/>
      <c r="F22" s="3"/>
      <c r="G22" s="28" t="n">
        <f aca="false">SQRT(E17^2 + F17^2 + G17^2)</f>
        <v>4.58257569495584</v>
      </c>
      <c r="H22" s="3"/>
      <c r="I22" s="3"/>
      <c r="J22" s="3"/>
      <c r="K22" s="3"/>
    </row>
    <row r="23" customFormat="false" ht="14.5" hidden="false" customHeight="false" outlineLevel="0" collapsed="false"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6.5" hidden="false" customHeight="false" outlineLevel="0" collapsed="false">
      <c r="C24" s="3"/>
      <c r="D24" s="32" t="s">
        <v>29</v>
      </c>
      <c r="E24" s="28" t="n">
        <f aca="false">E17/G22</f>
        <v>-0.218217890235992</v>
      </c>
      <c r="F24" s="2" t="s">
        <v>30</v>
      </c>
      <c r="G24" s="28" t="n">
        <f aca="false">F17/G22</f>
        <v>0.872871560943969</v>
      </c>
      <c r="H24" s="2" t="s">
        <v>31</v>
      </c>
      <c r="I24" s="28" t="n">
        <f aca="false">G17/G22</f>
        <v>-0.436435780471985</v>
      </c>
      <c r="J24" s="2" t="s">
        <v>25</v>
      </c>
      <c r="K24" s="3"/>
    </row>
    <row r="25" customFormat="false" ht="14.5" hidden="false" customHeight="false" outlineLevel="0" collapsed="false"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3.8" hidden="false" customHeight="false" outlineLevel="0" collapsed="false">
      <c r="C26" s="3" t="s">
        <v>32</v>
      </c>
      <c r="D26" s="3"/>
      <c r="E26" s="3"/>
      <c r="F26" s="3"/>
      <c r="G26" s="3"/>
      <c r="H26" s="3"/>
      <c r="I26" s="3"/>
      <c r="J26" s="3"/>
      <c r="K26" s="3"/>
    </row>
    <row r="27" customFormat="false" ht="14.5" hidden="false" customHeight="false" outlineLevel="0" collapsed="false"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6.5" hidden="false" customHeight="false" outlineLevel="0" collapsed="false">
      <c r="C28" s="3"/>
      <c r="D28" s="32" t="s">
        <v>10</v>
      </c>
      <c r="E28" s="28" t="n">
        <f aca="false">E15+E17</f>
        <v>2</v>
      </c>
      <c r="F28" s="2" t="s">
        <v>30</v>
      </c>
      <c r="G28" s="28" t="n">
        <f aca="false">F15+F17</f>
        <v>-2</v>
      </c>
      <c r="H28" s="2" t="s">
        <v>31</v>
      </c>
      <c r="I28" s="28" t="n">
        <f aca="false">G15+G17</f>
        <v>3</v>
      </c>
      <c r="J28" s="2" t="s">
        <v>25</v>
      </c>
      <c r="K28" s="3"/>
    </row>
    <row r="29" customFormat="false" ht="14.5" hidden="false" customHeight="false" outlineLevel="0" collapsed="false"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4.5" hidden="false" customHeight="false" outlineLevel="0" collapsed="false">
      <c r="C30" s="3" t="s">
        <v>33</v>
      </c>
      <c r="D30" s="3"/>
      <c r="E30" s="3"/>
      <c r="F30" s="3"/>
      <c r="G30" s="28" t="n">
        <f aca="false">SQRT(E28^2 + G28^2 + I28^2)</f>
        <v>4.12310562561766</v>
      </c>
      <c r="H30" s="3"/>
      <c r="I30" s="3"/>
      <c r="J30" s="3"/>
      <c r="K30" s="3"/>
    </row>
    <row r="31" customFormat="false" ht="14.5" hidden="false" customHeight="false" outlineLevel="0" collapsed="false"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4.5" hidden="false" customHeight="false" outlineLevel="0" collapsed="false">
      <c r="C32" s="3" t="s">
        <v>34</v>
      </c>
      <c r="D32" s="3"/>
      <c r="E32" s="3"/>
      <c r="F32" s="3"/>
      <c r="G32" s="3"/>
      <c r="H32" s="3"/>
      <c r="I32" s="3"/>
      <c r="J32" s="3"/>
      <c r="K32" s="3"/>
    </row>
    <row r="33" customFormat="false" ht="14.5" hidden="false" customHeight="false" outlineLevel="0" collapsed="false">
      <c r="C33" s="3"/>
      <c r="D33" s="3"/>
      <c r="E33" s="3"/>
      <c r="F33" s="3"/>
      <c r="G33" s="3"/>
      <c r="H33" s="3"/>
      <c r="I33" s="3"/>
      <c r="J33" s="3"/>
      <c r="K33" s="3"/>
    </row>
    <row r="34" customFormat="false" ht="14.5" hidden="false" customHeight="false" outlineLevel="0" collapsed="false">
      <c r="C34" s="3" t="s">
        <v>35</v>
      </c>
      <c r="D34" s="3"/>
      <c r="E34" s="3"/>
      <c r="F34" s="3"/>
      <c r="G34" s="28" t="n">
        <f aca="false">E15*E17 + F15*F17 + G15*G17</f>
        <v>-37</v>
      </c>
      <c r="H34" s="3"/>
      <c r="I34" s="3"/>
      <c r="J34" s="3"/>
      <c r="K34" s="3"/>
    </row>
    <row r="35" customFormat="false" ht="14.5" hidden="false" customHeight="false" outlineLevel="0" collapsed="false">
      <c r="C35" s="3"/>
      <c r="D35" s="3"/>
      <c r="E35" s="3"/>
      <c r="F35" s="3"/>
      <c r="G35" s="3"/>
      <c r="H35" s="3"/>
      <c r="I35" s="3"/>
      <c r="J35" s="3"/>
      <c r="K35" s="3"/>
    </row>
    <row r="36" customFormat="false" ht="14.5" hidden="false" customHeight="false" outlineLevel="0" collapsed="false">
      <c r="C36" s="3" t="s">
        <v>36</v>
      </c>
      <c r="D36" s="3"/>
      <c r="E36" s="3"/>
      <c r="F36" s="3"/>
      <c r="G36" s="3"/>
      <c r="H36" s="3"/>
      <c r="I36" s="3"/>
      <c r="J36" s="3"/>
      <c r="K36" s="3"/>
    </row>
    <row r="37" customFormat="false" ht="14.5" hidden="false" customHeight="false" outlineLevel="0" collapsed="false">
      <c r="C37" s="3"/>
      <c r="D37" s="3"/>
      <c r="E37" s="3"/>
      <c r="F37" s="3"/>
      <c r="G37" s="3"/>
      <c r="H37" s="3"/>
      <c r="I37" s="3"/>
      <c r="J37" s="3"/>
      <c r="K37" s="3"/>
    </row>
    <row r="38" customFormat="false" ht="14.5" hidden="false" customHeight="false" outlineLevel="0" collapsed="false">
      <c r="C38" s="3" t="s">
        <v>37</v>
      </c>
      <c r="D38" s="3"/>
      <c r="E38" s="3"/>
      <c r="F38" s="3" t="s">
        <v>38</v>
      </c>
      <c r="G38" s="3"/>
      <c r="H38" s="3"/>
      <c r="I38" s="3"/>
      <c r="J38" s="3"/>
      <c r="K38" s="3"/>
    </row>
    <row r="39" customFormat="false" ht="14.5" hidden="false" customHeight="false" outlineLevel="0" collapsed="false">
      <c r="C39" s="3"/>
      <c r="D39" s="3"/>
      <c r="E39" s="3"/>
      <c r="F39" s="3"/>
      <c r="G39" s="3"/>
      <c r="H39" s="3"/>
      <c r="I39" s="3"/>
      <c r="J39" s="3"/>
      <c r="K39" s="3"/>
    </row>
    <row r="40" customFormat="false" ht="14.5" hidden="false" customHeight="false" outlineLevel="0" collapsed="false">
      <c r="C40" s="3" t="s">
        <v>39</v>
      </c>
      <c r="D40" s="3"/>
      <c r="E40" s="3"/>
      <c r="F40" s="3"/>
      <c r="G40" s="28" t="n">
        <f aca="false">SQRT(E15^2 + F15^2 + G15^2)</f>
        <v>8.36660026534076</v>
      </c>
      <c r="H40" s="3"/>
      <c r="I40" s="3"/>
      <c r="J40" s="3"/>
      <c r="K40" s="3"/>
    </row>
    <row r="41" customFormat="false" ht="14.5" hidden="false" customHeight="false" outlineLevel="0" collapsed="false">
      <c r="C41" s="3"/>
      <c r="D41" s="3"/>
      <c r="E41" s="3"/>
      <c r="F41" s="3"/>
      <c r="G41" s="3"/>
      <c r="H41" s="3"/>
      <c r="I41" s="3"/>
      <c r="J41" s="3"/>
      <c r="K41" s="3"/>
    </row>
    <row r="42" customFormat="false" ht="14.5" hidden="false" customHeight="false" outlineLevel="0" collapsed="false">
      <c r="C42" s="3"/>
      <c r="D42" s="33" t="s">
        <v>40</v>
      </c>
      <c r="E42" s="28" t="n">
        <f aca="false">DEGREES(ACOS(G34/(G22*G40)))</f>
        <v>164.804040633321</v>
      </c>
      <c r="F42" s="3" t="s">
        <v>41</v>
      </c>
      <c r="G42" s="3"/>
      <c r="H42" s="3"/>
      <c r="I42" s="3"/>
      <c r="J42" s="3"/>
      <c r="K42" s="3"/>
    </row>
    <row r="43" customFormat="false" ht="14.5" hidden="false" customHeight="false" outlineLevel="0" collapsed="false">
      <c r="C43" s="3"/>
      <c r="D43" s="3"/>
      <c r="E43" s="3"/>
      <c r="F43" s="3"/>
      <c r="G43" s="3"/>
      <c r="H43" s="3"/>
      <c r="I43" s="3"/>
      <c r="J43" s="3"/>
      <c r="K43" s="3"/>
    </row>
    <row r="44" customFormat="false" ht="14.5" hidden="false" customHeight="false" outlineLevel="0" collapsed="false">
      <c r="C44" s="3" t="s">
        <v>42</v>
      </c>
      <c r="D44" s="3"/>
      <c r="E44" s="3"/>
      <c r="F44" s="3"/>
      <c r="G44" s="3"/>
      <c r="H44" s="3"/>
      <c r="I44" s="3"/>
      <c r="J44" s="3"/>
      <c r="K44" s="3"/>
    </row>
    <row r="45" customFormat="false" ht="14.5" hidden="false" customHeight="false" outlineLevel="0" collapsed="false">
      <c r="C45" s="3"/>
      <c r="D45" s="3"/>
      <c r="E45" s="3"/>
      <c r="F45" s="3"/>
      <c r="G45" s="3"/>
      <c r="H45" s="3"/>
      <c r="I45" s="3"/>
      <c r="J45" s="3"/>
      <c r="K45" s="3"/>
    </row>
    <row r="46" customFormat="false" ht="17.5" hidden="false" customHeight="false" outlineLevel="0" collapsed="false">
      <c r="C46" s="3" t="s">
        <v>43</v>
      </c>
      <c r="D46" s="3"/>
      <c r="E46" s="3"/>
      <c r="F46" s="3"/>
      <c r="G46" s="3"/>
      <c r="H46" s="3"/>
      <c r="I46" s="3"/>
      <c r="J46" s="3"/>
      <c r="K46" s="3"/>
    </row>
    <row r="47" customFormat="false" ht="14.5" hidden="false" customHeight="false" outlineLevel="0" collapsed="false">
      <c r="C47" s="3"/>
      <c r="D47" s="3"/>
      <c r="E47" s="3"/>
      <c r="F47" s="3"/>
      <c r="G47" s="3"/>
      <c r="H47" s="3"/>
      <c r="I47" s="3"/>
      <c r="J47" s="3"/>
      <c r="K47" s="3"/>
    </row>
    <row r="48" customFormat="false" ht="14.5" hidden="false" customHeight="false" outlineLevel="0" collapsed="false">
      <c r="C48" s="3"/>
      <c r="D48" s="3"/>
      <c r="E48" s="3"/>
      <c r="F48" s="3"/>
      <c r="G48" s="3"/>
      <c r="H48" s="3"/>
      <c r="I48" s="3"/>
      <c r="J48" s="3"/>
      <c r="K48" s="3"/>
    </row>
    <row r="49" customFormat="false" ht="16.5" hidden="false" customHeight="false" outlineLevel="0" collapsed="false">
      <c r="C49" s="3"/>
      <c r="D49" s="3" t="s">
        <v>44</v>
      </c>
      <c r="E49" s="28" t="n">
        <f aca="false">G34/(G22)^2*E17</f>
        <v>1.76190476190476</v>
      </c>
      <c r="F49" s="2" t="s">
        <v>30</v>
      </c>
      <c r="G49" s="28" t="n">
        <f aca="false">G34/(G22)^2*F17</f>
        <v>-7.04761904761905</v>
      </c>
      <c r="H49" s="2" t="s">
        <v>31</v>
      </c>
      <c r="I49" s="28" t="n">
        <f aca="false">G34/(G22)^2*G17</f>
        <v>3.52380952380952</v>
      </c>
      <c r="J49" s="2" t="s">
        <v>25</v>
      </c>
      <c r="K49" s="3"/>
    </row>
    <row r="50" customFormat="false" ht="14.5" hidden="false" customHeight="false" outlineLevel="0" collapsed="false">
      <c r="C50" s="3"/>
      <c r="D50" s="3"/>
      <c r="E50" s="3"/>
      <c r="F50" s="3"/>
      <c r="G50" s="3"/>
      <c r="H50" s="3"/>
      <c r="I50" s="3"/>
      <c r="J50" s="3"/>
      <c r="K50" s="3"/>
    </row>
    <row r="51" customFormat="false" ht="14.5" hidden="false" customHeight="false" outlineLevel="0" collapsed="false">
      <c r="C51" s="3" t="s">
        <v>45</v>
      </c>
      <c r="D51" s="3"/>
      <c r="E51" s="3"/>
      <c r="F51" s="3"/>
      <c r="G51" s="3"/>
      <c r="H51" s="3"/>
      <c r="I51" s="3"/>
      <c r="J51" s="3"/>
      <c r="K51" s="3"/>
    </row>
    <row r="52" customFormat="false" ht="14.5" hidden="false" customHeight="false" outlineLevel="0" collapsed="false">
      <c r="C52" s="3"/>
      <c r="D52" s="3"/>
      <c r="E52" s="3"/>
      <c r="F52" s="3"/>
      <c r="G52" s="3"/>
      <c r="H52" s="3"/>
      <c r="I52" s="3"/>
      <c r="J52" s="3"/>
      <c r="K52" s="3"/>
    </row>
    <row r="53" customFormat="false" ht="14.5" hidden="false" customHeight="false" outlineLevel="0" collapsed="false">
      <c r="C53" s="3"/>
      <c r="D53" s="7"/>
      <c r="E53" s="34" t="s">
        <v>23</v>
      </c>
      <c r="F53" s="35" t="s">
        <v>24</v>
      </c>
      <c r="G53" s="36" t="s">
        <v>25</v>
      </c>
      <c r="H53" s="3"/>
      <c r="I53" s="3"/>
      <c r="J53" s="3"/>
      <c r="K53" s="3"/>
    </row>
    <row r="54" customFormat="false" ht="14.5" hidden="false" customHeight="false" outlineLevel="0" collapsed="false">
      <c r="C54" s="3"/>
      <c r="D54" s="7" t="s">
        <v>46</v>
      </c>
      <c r="E54" s="8" t="n">
        <f aca="false">E15</f>
        <v>3</v>
      </c>
      <c r="F54" s="9" t="n">
        <f aca="false">F15</f>
        <v>-6</v>
      </c>
      <c r="G54" s="10" t="n">
        <f aca="false">G15</f>
        <v>5</v>
      </c>
      <c r="H54" s="37" t="s">
        <v>47</v>
      </c>
      <c r="I54" s="3"/>
      <c r="J54" s="3"/>
      <c r="K54" s="3"/>
    </row>
    <row r="55" customFormat="false" ht="14.5" hidden="false" customHeight="false" outlineLevel="0" collapsed="false">
      <c r="C55" s="3"/>
      <c r="D55" s="3"/>
      <c r="E55" s="11" t="n">
        <f aca="false">E17</f>
        <v>-1</v>
      </c>
      <c r="F55" s="12" t="n">
        <f aca="false">F17</f>
        <v>4</v>
      </c>
      <c r="G55" s="13" t="n">
        <f aca="false">G17</f>
        <v>-2</v>
      </c>
      <c r="H55" s="3"/>
      <c r="I55" s="3"/>
      <c r="J55" s="3"/>
      <c r="K55" s="3"/>
    </row>
    <row r="56" customFormat="false" ht="14.5" hidden="false" customHeight="false" outlineLevel="0" collapsed="false">
      <c r="C56" s="3"/>
      <c r="D56" s="3"/>
      <c r="E56" s="3"/>
      <c r="F56" s="3"/>
      <c r="G56" s="3"/>
      <c r="H56" s="3"/>
      <c r="I56" s="3"/>
      <c r="J56" s="3"/>
      <c r="K56" s="3"/>
    </row>
    <row r="57" customFormat="false" ht="14.5" hidden="false" customHeight="false" outlineLevel="0" collapsed="false">
      <c r="C57" s="3"/>
      <c r="D57" s="3"/>
      <c r="E57" s="28" t="n">
        <f aca="false">F54*G55-(F55*G54)</f>
        <v>-8</v>
      </c>
      <c r="F57" s="2" t="s">
        <v>30</v>
      </c>
      <c r="G57" s="28" t="n">
        <f aca="false">G54*E55-G55*E54</f>
        <v>1</v>
      </c>
      <c r="H57" s="2" t="s">
        <v>31</v>
      </c>
      <c r="I57" s="28" t="n">
        <f aca="false">E54*F55-E55*F54</f>
        <v>6</v>
      </c>
      <c r="J57" s="2" t="s">
        <v>25</v>
      </c>
      <c r="K57" s="3"/>
    </row>
    <row r="58" customFormat="false" ht="14.5" hidden="false" customHeight="false" outlineLevel="0" collapsed="false">
      <c r="C58" s="3"/>
      <c r="D58" s="3"/>
      <c r="E58" s="3"/>
      <c r="F58" s="3"/>
      <c r="G58" s="3"/>
      <c r="H58" s="3"/>
      <c r="I58" s="3"/>
      <c r="J58" s="3"/>
      <c r="K58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1"/>
  <sheetViews>
    <sheetView showFormulas="false" showGridLines="true" showRowColHeaders="true" showZeros="true" rightToLeft="false" tabSelected="false" showOutlineSymbols="true" defaultGridColor="true" view="normal" topLeftCell="C50" colorId="64" zoomScale="130" zoomScaleNormal="130" zoomScalePageLayoutView="100" workbookViewId="0">
      <selection pane="topLeft" activeCell="D58" activeCellId="0" sqref="D58"/>
    </sheetView>
  </sheetViews>
  <sheetFormatPr defaultRowHeight="14.5" zeroHeight="false" outlineLevelRow="0" outlineLevelCol="0"/>
  <cols>
    <col collapsed="false" customWidth="true" hidden="false" outlineLevel="0" max="2" min="1" style="0" width="4.36"/>
    <col collapsed="false" customWidth="true" hidden="false" outlineLevel="0" max="3" min="3" style="38" width="9.82"/>
    <col collapsed="false" customWidth="true" hidden="false" outlineLevel="0" max="4" min="4" style="38" width="8.72"/>
    <col collapsed="false" customWidth="true" hidden="false" outlineLevel="0" max="6" min="5" style="38" width="7.45"/>
    <col collapsed="false" customWidth="true" hidden="false" outlineLevel="0" max="7" min="7" style="38" width="9.18"/>
    <col collapsed="false" customWidth="true" hidden="false" outlineLevel="0" max="1025" min="8" style="38" width="8.72"/>
  </cols>
  <sheetData>
    <row r="1" s="39" customFormat="true" ht="21" hidden="false" customHeight="false" outlineLevel="0" collapsed="false">
      <c r="A1" s="0"/>
      <c r="B1" s="0"/>
      <c r="C1" s="1" t="s">
        <v>48</v>
      </c>
      <c r="D1" s="1"/>
      <c r="E1" s="1"/>
      <c r="F1" s="1"/>
      <c r="G1" s="1"/>
      <c r="H1" s="1"/>
      <c r="I1" s="1"/>
      <c r="J1" s="1"/>
      <c r="K1" s="1"/>
    </row>
    <row r="2" s="39" customFormat="true" ht="21" hidden="false" customHeight="false" outlineLevel="0" collapsed="false">
      <c r="A2" s="0"/>
      <c r="B2" s="0"/>
      <c r="C2" s="1"/>
      <c r="D2" s="1"/>
      <c r="E2" s="1"/>
      <c r="F2" s="1"/>
      <c r="G2" s="1"/>
      <c r="H2" s="1"/>
      <c r="I2" s="1"/>
      <c r="J2" s="1"/>
      <c r="K2" s="1"/>
    </row>
    <row r="3" s="39" customFormat="true" ht="21" hidden="false" customHeight="false" outlineLevel="0" collapsed="false">
      <c r="A3" s="0"/>
      <c r="B3" s="0"/>
      <c r="C3" s="1"/>
      <c r="D3" s="1"/>
      <c r="E3" s="1"/>
      <c r="F3" s="1"/>
      <c r="G3" s="1"/>
      <c r="H3" s="1"/>
      <c r="I3" s="1"/>
      <c r="J3" s="1"/>
      <c r="K3" s="1"/>
    </row>
    <row r="4" s="39" customFormat="true" ht="21" hidden="false" customHeight="false" outlineLevel="0" collapsed="false">
      <c r="A4" s="0"/>
      <c r="B4" s="0"/>
      <c r="C4" s="1"/>
      <c r="D4" s="1"/>
      <c r="E4" s="1"/>
      <c r="F4" s="1"/>
      <c r="G4" s="1"/>
      <c r="H4" s="1"/>
      <c r="I4" s="1"/>
      <c r="J4" s="1"/>
      <c r="K4" s="1"/>
    </row>
    <row r="5" s="39" customFormat="true" ht="21" hidden="false" customHeight="false" outlineLevel="0" collapsed="false">
      <c r="A5" s="0"/>
      <c r="B5" s="0"/>
      <c r="C5" s="1"/>
      <c r="D5" s="1"/>
      <c r="E5" s="1"/>
      <c r="F5" s="1"/>
      <c r="G5" s="1"/>
      <c r="H5" s="1"/>
      <c r="I5" s="1"/>
      <c r="J5" s="1"/>
      <c r="K5" s="1"/>
    </row>
    <row r="6" s="39" customFormat="true" ht="21" hidden="false" customHeight="false" outlineLevel="0" collapsed="false">
      <c r="A6" s="0"/>
      <c r="B6" s="0"/>
      <c r="C6" s="1"/>
      <c r="D6" s="1"/>
      <c r="E6" s="1"/>
      <c r="F6" s="1"/>
      <c r="G6" s="1"/>
      <c r="H6" s="1"/>
      <c r="I6" s="1"/>
      <c r="J6" s="1"/>
      <c r="K6" s="1"/>
    </row>
    <row r="7" s="39" customFormat="true" ht="21" hidden="false" customHeight="false" outlineLevel="0" collapsed="false">
      <c r="A7" s="0"/>
      <c r="B7" s="0"/>
      <c r="C7" s="1"/>
      <c r="D7" s="1"/>
      <c r="E7" s="1"/>
      <c r="F7" s="1"/>
      <c r="G7" s="1"/>
      <c r="H7" s="1"/>
      <c r="I7" s="1"/>
      <c r="J7" s="1"/>
      <c r="K7" s="1"/>
    </row>
    <row r="8" s="39" customFormat="true" ht="21" hidden="false" customHeight="false" outlineLevel="0" collapsed="false">
      <c r="A8" s="0"/>
      <c r="B8" s="0"/>
      <c r="C8" s="1"/>
      <c r="D8" s="1"/>
      <c r="E8" s="1"/>
      <c r="F8" s="1"/>
      <c r="G8" s="1"/>
      <c r="H8" s="1"/>
      <c r="I8" s="1"/>
      <c r="J8" s="1"/>
      <c r="K8" s="1"/>
    </row>
    <row r="9" customFormat="false" ht="14.5" hidden="false" customHeight="false" outlineLevel="0" collapsed="false">
      <c r="C9" s="37"/>
      <c r="D9" s="37"/>
      <c r="E9" s="37"/>
      <c r="F9" s="37"/>
      <c r="G9" s="37"/>
      <c r="H9" s="37"/>
      <c r="I9" s="37"/>
      <c r="J9" s="37"/>
      <c r="K9" s="37"/>
    </row>
    <row r="10" s="41" customFormat="true" ht="14.5" hidden="false" customHeight="false" outlineLevel="0" collapsed="false">
      <c r="A10" s="0"/>
      <c r="B10" s="0"/>
      <c r="C10" s="40" t="s">
        <v>5</v>
      </c>
      <c r="D10" s="24"/>
      <c r="E10" s="24"/>
      <c r="F10" s="24"/>
      <c r="G10" s="24"/>
      <c r="H10" s="24"/>
      <c r="I10" s="24"/>
      <c r="J10" s="24"/>
      <c r="K10" s="24"/>
    </row>
    <row r="11" s="41" customFormat="true" ht="14.5" hidden="false" customHeight="false" outlineLevel="0" collapsed="false">
      <c r="A11" s="42"/>
      <c r="B11" s="42"/>
      <c r="C11" s="24" t="s">
        <v>49</v>
      </c>
      <c r="D11" s="24"/>
      <c r="E11" s="24"/>
      <c r="F11" s="24"/>
      <c r="G11" s="24"/>
      <c r="H11" s="24"/>
      <c r="I11" s="24"/>
      <c r="J11" s="24"/>
      <c r="K11" s="24"/>
    </row>
    <row r="12" s="41" customFormat="true" ht="15" hidden="false" customHeight="false" outlineLevel="0" collapsed="false">
      <c r="A12" s="42"/>
      <c r="B12" s="42"/>
      <c r="C12" s="24"/>
      <c r="D12" s="24"/>
      <c r="E12" s="24"/>
      <c r="F12" s="24"/>
      <c r="G12" s="24"/>
      <c r="H12" s="24"/>
      <c r="I12" s="24"/>
      <c r="J12" s="24"/>
      <c r="K12" s="24"/>
    </row>
    <row r="13" s="41" customFormat="true" ht="14.5" hidden="false" customHeight="false" outlineLevel="0" collapsed="false">
      <c r="A13" s="38"/>
      <c r="B13" s="0"/>
      <c r="C13" s="24"/>
      <c r="D13" s="43" t="n">
        <v>2</v>
      </c>
      <c r="E13" s="44" t="n">
        <v>5</v>
      </c>
      <c r="F13" s="45" t="n">
        <v>1</v>
      </c>
      <c r="G13" s="46" t="s">
        <v>50</v>
      </c>
      <c r="H13" s="24"/>
      <c r="I13" s="46" t="n">
        <v>3</v>
      </c>
      <c r="J13" s="24"/>
      <c r="K13" s="24"/>
    </row>
    <row r="14" s="41" customFormat="true" ht="14.5" hidden="false" customHeight="false" outlineLevel="0" collapsed="false">
      <c r="C14" s="24" t="s">
        <v>51</v>
      </c>
      <c r="D14" s="47" t="n">
        <v>1</v>
      </c>
      <c r="E14" s="48" t="n">
        <v>-3</v>
      </c>
      <c r="F14" s="49" t="n">
        <v>-5</v>
      </c>
      <c r="G14" s="50" t="s">
        <v>52</v>
      </c>
      <c r="H14" s="37" t="s">
        <v>47</v>
      </c>
      <c r="I14" s="50" t="n">
        <v>-4</v>
      </c>
      <c r="J14" s="24"/>
      <c r="K14" s="24"/>
    </row>
    <row r="15" s="41" customFormat="true" ht="15" hidden="false" customHeight="false" outlineLevel="0" collapsed="false">
      <c r="A15" s="0"/>
      <c r="B15" s="0"/>
      <c r="C15" s="24"/>
      <c r="D15" s="51" t="n">
        <v>1</v>
      </c>
      <c r="E15" s="52" t="n">
        <v>-1</v>
      </c>
      <c r="F15" s="53" t="n">
        <v>-2</v>
      </c>
      <c r="G15" s="54" t="s">
        <v>53</v>
      </c>
      <c r="H15" s="24"/>
      <c r="I15" s="54" t="n">
        <v>6</v>
      </c>
      <c r="J15" s="24"/>
      <c r="K15" s="24"/>
    </row>
    <row r="16" s="41" customFormat="true" ht="14.5" hidden="false" customHeight="false" outlineLevel="0" collapsed="false">
      <c r="A16" s="0"/>
      <c r="B16" s="0"/>
      <c r="C16" s="24"/>
      <c r="D16" s="48"/>
      <c r="E16" s="48"/>
      <c r="F16" s="48"/>
      <c r="G16" s="48"/>
      <c r="H16" s="24"/>
      <c r="I16" s="48"/>
      <c r="J16" s="24"/>
      <c r="K16" s="24"/>
    </row>
    <row r="17" s="41" customFormat="true" ht="14.5" hidden="false" customHeight="false" outlineLevel="0" collapsed="false">
      <c r="A17" s="42"/>
      <c r="B17" s="42"/>
      <c r="C17" s="24" t="s">
        <v>54</v>
      </c>
      <c r="D17" s="24"/>
      <c r="E17" s="24"/>
      <c r="F17" s="24"/>
      <c r="G17" s="24"/>
      <c r="H17" s="24"/>
      <c r="I17" s="24"/>
      <c r="J17" s="24"/>
      <c r="K17" s="24"/>
    </row>
    <row r="18" customFormat="false" ht="15" hidden="false" customHeight="false" outlineLevel="0" collapsed="false">
      <c r="A18" s="42"/>
      <c r="B18" s="42"/>
      <c r="C18" s="37"/>
      <c r="D18" s="37"/>
      <c r="E18" s="37"/>
      <c r="F18" s="37"/>
      <c r="G18" s="37"/>
      <c r="H18" s="37"/>
      <c r="I18" s="37"/>
      <c r="J18" s="37"/>
      <c r="K18" s="37"/>
    </row>
    <row r="19" s="38" customFormat="true" ht="14.5" hidden="false" customHeight="false" outlineLevel="0" collapsed="false">
      <c r="B19" s="55"/>
      <c r="C19" s="37"/>
      <c r="D19" s="56" t="n">
        <f aca="false">D13</f>
        <v>2</v>
      </c>
      <c r="E19" s="57" t="n">
        <f aca="false">E13</f>
        <v>5</v>
      </c>
      <c r="F19" s="57" t="n">
        <f aca="false">F13</f>
        <v>1</v>
      </c>
      <c r="G19" s="58" t="n">
        <f aca="false">I13</f>
        <v>3</v>
      </c>
      <c r="H19" s="24"/>
      <c r="I19" s="37"/>
      <c r="J19" s="37"/>
      <c r="K19" s="37"/>
    </row>
    <row r="20" customFormat="false" ht="14.5" hidden="false" customHeight="false" outlineLevel="0" collapsed="false">
      <c r="C20" s="7" t="s">
        <v>55</v>
      </c>
      <c r="D20" s="59" t="n">
        <f aca="false">D14</f>
        <v>1</v>
      </c>
      <c r="E20" s="27" t="n">
        <f aca="false">E14</f>
        <v>-3</v>
      </c>
      <c r="F20" s="27" t="n">
        <f aca="false">F14</f>
        <v>-5</v>
      </c>
      <c r="G20" s="60" t="n">
        <f aca="false">I14</f>
        <v>-4</v>
      </c>
      <c r="H20" s="24"/>
      <c r="I20" s="37"/>
      <c r="J20" s="37"/>
      <c r="K20" s="37"/>
    </row>
    <row r="21" customFormat="false" ht="15" hidden="false" customHeight="false" outlineLevel="0" collapsed="false">
      <c r="C21" s="37"/>
      <c r="D21" s="61" t="n">
        <f aca="false">D15</f>
        <v>1</v>
      </c>
      <c r="E21" s="62" t="n">
        <f aca="false">E15</f>
        <v>-1</v>
      </c>
      <c r="F21" s="62" t="n">
        <f aca="false">F15</f>
        <v>-2</v>
      </c>
      <c r="G21" s="63" t="n">
        <f aca="false">I15</f>
        <v>6</v>
      </c>
      <c r="H21" s="24"/>
      <c r="I21" s="37"/>
      <c r="J21" s="37"/>
      <c r="K21" s="37"/>
    </row>
    <row r="22" customFormat="false" ht="14.5" hidden="false" customHeight="false" outlineLevel="0" collapsed="false">
      <c r="A22" s="42"/>
      <c r="B22" s="42"/>
      <c r="C22" s="37"/>
      <c r="D22" s="37"/>
      <c r="E22" s="37"/>
      <c r="F22" s="37"/>
      <c r="G22" s="37"/>
      <c r="H22" s="24"/>
      <c r="I22" s="37"/>
      <c r="J22" s="37"/>
      <c r="K22" s="37"/>
    </row>
    <row r="23" customFormat="false" ht="14.5" hidden="false" customHeight="false" outlineLevel="0" collapsed="false">
      <c r="A23" s="42"/>
      <c r="B23" s="42"/>
      <c r="C23" s="24" t="s">
        <v>56</v>
      </c>
      <c r="D23" s="37"/>
      <c r="E23" s="37"/>
      <c r="F23" s="37"/>
      <c r="G23" s="37"/>
      <c r="H23" s="24"/>
      <c r="I23" s="37"/>
      <c r="J23" s="37"/>
      <c r="K23" s="37"/>
    </row>
    <row r="24" customFormat="false" ht="14.5" hidden="false" customHeight="false" outlineLevel="0" collapsed="false">
      <c r="A24" s="42"/>
      <c r="B24" s="42"/>
      <c r="C24" s="24" t="s">
        <v>57</v>
      </c>
      <c r="D24" s="37"/>
      <c r="E24" s="37"/>
      <c r="F24" s="37"/>
      <c r="G24" s="37"/>
      <c r="H24" s="24"/>
      <c r="I24" s="37"/>
      <c r="J24" s="37"/>
      <c r="K24" s="37"/>
    </row>
    <row r="25" customFormat="false" ht="14.5" hidden="false" customHeight="false" outlineLevel="0" collapsed="false">
      <c r="A25" s="42"/>
      <c r="B25" s="42"/>
      <c r="C25" s="24" t="s">
        <v>58</v>
      </c>
      <c r="D25" s="37"/>
      <c r="E25" s="37"/>
      <c r="F25" s="37"/>
      <c r="G25" s="37"/>
      <c r="H25" s="24"/>
      <c r="I25" s="37"/>
      <c r="J25" s="37"/>
      <c r="K25" s="37"/>
    </row>
    <row r="26" customFormat="false" ht="14.5" hidden="false" customHeight="false" outlineLevel="0" collapsed="false">
      <c r="A26" s="42"/>
      <c r="B26" s="42"/>
      <c r="C26" s="24" t="s">
        <v>59</v>
      </c>
      <c r="D26" s="37"/>
      <c r="E26" s="37"/>
      <c r="F26" s="37"/>
      <c r="G26" s="37"/>
      <c r="H26" s="24"/>
      <c r="I26" s="37"/>
      <c r="J26" s="37"/>
      <c r="K26" s="37"/>
    </row>
    <row r="27" customFormat="false" ht="14.5" hidden="false" customHeight="false" outlineLevel="0" collapsed="false">
      <c r="C27" s="3" t="s">
        <v>60</v>
      </c>
      <c r="D27" s="3"/>
      <c r="E27" s="3"/>
      <c r="F27" s="3"/>
      <c r="G27" s="3"/>
      <c r="H27" s="3"/>
      <c r="I27" s="3"/>
      <c r="J27" s="3"/>
      <c r="K27" s="3"/>
    </row>
    <row r="28" customFormat="false" ht="14.5" hidden="false" customHeight="false" outlineLevel="0" collapsed="false">
      <c r="C28" s="14" t="s">
        <v>7</v>
      </c>
      <c r="D28" s="3"/>
      <c r="E28" s="3"/>
      <c r="F28" s="3"/>
      <c r="G28" s="3"/>
      <c r="H28" s="3"/>
      <c r="I28" s="3"/>
      <c r="J28" s="3"/>
      <c r="K28" s="3"/>
    </row>
    <row r="29" customFormat="false" ht="15" hidden="false" customHeight="false" outlineLevel="0" collapsed="false">
      <c r="C29" s="37"/>
      <c r="D29" s="37"/>
      <c r="E29" s="37"/>
      <c r="F29" s="37"/>
      <c r="G29" s="37"/>
      <c r="H29" s="40" t="s">
        <v>61</v>
      </c>
      <c r="I29" s="37"/>
      <c r="J29" s="37"/>
      <c r="K29" s="37"/>
    </row>
    <row r="30" customFormat="false" ht="14.5" hidden="false" customHeight="false" outlineLevel="0" collapsed="false">
      <c r="C30" s="37"/>
      <c r="D30" s="56" t="n">
        <f aca="false">D19/2</f>
        <v>1</v>
      </c>
      <c r="E30" s="57" t="n">
        <f aca="false">E20/2</f>
        <v>-1.5</v>
      </c>
      <c r="F30" s="57" t="n">
        <f aca="false">F19/2</f>
        <v>0.5</v>
      </c>
      <c r="G30" s="58" t="n">
        <f aca="false">G19/2</f>
        <v>1.5</v>
      </c>
      <c r="H30" s="24" t="s">
        <v>62</v>
      </c>
      <c r="I30" s="37"/>
      <c r="J30" s="37"/>
      <c r="K30" s="37"/>
    </row>
    <row r="31" customFormat="false" ht="13.8" hidden="false" customHeight="false" outlineLevel="0" collapsed="false">
      <c r="C31" s="7"/>
      <c r="D31" s="59" t="n">
        <f aca="false">D20</f>
        <v>1</v>
      </c>
      <c r="E31" s="27" t="n">
        <f aca="false">E20</f>
        <v>-3</v>
      </c>
      <c r="F31" s="27" t="n">
        <f aca="false">F20</f>
        <v>-5</v>
      </c>
      <c r="G31" s="60" t="n">
        <f aca="false">G20</f>
        <v>-4</v>
      </c>
      <c r="H31" s="24"/>
      <c r="I31" s="37"/>
      <c r="J31" s="37"/>
      <c r="K31" s="37"/>
    </row>
    <row r="32" customFormat="false" ht="13.8" hidden="false" customHeight="false" outlineLevel="0" collapsed="false">
      <c r="C32" s="37"/>
      <c r="D32" s="61" t="n">
        <f aca="false">D21</f>
        <v>1</v>
      </c>
      <c r="E32" s="62" t="n">
        <f aca="false">E21</f>
        <v>-1</v>
      </c>
      <c r="F32" s="62" t="n">
        <f aca="false">F21</f>
        <v>-2</v>
      </c>
      <c r="G32" s="63" t="n">
        <f aca="false">G21</f>
        <v>6</v>
      </c>
      <c r="H32" s="24"/>
      <c r="I32" s="37"/>
      <c r="J32" s="37"/>
      <c r="K32" s="37"/>
    </row>
    <row r="33" customFormat="false" ht="15" hidden="false" customHeight="false" outlineLevel="0" collapsed="false">
      <c r="A33" s="42"/>
      <c r="B33" s="42"/>
      <c r="C33" s="37"/>
      <c r="D33" s="37"/>
      <c r="E33" s="37"/>
      <c r="F33" s="37"/>
      <c r="G33" s="37"/>
      <c r="H33" s="24"/>
      <c r="I33" s="37"/>
      <c r="J33" s="37"/>
      <c r="K33" s="37"/>
    </row>
    <row r="34" customFormat="false" ht="14.5" hidden="false" customHeight="false" outlineLevel="0" collapsed="false">
      <c r="A34" s="55"/>
      <c r="B34" s="55"/>
      <c r="C34" s="37"/>
      <c r="D34" s="56" t="n">
        <f aca="false">D30</f>
        <v>1</v>
      </c>
      <c r="E34" s="64" t="n">
        <f aca="false">E30</f>
        <v>-1.5</v>
      </c>
      <c r="F34" s="64" t="n">
        <f aca="false">F30</f>
        <v>0.5</v>
      </c>
      <c r="G34" s="65" t="n">
        <f aca="false">G30</f>
        <v>1.5</v>
      </c>
      <c r="H34" s="24"/>
      <c r="I34" s="37"/>
      <c r="J34" s="37"/>
      <c r="K34" s="37"/>
    </row>
    <row r="35" customFormat="false" ht="14.5" hidden="false" customHeight="false" outlineLevel="0" collapsed="false">
      <c r="A35" s="42"/>
      <c r="B35" s="42"/>
      <c r="C35" s="7"/>
      <c r="D35" s="59" t="n">
        <f aca="false">D31-D30</f>
        <v>0</v>
      </c>
      <c r="E35" s="27" t="n">
        <f aca="false">E31-E30</f>
        <v>-1.5</v>
      </c>
      <c r="F35" s="27" t="n">
        <f aca="false">F31-F30</f>
        <v>-5.5</v>
      </c>
      <c r="G35" s="60" t="n">
        <f aca="false">G31-G30</f>
        <v>-5.5</v>
      </c>
      <c r="H35" s="24" t="s">
        <v>63</v>
      </c>
      <c r="I35" s="37"/>
      <c r="J35" s="37"/>
      <c r="K35" s="37"/>
    </row>
    <row r="36" customFormat="false" ht="13.8" hidden="false" customHeight="false" outlineLevel="0" collapsed="false">
      <c r="A36" s="42"/>
      <c r="B36" s="42"/>
      <c r="C36" s="37"/>
      <c r="D36" s="61" t="n">
        <f aca="false">D32-D30</f>
        <v>0</v>
      </c>
      <c r="E36" s="62" t="n">
        <f aca="false">E32-E30</f>
        <v>0.5</v>
      </c>
      <c r="F36" s="62" t="n">
        <f aca="false">F32-F30</f>
        <v>-2.5</v>
      </c>
      <c r="G36" s="63" t="n">
        <f aca="false">G32-G30</f>
        <v>4.5</v>
      </c>
      <c r="H36" s="24" t="s">
        <v>64</v>
      </c>
      <c r="I36" s="37"/>
      <c r="J36" s="37"/>
      <c r="K36" s="37"/>
    </row>
    <row r="37" customFormat="false" ht="15" hidden="false" customHeight="false" outlineLevel="0" collapsed="false">
      <c r="A37" s="42"/>
      <c r="B37" s="42"/>
      <c r="C37" s="37"/>
      <c r="D37" s="37"/>
      <c r="E37" s="37"/>
      <c r="F37" s="37"/>
      <c r="G37" s="37"/>
      <c r="H37" s="24"/>
      <c r="I37" s="37"/>
      <c r="J37" s="37"/>
      <c r="K37" s="37"/>
    </row>
    <row r="38" customFormat="false" ht="14.5" hidden="false" customHeight="false" outlineLevel="0" collapsed="false">
      <c r="A38" s="42"/>
      <c r="B38" s="42"/>
      <c r="C38" s="37"/>
      <c r="D38" s="56" t="n">
        <f aca="false">D34-D35</f>
        <v>1</v>
      </c>
      <c r="E38" s="64" t="n">
        <f aca="false">E34-E35</f>
        <v>0</v>
      </c>
      <c r="F38" s="64" t="n">
        <f aca="false">F34-F35</f>
        <v>6</v>
      </c>
      <c r="G38" s="65" t="n">
        <f aca="false">G34-G35</f>
        <v>7</v>
      </c>
      <c r="H38" s="24" t="s">
        <v>65</v>
      </c>
      <c r="I38" s="37"/>
      <c r="J38" s="37"/>
      <c r="K38" s="37"/>
    </row>
    <row r="39" customFormat="false" ht="14.5" hidden="false" customHeight="false" outlineLevel="0" collapsed="false">
      <c r="A39" s="42"/>
      <c r="B39" s="42"/>
      <c r="C39" s="7"/>
      <c r="D39" s="59" t="n">
        <f aca="false">D35</f>
        <v>0</v>
      </c>
      <c r="E39" s="66" t="n">
        <f aca="false">E35 * (-2/3)</f>
        <v>1</v>
      </c>
      <c r="F39" s="66" t="n">
        <f aca="false">-(2/3)*F35</f>
        <v>3.66666666666667</v>
      </c>
      <c r="G39" s="67" t="n">
        <f aca="false">G35*2/3</f>
        <v>-3.66666666666667</v>
      </c>
      <c r="H39" s="24" t="s">
        <v>66</v>
      </c>
      <c r="I39" s="37"/>
      <c r="J39" s="37"/>
      <c r="K39" s="37"/>
    </row>
    <row r="40" customFormat="false" ht="15" hidden="false" customHeight="false" outlineLevel="0" collapsed="false">
      <c r="A40" s="42"/>
      <c r="B40" s="42"/>
      <c r="C40" s="37"/>
      <c r="D40" s="61" t="n">
        <f aca="false">D36</f>
        <v>0</v>
      </c>
      <c r="E40" s="68" t="n">
        <f aca="false">E36+1/3*E35</f>
        <v>0</v>
      </c>
      <c r="F40" s="68" t="n">
        <f aca="false">F36 + 1/3*F35</f>
        <v>-4.33333333333333</v>
      </c>
      <c r="G40" s="69" t="n">
        <f aca="false">G36+1/3*G35</f>
        <v>2.66666666666667</v>
      </c>
      <c r="H40" s="24" t="s">
        <v>67</v>
      </c>
      <c r="I40" s="37"/>
      <c r="J40" s="37"/>
      <c r="K40" s="37"/>
    </row>
    <row r="41" customFormat="false" ht="15" hidden="false" customHeight="false" outlineLevel="0" collapsed="false">
      <c r="A41" s="42"/>
      <c r="B41" s="42"/>
      <c r="C41" s="37"/>
      <c r="D41" s="37"/>
      <c r="E41" s="37"/>
      <c r="F41" s="37"/>
      <c r="G41" s="37"/>
      <c r="H41" s="24"/>
      <c r="I41" s="37"/>
      <c r="J41" s="37"/>
      <c r="K41" s="37"/>
    </row>
    <row r="42" customFormat="false" ht="14.5" hidden="false" customHeight="false" outlineLevel="0" collapsed="false">
      <c r="A42" s="42"/>
      <c r="B42" s="42"/>
      <c r="C42" s="37"/>
      <c r="D42" s="56" t="n">
        <f aca="false">D38</f>
        <v>1</v>
      </c>
      <c r="E42" s="64" t="n">
        <f aca="false">E38</f>
        <v>0</v>
      </c>
      <c r="F42" s="64" t="n">
        <f aca="false">F38</f>
        <v>6</v>
      </c>
      <c r="G42" s="65" t="n">
        <f aca="false">G38</f>
        <v>7</v>
      </c>
      <c r="H42" s="24"/>
      <c r="I42" s="37"/>
      <c r="J42" s="37"/>
      <c r="K42" s="37"/>
    </row>
    <row r="43" customFormat="false" ht="14.5" hidden="false" customHeight="false" outlineLevel="0" collapsed="false">
      <c r="A43" s="42"/>
      <c r="B43" s="42"/>
      <c r="C43" s="7"/>
      <c r="D43" s="59" t="n">
        <f aca="false">D39</f>
        <v>0</v>
      </c>
      <c r="E43" s="66" t="n">
        <f aca="false">E39</f>
        <v>1</v>
      </c>
      <c r="F43" s="66" t="n">
        <f aca="false">F39</f>
        <v>3.66666666666667</v>
      </c>
      <c r="G43" s="67" t="n">
        <f aca="false">G39</f>
        <v>-3.66666666666667</v>
      </c>
      <c r="H43" s="24"/>
      <c r="I43" s="37"/>
      <c r="J43" s="37"/>
      <c r="K43" s="37"/>
    </row>
    <row r="44" customFormat="false" ht="15" hidden="false" customHeight="false" outlineLevel="0" collapsed="false">
      <c r="A44" s="42"/>
      <c r="B44" s="42"/>
      <c r="C44" s="37"/>
      <c r="D44" s="61" t="n">
        <f aca="false">D40/4.3333</f>
        <v>0</v>
      </c>
      <c r="E44" s="68" t="n">
        <f aca="false">E40/4.3333</f>
        <v>0</v>
      </c>
      <c r="F44" s="68" t="n">
        <f aca="false">-F40/4.3333</f>
        <v>1.00000769236686</v>
      </c>
      <c r="G44" s="69" t="n">
        <f aca="false">G40/4.3333</f>
        <v>0.61538934914884</v>
      </c>
      <c r="H44" s="24" t="s">
        <v>68</v>
      </c>
      <c r="I44" s="37"/>
      <c r="J44" s="37"/>
      <c r="K44" s="37"/>
    </row>
    <row r="45" customFormat="false" ht="15" hidden="false" customHeight="false" outlineLevel="0" collapsed="false">
      <c r="A45" s="42"/>
      <c r="B45" s="42"/>
      <c r="C45" s="37"/>
      <c r="D45" s="37"/>
      <c r="E45" s="37"/>
      <c r="F45" s="37"/>
      <c r="G45" s="37"/>
      <c r="H45" s="24"/>
      <c r="I45" s="37"/>
      <c r="J45" s="37"/>
      <c r="K45" s="37"/>
    </row>
    <row r="46" customFormat="false" ht="14.5" hidden="false" customHeight="false" outlineLevel="0" collapsed="false">
      <c r="A46" s="42"/>
      <c r="B46" s="42"/>
      <c r="C46" s="37"/>
      <c r="D46" s="56" t="n">
        <f aca="false">D42-6*D44</f>
        <v>1</v>
      </c>
      <c r="E46" s="57" t="n">
        <f aca="false">E42-6*E44</f>
        <v>0</v>
      </c>
      <c r="F46" s="57" t="n">
        <f aca="false">F42-6*F44</f>
        <v>-4.61542011844784E-005</v>
      </c>
      <c r="G46" s="58" t="n">
        <f aca="false">G42-6*G44</f>
        <v>3.30766390510696</v>
      </c>
      <c r="H46" s="24" t="s">
        <v>69</v>
      </c>
      <c r="I46" s="37"/>
      <c r="J46" s="37"/>
      <c r="K46" s="37"/>
    </row>
    <row r="47" customFormat="false" ht="14.5" hidden="false" customHeight="false" outlineLevel="0" collapsed="false">
      <c r="A47" s="42"/>
      <c r="B47" s="42"/>
      <c r="C47" s="7"/>
      <c r="D47" s="59" t="n">
        <f aca="false">D43-3.6667*D44</f>
        <v>0</v>
      </c>
      <c r="E47" s="27" t="n">
        <f aca="false">E43-3.6667*E44</f>
        <v>1</v>
      </c>
      <c r="F47" s="27" t="n">
        <f aca="false">F43-3.6667*F44</f>
        <v>-6.15389349145623E-005</v>
      </c>
      <c r="G47" s="60" t="n">
        <f aca="false">G43-3.6667*G44</f>
        <v>-5.92311479319072</v>
      </c>
      <c r="H47" s="24" t="s">
        <v>70</v>
      </c>
      <c r="I47" s="37"/>
      <c r="J47" s="37"/>
      <c r="K47" s="37"/>
    </row>
    <row r="48" customFormat="false" ht="15" hidden="false" customHeight="false" outlineLevel="0" collapsed="false">
      <c r="A48" s="42"/>
      <c r="B48" s="42"/>
      <c r="C48" s="37"/>
      <c r="D48" s="61" t="n">
        <f aca="false">D44</f>
        <v>0</v>
      </c>
      <c r="E48" s="68" t="n">
        <f aca="false">E44</f>
        <v>0</v>
      </c>
      <c r="F48" s="68" t="n">
        <f aca="false">F44</f>
        <v>1.00000769236686</v>
      </c>
      <c r="G48" s="69" t="n">
        <f aca="false">G44</f>
        <v>0.61538934914884</v>
      </c>
      <c r="H48" s="24"/>
      <c r="I48" s="37"/>
      <c r="J48" s="37"/>
      <c r="K48" s="37"/>
    </row>
    <row r="49" customFormat="false" ht="15" hidden="false" customHeight="false" outlineLevel="0" collapsed="false">
      <c r="A49" s="42"/>
      <c r="B49" s="42"/>
      <c r="C49" s="37"/>
      <c r="D49" s="37"/>
      <c r="E49" s="37"/>
      <c r="F49" s="37"/>
      <c r="G49" s="37"/>
      <c r="H49" s="24"/>
      <c r="I49" s="37"/>
      <c r="J49" s="37"/>
      <c r="K49" s="37"/>
    </row>
    <row r="50" customFormat="false" ht="14.5" hidden="false" customHeight="false" outlineLevel="0" collapsed="false">
      <c r="A50" s="42"/>
      <c r="B50" s="42"/>
      <c r="C50" s="37"/>
      <c r="D50" s="56"/>
      <c r="E50" s="57"/>
      <c r="F50" s="57"/>
      <c r="G50" s="58"/>
      <c r="H50" s="24"/>
      <c r="I50" s="37"/>
      <c r="J50" s="37"/>
      <c r="K50" s="37"/>
    </row>
    <row r="51" customFormat="false" ht="14.5" hidden="false" customHeight="false" outlineLevel="0" collapsed="false">
      <c r="A51" s="42"/>
      <c r="B51" s="42"/>
      <c r="C51" s="7"/>
      <c r="D51" s="59"/>
      <c r="E51" s="27"/>
      <c r="F51" s="70"/>
      <c r="G51" s="60"/>
      <c r="H51" s="24"/>
      <c r="I51" s="37"/>
      <c r="J51" s="37"/>
      <c r="K51" s="37"/>
    </row>
    <row r="52" customFormat="false" ht="15" hidden="false" customHeight="false" outlineLevel="0" collapsed="false">
      <c r="A52" s="42"/>
      <c r="B52" s="42"/>
      <c r="C52" s="37"/>
      <c r="D52" s="61"/>
      <c r="E52" s="62"/>
      <c r="F52" s="62"/>
      <c r="G52" s="63"/>
      <c r="H52" s="24"/>
      <c r="I52" s="37"/>
      <c r="J52" s="37"/>
      <c r="K52" s="37"/>
    </row>
    <row r="53" customFormat="false" ht="14.5" hidden="false" customHeight="false" outlineLevel="0" collapsed="false">
      <c r="A53" s="42"/>
      <c r="B53" s="42"/>
      <c r="C53" s="37"/>
      <c r="D53" s="27"/>
      <c r="E53" s="27"/>
      <c r="F53" s="27"/>
      <c r="G53" s="27"/>
      <c r="H53" s="24"/>
      <c r="I53" s="37"/>
      <c r="J53" s="37"/>
      <c r="K53" s="37"/>
    </row>
    <row r="54" customFormat="false" ht="14.5" hidden="false" customHeight="false" outlineLevel="0" collapsed="false">
      <c r="A54" s="42"/>
      <c r="B54" s="42"/>
      <c r="C54" s="40" t="s">
        <v>71</v>
      </c>
      <c r="D54" s="27"/>
      <c r="E54" s="27"/>
      <c r="F54" s="27"/>
      <c r="G54" s="27"/>
      <c r="H54" s="24"/>
      <c r="I54" s="37"/>
      <c r="J54" s="37"/>
      <c r="K54" s="37"/>
    </row>
    <row r="55" customFormat="false" ht="15" hidden="false" customHeight="false" outlineLevel="0" collapsed="false">
      <c r="A55" s="42"/>
      <c r="B55" s="42"/>
      <c r="C55" s="40" t="s">
        <v>72</v>
      </c>
      <c r="D55" s="37"/>
      <c r="E55" s="37"/>
      <c r="F55" s="37"/>
      <c r="G55" s="37"/>
      <c r="H55" s="37"/>
      <c r="I55" s="37"/>
      <c r="J55" s="37"/>
      <c r="K55" s="37"/>
    </row>
    <row r="56" s="38" customFormat="true" ht="18.5" hidden="false" customHeight="false" outlineLevel="0" collapsed="false">
      <c r="B56" s="71"/>
      <c r="C56" s="37"/>
      <c r="D56" s="56" t="s">
        <v>73</v>
      </c>
      <c r="E56" s="57" t="s">
        <v>74</v>
      </c>
      <c r="F56" s="58" t="s">
        <v>75</v>
      </c>
      <c r="G56" s="37"/>
      <c r="H56" s="72"/>
      <c r="I56" s="37"/>
      <c r="J56" s="37"/>
      <c r="K56" s="37"/>
    </row>
    <row r="57" s="38" customFormat="true" ht="15" hidden="false" customHeight="false" outlineLevel="0" collapsed="false">
      <c r="B57" s="73"/>
      <c r="C57" s="37"/>
      <c r="D57" s="61" t="n">
        <f aca="false">G46</f>
        <v>3.30766390510696</v>
      </c>
      <c r="E57" s="62" t="n">
        <f aca="false">G47</f>
        <v>-5.92311479319072</v>
      </c>
      <c r="F57" s="69" t="n">
        <f aca="false">G48</f>
        <v>0.61538934914884</v>
      </c>
      <c r="G57" s="37"/>
      <c r="H57" s="37"/>
      <c r="I57" s="37"/>
      <c r="J57" s="37"/>
      <c r="K57" s="37"/>
    </row>
    <row r="58" s="38" customFormat="true" ht="14.5" hidden="false" customHeight="false" outlineLevel="0" collapsed="false">
      <c r="B58" s="73"/>
      <c r="C58" s="37"/>
      <c r="D58" s="37"/>
      <c r="E58" s="37"/>
      <c r="F58" s="37"/>
      <c r="G58" s="37"/>
      <c r="H58" s="37"/>
      <c r="I58" s="37"/>
      <c r="J58" s="37"/>
      <c r="K58" s="37"/>
    </row>
    <row r="59" s="75" customFormat="true" ht="18.5" hidden="false" customHeight="false" outlineLevel="0" collapsed="false">
      <c r="A59" s="42"/>
      <c r="B59" s="42"/>
      <c r="C59" s="24" t="s">
        <v>76</v>
      </c>
      <c r="D59" s="74"/>
      <c r="E59" s="74"/>
      <c r="F59" s="74"/>
      <c r="G59" s="74"/>
      <c r="H59" s="74"/>
      <c r="I59" s="74"/>
      <c r="J59" s="74"/>
      <c r="K59" s="74"/>
    </row>
    <row r="60" customFormat="false" ht="16.5" hidden="false" customHeight="false" outlineLevel="0" collapsed="false">
      <c r="A60" s="42"/>
      <c r="B60" s="42"/>
      <c r="C60" s="24" t="s">
        <v>77</v>
      </c>
      <c r="D60" s="37"/>
      <c r="E60" s="37"/>
      <c r="F60" s="37"/>
      <c r="G60" s="37"/>
      <c r="H60" s="37"/>
      <c r="I60" s="37"/>
      <c r="J60" s="37"/>
      <c r="K60" s="37"/>
    </row>
    <row r="61" customFormat="false" ht="14.5" hidden="false" customHeight="false" outlineLevel="0" collapsed="false">
      <c r="C61" s="3" t="s">
        <v>60</v>
      </c>
      <c r="D61" s="3"/>
      <c r="E61" s="3"/>
      <c r="F61" s="3"/>
      <c r="G61" s="3"/>
      <c r="H61" s="3"/>
      <c r="I61" s="3"/>
      <c r="J61" s="3"/>
      <c r="K61" s="3"/>
    </row>
    <row r="62" customFormat="false" ht="14.5" hidden="false" customHeight="false" outlineLevel="0" collapsed="false">
      <c r="C62" s="14" t="s">
        <v>7</v>
      </c>
      <c r="D62" s="3"/>
      <c r="E62" s="3"/>
      <c r="F62" s="3"/>
      <c r="G62" s="3"/>
      <c r="H62" s="3"/>
      <c r="I62" s="3"/>
      <c r="J62" s="3"/>
      <c r="K62" s="3"/>
    </row>
    <row r="63" customFormat="false" ht="15" hidden="false" customHeight="false" outlineLevel="0" collapsed="false">
      <c r="A63" s="42"/>
      <c r="B63" s="42"/>
      <c r="C63" s="24"/>
      <c r="D63" s="37"/>
      <c r="E63" s="37"/>
      <c r="F63" s="37"/>
      <c r="G63" s="37"/>
      <c r="H63" s="37"/>
      <c r="I63" s="37"/>
      <c r="J63" s="37"/>
      <c r="K63" s="37"/>
    </row>
    <row r="64" customFormat="false" ht="14.5" hidden="false" customHeight="false" outlineLevel="0" collapsed="false">
      <c r="A64" s="42"/>
      <c r="B64" s="42"/>
      <c r="C64" s="7" t="s">
        <v>78</v>
      </c>
      <c r="D64" s="56"/>
      <c r="E64" s="57"/>
      <c r="F64" s="58"/>
      <c r="G64" s="76" t="s">
        <v>50</v>
      </c>
      <c r="H64" s="37"/>
      <c r="I64" s="76"/>
      <c r="J64" s="27"/>
      <c r="K64" s="27"/>
    </row>
    <row r="65" customFormat="false" ht="14" hidden="false" customHeight="true" outlineLevel="0" collapsed="false">
      <c r="A65" s="42"/>
      <c r="B65" s="42"/>
      <c r="C65" s="7" t="s">
        <v>79</v>
      </c>
      <c r="D65" s="59"/>
      <c r="E65" s="27"/>
      <c r="F65" s="60"/>
      <c r="G65" s="77" t="s">
        <v>52</v>
      </c>
      <c r="H65" s="37" t="s">
        <v>80</v>
      </c>
      <c r="I65" s="77"/>
      <c r="J65" s="27"/>
      <c r="K65" s="27"/>
    </row>
    <row r="66" customFormat="false" ht="15" hidden="false" customHeight="false" outlineLevel="0" collapsed="false">
      <c r="A66" s="42"/>
      <c r="B66" s="42"/>
      <c r="C66" s="37"/>
      <c r="D66" s="61"/>
      <c r="E66" s="62"/>
      <c r="F66" s="63"/>
      <c r="G66" s="78" t="s">
        <v>53</v>
      </c>
      <c r="H66" s="37"/>
      <c r="I66" s="78"/>
      <c r="J66" s="27"/>
      <c r="K66" s="27"/>
    </row>
    <row r="67" customFormat="false" ht="14.5" hidden="false" customHeight="false" outlineLevel="0" collapsed="false">
      <c r="A67" s="42"/>
      <c r="B67" s="42"/>
      <c r="C67" s="37"/>
      <c r="D67" s="37"/>
      <c r="E67" s="37"/>
      <c r="F67" s="37"/>
      <c r="G67" s="37"/>
      <c r="H67" s="37"/>
      <c r="I67" s="37"/>
      <c r="J67" s="37"/>
      <c r="K67" s="37"/>
    </row>
    <row r="68" s="41" customFormat="true" ht="16.5" hidden="false" customHeight="false" outlineLevel="0" collapsed="false">
      <c r="A68" s="42"/>
      <c r="B68" s="42"/>
      <c r="C68" s="24" t="s">
        <v>81</v>
      </c>
      <c r="D68" s="24"/>
      <c r="E68" s="24" t="s">
        <v>82</v>
      </c>
      <c r="F68" s="24" t="s">
        <v>83</v>
      </c>
      <c r="G68" s="24"/>
      <c r="H68" s="24"/>
      <c r="I68" s="24"/>
      <c r="J68" s="24"/>
      <c r="K68" s="24"/>
    </row>
    <row r="69" s="41" customFormat="true" ht="14.5" hidden="false" customHeight="false" outlineLevel="0" collapsed="false">
      <c r="A69" s="42"/>
      <c r="B69" s="42"/>
      <c r="C69" s="24" t="s">
        <v>84</v>
      </c>
      <c r="D69" s="24"/>
      <c r="E69" s="24"/>
      <c r="F69" s="24"/>
      <c r="G69" s="24"/>
      <c r="H69" s="24"/>
      <c r="I69" s="24"/>
      <c r="J69" s="24"/>
      <c r="K69" s="24"/>
    </row>
    <row r="70" s="41" customFormat="true" ht="14.5" hidden="false" customHeight="false" outlineLevel="0" collapsed="false">
      <c r="A70" s="42"/>
      <c r="B70" s="42"/>
      <c r="C70" s="24" t="s">
        <v>85</v>
      </c>
      <c r="D70" s="24" t="s">
        <v>86</v>
      </c>
      <c r="E70" s="24"/>
      <c r="F70" s="24"/>
      <c r="G70" s="24" t="s">
        <v>87</v>
      </c>
      <c r="H70" s="24"/>
      <c r="I70" s="24"/>
      <c r="J70" s="24"/>
      <c r="K70" s="24"/>
    </row>
    <row r="71" customFormat="false" ht="14.5" hidden="false" customHeight="false" outlineLevel="0" collapsed="false">
      <c r="A71" s="42"/>
      <c r="B71" s="42"/>
      <c r="C71" s="37"/>
      <c r="D71" s="37"/>
      <c r="E71" s="37"/>
      <c r="F71" s="37"/>
      <c r="G71" s="37"/>
      <c r="H71" s="37"/>
      <c r="I71" s="37"/>
      <c r="J71" s="37"/>
      <c r="K71" s="37"/>
    </row>
    <row r="72" s="41" customFormat="true" ht="18.5" hidden="false" customHeight="false" outlineLevel="0" collapsed="false">
      <c r="A72" s="42"/>
      <c r="B72" s="42"/>
      <c r="C72" s="24" t="s">
        <v>88</v>
      </c>
      <c r="D72" s="24"/>
      <c r="E72" s="24"/>
      <c r="F72" s="24"/>
      <c r="G72" s="24"/>
      <c r="H72" s="24"/>
      <c r="I72" s="72"/>
      <c r="J72" s="72"/>
      <c r="K72" s="72"/>
    </row>
    <row r="73" customFormat="false" ht="14.5" hidden="false" customHeight="false" outlineLevel="0" collapsed="false">
      <c r="A73" s="42"/>
      <c r="B73" s="42"/>
      <c r="C73" s="25" t="s">
        <v>89</v>
      </c>
      <c r="D73" s="25"/>
      <c r="E73" s="25" t="s">
        <v>90</v>
      </c>
      <c r="F73" s="25"/>
      <c r="G73" s="25" t="s">
        <v>91</v>
      </c>
      <c r="H73" s="25"/>
      <c r="I73" s="37"/>
      <c r="J73" s="37"/>
      <c r="K73" s="37"/>
    </row>
    <row r="74" customFormat="false" ht="18.5" hidden="false" customHeight="false" outlineLevel="0" collapsed="false">
      <c r="A74" s="42"/>
      <c r="B74" s="42"/>
      <c r="C74" s="25" t="s">
        <v>92</v>
      </c>
      <c r="D74" s="25"/>
      <c r="E74" s="25" t="s">
        <v>93</v>
      </c>
      <c r="F74" s="25"/>
      <c r="G74" s="25" t="s">
        <v>94</v>
      </c>
      <c r="H74" s="25"/>
      <c r="I74" s="72"/>
      <c r="J74" s="72"/>
      <c r="K74" s="72"/>
    </row>
    <row r="75" customFormat="false" ht="14.5" hidden="false" customHeight="false" outlineLevel="0" collapsed="false">
      <c r="A75" s="42"/>
      <c r="B75" s="42"/>
      <c r="C75" s="25" t="s">
        <v>95</v>
      </c>
      <c r="D75" s="25"/>
      <c r="E75" s="25" t="s">
        <v>96</v>
      </c>
      <c r="F75" s="25"/>
      <c r="G75" s="25" t="s">
        <v>97</v>
      </c>
      <c r="H75" s="25"/>
      <c r="I75" s="37"/>
      <c r="J75" s="37"/>
      <c r="K75" s="37"/>
    </row>
    <row r="76" customFormat="false" ht="14.5" hidden="false" customHeight="false" outlineLevel="0" collapsed="false">
      <c r="A76" s="42"/>
      <c r="B76" s="42"/>
      <c r="C76" s="37"/>
      <c r="D76" s="37"/>
      <c r="E76" s="37"/>
      <c r="F76" s="37"/>
      <c r="G76" s="37"/>
      <c r="H76" s="37"/>
      <c r="I76" s="37"/>
      <c r="J76" s="37"/>
      <c r="K76" s="37"/>
    </row>
    <row r="77" customFormat="false" ht="18.5" hidden="false" customHeight="false" outlineLevel="0" collapsed="false">
      <c r="A77" s="42"/>
      <c r="B77" s="42"/>
      <c r="C77" s="37" t="s">
        <v>98</v>
      </c>
      <c r="D77" s="25"/>
      <c r="E77" s="72"/>
      <c r="F77" s="37"/>
      <c r="G77" s="37"/>
      <c r="H77" s="37"/>
      <c r="I77" s="37"/>
      <c r="J77" s="37"/>
      <c r="K77" s="37"/>
    </row>
    <row r="78" customFormat="false" ht="15" hidden="false" customHeight="false" outlineLevel="0" collapsed="false">
      <c r="A78" s="42"/>
      <c r="B78" s="42"/>
      <c r="C78" s="37"/>
      <c r="D78" s="37"/>
      <c r="E78" s="37"/>
      <c r="F78" s="37"/>
      <c r="G78" s="37"/>
      <c r="H78" s="37"/>
      <c r="I78" s="37"/>
      <c r="J78" s="37"/>
      <c r="K78" s="37"/>
    </row>
    <row r="79" customFormat="false" ht="18.5" hidden="false" customHeight="false" outlineLevel="0" collapsed="false">
      <c r="A79" s="42"/>
      <c r="B79" s="42"/>
      <c r="C79" s="37" t="s">
        <v>99</v>
      </c>
      <c r="D79" s="56"/>
      <c r="E79" s="57"/>
      <c r="F79" s="58"/>
      <c r="G79" s="72"/>
      <c r="H79" s="37"/>
      <c r="I79" s="37"/>
      <c r="J79" s="37"/>
      <c r="K79" s="37"/>
    </row>
    <row r="80" customFormat="false" ht="14.5" hidden="false" customHeight="false" outlineLevel="0" collapsed="false">
      <c r="A80" s="42"/>
      <c r="B80" s="42"/>
      <c r="C80" s="37"/>
      <c r="D80" s="59"/>
      <c r="E80" s="27"/>
      <c r="F80" s="60"/>
      <c r="G80" s="37"/>
      <c r="H80" s="37"/>
      <c r="I80" s="37"/>
      <c r="J80" s="37"/>
      <c r="K80" s="37"/>
    </row>
    <row r="81" customFormat="false" ht="15" hidden="false" customHeight="false" outlineLevel="0" collapsed="false">
      <c r="A81" s="42"/>
      <c r="B81" s="42"/>
      <c r="C81" s="37"/>
      <c r="D81" s="61"/>
      <c r="E81" s="62"/>
      <c r="F81" s="63"/>
      <c r="G81" s="37"/>
      <c r="H81" s="37"/>
      <c r="I81" s="37"/>
      <c r="J81" s="37"/>
      <c r="K81" s="37"/>
    </row>
    <row r="82" customFormat="false" ht="15" hidden="false" customHeight="false" outlineLevel="0" collapsed="false">
      <c r="A82" s="42"/>
      <c r="B82" s="42"/>
      <c r="C82" s="37"/>
      <c r="D82" s="37"/>
      <c r="E82" s="37"/>
      <c r="F82" s="37"/>
      <c r="G82" s="37"/>
      <c r="H82" s="37"/>
      <c r="I82" s="37"/>
      <c r="J82" s="37"/>
      <c r="K82" s="37"/>
    </row>
    <row r="83" customFormat="false" ht="18.5" hidden="false" customHeight="false" outlineLevel="0" collapsed="false">
      <c r="A83" s="42"/>
      <c r="B83" s="42"/>
      <c r="C83" s="37" t="s">
        <v>100</v>
      </c>
      <c r="D83" s="56"/>
      <c r="E83" s="57"/>
      <c r="F83" s="58"/>
      <c r="G83" s="72"/>
      <c r="H83" s="37"/>
      <c r="I83" s="37"/>
      <c r="J83" s="37"/>
      <c r="K83" s="37"/>
    </row>
    <row r="84" customFormat="false" ht="14.5" hidden="false" customHeight="false" outlineLevel="0" collapsed="false">
      <c r="A84" s="42"/>
      <c r="B84" s="42"/>
      <c r="C84" s="37"/>
      <c r="D84" s="59"/>
      <c r="E84" s="27"/>
      <c r="F84" s="60"/>
      <c r="G84" s="37"/>
      <c r="H84" s="37"/>
      <c r="I84" s="37"/>
      <c r="J84" s="37"/>
      <c r="K84" s="37"/>
    </row>
    <row r="85" customFormat="false" ht="15" hidden="false" customHeight="false" outlineLevel="0" collapsed="false">
      <c r="A85" s="42"/>
      <c r="B85" s="42"/>
      <c r="C85" s="37"/>
      <c r="D85" s="61"/>
      <c r="E85" s="62"/>
      <c r="F85" s="63"/>
      <c r="G85" s="37"/>
      <c r="H85" s="37"/>
      <c r="I85" s="37"/>
      <c r="J85" s="37"/>
      <c r="K85" s="37"/>
    </row>
    <row r="86" customFormat="false" ht="14.5" hidden="false" customHeight="false" outlineLevel="0" collapsed="false">
      <c r="A86" s="42"/>
      <c r="B86" s="42"/>
      <c r="C86" s="37"/>
      <c r="D86" s="37"/>
      <c r="E86" s="37"/>
      <c r="F86" s="37"/>
      <c r="G86" s="37"/>
      <c r="H86" s="37"/>
      <c r="I86" s="37"/>
      <c r="J86" s="37"/>
      <c r="K86" s="37"/>
    </row>
    <row r="87" customFormat="false" ht="14.5" hidden="false" customHeight="false" outlineLevel="0" collapsed="false">
      <c r="A87" s="42"/>
      <c r="B87" s="42"/>
      <c r="C87" s="37" t="s">
        <v>101</v>
      </c>
      <c r="D87" s="24" t="s">
        <v>102</v>
      </c>
      <c r="E87" s="37"/>
      <c r="F87" s="37"/>
      <c r="G87" s="37"/>
      <c r="H87" s="37"/>
      <c r="I87" s="37"/>
      <c r="J87" s="37"/>
      <c r="K87" s="37"/>
    </row>
    <row r="88" customFormat="false" ht="15" hidden="false" customHeight="false" outlineLevel="0" collapsed="false">
      <c r="A88" s="42"/>
      <c r="B88" s="42"/>
      <c r="C88" s="37"/>
      <c r="D88" s="37"/>
      <c r="E88" s="37"/>
      <c r="F88" s="37"/>
      <c r="G88" s="37"/>
      <c r="H88" s="37"/>
      <c r="I88" s="37"/>
      <c r="J88" s="37"/>
      <c r="K88" s="37"/>
    </row>
    <row r="89" customFormat="false" ht="18.5" hidden="false" customHeight="false" outlineLevel="0" collapsed="false">
      <c r="A89" s="42"/>
      <c r="B89" s="42"/>
      <c r="C89" s="37" t="s">
        <v>103</v>
      </c>
      <c r="D89" s="56" t="s">
        <v>73</v>
      </c>
      <c r="E89" s="58"/>
      <c r="F89" s="37"/>
      <c r="G89" s="72"/>
      <c r="H89" s="37"/>
      <c r="I89" s="37"/>
      <c r="J89" s="37"/>
      <c r="K89" s="37"/>
    </row>
    <row r="90" customFormat="false" ht="14.5" hidden="false" customHeight="false" outlineLevel="0" collapsed="false">
      <c r="A90" s="42"/>
      <c r="B90" s="42"/>
      <c r="C90" s="37"/>
      <c r="D90" s="59" t="s">
        <v>74</v>
      </c>
      <c r="E90" s="60"/>
      <c r="F90" s="37"/>
      <c r="G90" s="37"/>
      <c r="H90" s="37"/>
      <c r="I90" s="37"/>
      <c r="J90" s="37"/>
      <c r="K90" s="37"/>
    </row>
    <row r="91" customFormat="false" ht="15" hidden="false" customHeight="false" outlineLevel="0" collapsed="false">
      <c r="A91" s="42"/>
      <c r="B91" s="42"/>
      <c r="C91" s="37"/>
      <c r="D91" s="61" t="s">
        <v>104</v>
      </c>
      <c r="E91" s="63"/>
      <c r="F91" s="37"/>
      <c r="G91" s="37"/>
      <c r="H91" s="37"/>
      <c r="I91" s="37"/>
      <c r="J91" s="37"/>
      <c r="K91" s="37"/>
    </row>
  </sheetData>
  <conditionalFormatting sqref="A13:B13">
    <cfRule type="cellIs" priority="2" operator="greaterThan" aboveAverage="0" equalAverage="0" bottom="0" percent="0" rank="0" text="" dxfId="0">
      <formula>0</formula>
    </cfRule>
  </conditionalFormatting>
  <conditionalFormatting sqref="A13:B13">
    <cfRule type="expression" priority="3" aboveAverage="0" equalAverage="0" bottom="0" percent="0" rank="0" text="" dxfId="1">
      <formula>LEN(TRIM(A13))&gt;0</formula>
    </cfRule>
  </conditionalFormatting>
  <conditionalFormatting sqref="A19:B19">
    <cfRule type="cellIs" priority="4" operator="greaterThan" aboveAverage="0" equalAverage="0" bottom="0" percent="0" rank="0" text="" dxfId="2">
      <formula>0</formula>
    </cfRule>
  </conditionalFormatting>
  <conditionalFormatting sqref="A19:B19">
    <cfRule type="expression" priority="5" aboveAverage="0" equalAverage="0" bottom="0" percent="0" rank="0" text="" dxfId="3">
      <formula>LEN(TRIM(A19))&gt;0</formula>
    </cfRule>
  </conditionalFormatting>
  <conditionalFormatting sqref="A56:B56">
    <cfRule type="cellIs" priority="6" operator="greaterThan" aboveAverage="0" equalAverage="0" bottom="0" percent="0" rank="0" text="" dxfId="4">
      <formula>0</formula>
    </cfRule>
  </conditionalFormatting>
  <conditionalFormatting sqref="A56:B56">
    <cfRule type="expression" priority="7" aboveAverage="0" equalAverage="0" bottom="0" percent="0" rank="0" text="" dxfId="5">
      <formula>LEN(TRIM(A56))&gt;0</formula>
    </cfRule>
  </conditionalFormatting>
  <conditionalFormatting sqref="B57:B58">
    <cfRule type="cellIs" priority="8" operator="greaterThan" aboveAverage="0" equalAverage="0" bottom="0" percent="0" rank="0" text="" dxfId="6">
      <formula>0</formula>
    </cfRule>
  </conditionalFormatting>
  <conditionalFormatting sqref="B57:B58">
    <cfRule type="expression" priority="9" aboveAverage="0" equalAverage="0" bottom="0" percent="0" rank="0" text="" dxfId="7">
      <formula>LEN(TRIM(B57))&gt;0</formula>
    </cfRule>
  </conditionalFormatting>
  <conditionalFormatting sqref="A57:A58">
    <cfRule type="cellIs" priority="10" operator="greaterThan" aboveAverage="0" equalAverage="0" bottom="0" percent="0" rank="0" text="" dxfId="8">
      <formula>0</formula>
    </cfRule>
  </conditionalFormatting>
  <conditionalFormatting sqref="A57:A58">
    <cfRule type="expression" priority="11" aboveAverage="0" equalAverage="0" bottom="0" percent="0" rank="0" text="" dxfId="9">
      <formula>LEN(TRIM(A57))&gt;0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7"/>
  <sheetViews>
    <sheetView showFormulas="false" showGridLines="true" showRowColHeaders="true" showZeros="true" rightToLeft="false" tabSelected="false" showOutlineSymbols="true" defaultGridColor="true" view="normal" topLeftCell="C43" colorId="64" zoomScale="130" zoomScaleNormal="130" zoomScalePageLayoutView="100" workbookViewId="0">
      <selection pane="topLeft" activeCell="D87" activeCellId="0" sqref="D87"/>
    </sheetView>
  </sheetViews>
  <sheetFormatPr defaultRowHeight="14.5" zeroHeight="false" outlineLevelRow="0" outlineLevelCol="0"/>
  <cols>
    <col collapsed="false" customWidth="true" hidden="false" outlineLevel="0" max="2" min="1" style="0" width="4.36"/>
    <col collapsed="false" customWidth="true" hidden="false" outlineLevel="0" max="3" min="3" style="0" width="29.83"/>
    <col collapsed="false" customWidth="true" hidden="false" outlineLevel="0" max="4" min="4" style="0" width="13.63"/>
    <col collapsed="false" customWidth="true" hidden="false" outlineLevel="0" max="1025" min="5" style="0" width="8.67"/>
  </cols>
  <sheetData>
    <row r="1" customFormat="false" ht="21" hidden="false" customHeight="false" outlineLevel="0" collapsed="false">
      <c r="C1" s="1" t="s">
        <v>105</v>
      </c>
      <c r="D1" s="3"/>
      <c r="E1" s="3"/>
      <c r="F1" s="3"/>
      <c r="G1" s="3"/>
      <c r="H1" s="3"/>
      <c r="I1" s="3"/>
      <c r="J1" s="3"/>
      <c r="K1" s="3"/>
    </row>
    <row r="2" customFormat="false" ht="15.5" hidden="false" customHeight="false" outlineLevel="0" collapsed="false">
      <c r="C2" s="79" t="s">
        <v>106</v>
      </c>
      <c r="D2" s="3"/>
      <c r="E2" s="3"/>
      <c r="F2" s="3"/>
      <c r="G2" s="3"/>
      <c r="H2" s="3"/>
      <c r="I2" s="3"/>
      <c r="J2" s="3"/>
      <c r="K2" s="3"/>
    </row>
    <row r="3" customFormat="false" ht="15.5" hidden="false" customHeight="false" outlineLevel="0" collapsed="false">
      <c r="C3" s="79"/>
      <c r="D3" s="3"/>
      <c r="E3" s="3"/>
      <c r="F3" s="3"/>
      <c r="G3" s="3"/>
      <c r="H3" s="3"/>
      <c r="I3" s="3"/>
      <c r="J3" s="3"/>
      <c r="K3" s="3"/>
    </row>
    <row r="4" customFormat="false" ht="15.5" hidden="false" customHeight="false" outlineLevel="0" collapsed="false">
      <c r="C4" s="79"/>
      <c r="D4" s="3"/>
      <c r="E4" s="3"/>
      <c r="F4" s="3"/>
      <c r="G4" s="3"/>
      <c r="H4" s="3"/>
      <c r="I4" s="3"/>
      <c r="J4" s="3"/>
      <c r="K4" s="3"/>
    </row>
    <row r="5" customFormat="false" ht="15.5" hidden="false" customHeight="false" outlineLevel="0" collapsed="false">
      <c r="C5" s="79"/>
      <c r="D5" s="3"/>
      <c r="E5" s="3"/>
      <c r="F5" s="3"/>
      <c r="G5" s="3"/>
      <c r="H5" s="3"/>
      <c r="I5" s="3"/>
      <c r="J5" s="3"/>
      <c r="K5" s="3"/>
    </row>
    <row r="6" customFormat="false" ht="15.5" hidden="false" customHeight="false" outlineLevel="0" collapsed="false">
      <c r="C6" s="79"/>
      <c r="D6" s="3"/>
      <c r="E6" s="3"/>
      <c r="F6" s="3"/>
      <c r="G6" s="3"/>
      <c r="H6" s="3"/>
      <c r="I6" s="3"/>
      <c r="J6" s="3"/>
      <c r="K6" s="3"/>
    </row>
    <row r="7" customFormat="false" ht="15.5" hidden="false" customHeight="false" outlineLevel="0" collapsed="false">
      <c r="C7" s="79"/>
      <c r="D7" s="3"/>
      <c r="E7" s="3"/>
      <c r="F7" s="3"/>
      <c r="G7" s="3"/>
      <c r="H7" s="3"/>
      <c r="I7" s="3"/>
      <c r="J7" s="3"/>
      <c r="K7" s="3"/>
    </row>
    <row r="8" customFormat="false" ht="15.5" hidden="false" customHeight="false" outlineLevel="0" collapsed="false">
      <c r="C8" s="79"/>
      <c r="D8" s="3"/>
      <c r="E8" s="3"/>
      <c r="F8" s="3"/>
      <c r="G8" s="3"/>
      <c r="H8" s="3"/>
      <c r="I8" s="3"/>
      <c r="J8" s="3"/>
      <c r="K8" s="3"/>
    </row>
    <row r="9" customFormat="false" ht="15.5" hidden="false" customHeight="false" outlineLevel="0" collapsed="false">
      <c r="C9" s="79"/>
      <c r="D9" s="3"/>
      <c r="E9" s="3"/>
      <c r="F9" s="3"/>
      <c r="G9" s="3"/>
      <c r="H9" s="3"/>
      <c r="I9" s="3"/>
      <c r="J9" s="3"/>
      <c r="K9" s="3"/>
    </row>
    <row r="10" customFormat="false" ht="15.5" hidden="false" customHeight="false" outlineLevel="0" collapsed="false">
      <c r="C10" s="79"/>
      <c r="D10" s="3"/>
      <c r="E10" s="3"/>
      <c r="F10" s="3"/>
      <c r="G10" s="3"/>
      <c r="H10" s="3"/>
      <c r="I10" s="3"/>
      <c r="J10" s="3"/>
      <c r="K10" s="3"/>
    </row>
    <row r="11" customFormat="false" ht="15.5" hidden="false" customHeight="false" outlineLevel="0" collapsed="false">
      <c r="C11" s="79"/>
      <c r="D11" s="3"/>
      <c r="E11" s="3"/>
      <c r="F11" s="3"/>
      <c r="G11" s="3"/>
      <c r="H11" s="3"/>
      <c r="I11" s="3"/>
      <c r="J11" s="3"/>
      <c r="K11" s="3"/>
    </row>
    <row r="12" customFormat="false" ht="15.5" hidden="false" customHeight="false" outlineLevel="0" collapsed="false">
      <c r="C12" s="79"/>
      <c r="D12" s="3"/>
      <c r="E12" s="3"/>
      <c r="F12" s="3"/>
      <c r="G12" s="3"/>
      <c r="H12" s="3"/>
      <c r="I12" s="3"/>
      <c r="J12" s="3"/>
      <c r="K12" s="3"/>
    </row>
    <row r="13" customFormat="false" ht="15.5" hidden="false" customHeight="false" outlineLevel="0" collapsed="false">
      <c r="C13" s="79"/>
      <c r="D13" s="3"/>
      <c r="E13" s="3"/>
      <c r="F13" s="3"/>
      <c r="G13" s="3"/>
      <c r="H13" s="3"/>
      <c r="I13" s="3"/>
      <c r="J13" s="3"/>
      <c r="K13" s="3"/>
    </row>
    <row r="14" customFormat="false" ht="15.5" hidden="false" customHeight="false" outlineLevel="0" collapsed="false">
      <c r="C14" s="79"/>
      <c r="D14" s="3"/>
      <c r="E14" s="3"/>
      <c r="F14" s="3"/>
      <c r="G14" s="3"/>
      <c r="H14" s="3"/>
      <c r="I14" s="3"/>
      <c r="J14" s="3"/>
      <c r="K14" s="3"/>
    </row>
    <row r="15" customFormat="false" ht="15.5" hidden="false" customHeight="false" outlineLevel="0" collapsed="false">
      <c r="C15" s="79"/>
      <c r="D15" s="3"/>
      <c r="E15" s="3"/>
      <c r="F15" s="3"/>
      <c r="G15" s="3"/>
      <c r="H15" s="3"/>
      <c r="I15" s="3"/>
      <c r="J15" s="3"/>
      <c r="K15" s="3"/>
    </row>
    <row r="16" customFormat="false" ht="15.5" hidden="false" customHeight="false" outlineLevel="0" collapsed="false">
      <c r="C16" s="79"/>
      <c r="D16" s="3"/>
      <c r="E16" s="3"/>
      <c r="F16" s="3"/>
      <c r="G16" s="3"/>
      <c r="H16" s="3"/>
      <c r="I16" s="3"/>
      <c r="J16" s="3"/>
      <c r="K16" s="3"/>
    </row>
    <row r="17" customFormat="false" ht="15.5" hidden="false" customHeight="false" outlineLevel="0" collapsed="false">
      <c r="C17" s="79"/>
      <c r="D17" s="3"/>
      <c r="E17" s="3"/>
      <c r="F17" s="3"/>
      <c r="G17" s="3"/>
      <c r="H17" s="3"/>
      <c r="I17" s="3"/>
      <c r="J17" s="3"/>
      <c r="K17" s="3"/>
    </row>
    <row r="18" customFormat="false" ht="15.5" hidden="false" customHeight="false" outlineLevel="0" collapsed="false">
      <c r="C18" s="79" t="s">
        <v>107</v>
      </c>
      <c r="D18" s="3"/>
      <c r="E18" s="3"/>
      <c r="F18" s="3"/>
      <c r="G18" s="3"/>
      <c r="H18" s="3"/>
      <c r="I18" s="3"/>
      <c r="J18" s="3"/>
      <c r="K18" s="3"/>
    </row>
    <row r="19" customFormat="false" ht="14.5" hidden="false" customHeight="false" outlineLevel="0" collapsed="false">
      <c r="C19" s="3" t="s">
        <v>108</v>
      </c>
      <c r="D19" s="28" t="n">
        <v>750</v>
      </c>
      <c r="E19" s="3" t="s">
        <v>109</v>
      </c>
      <c r="F19" s="3"/>
      <c r="G19" s="3"/>
      <c r="H19" s="3"/>
      <c r="I19" s="3"/>
      <c r="J19" s="3"/>
      <c r="K19" s="3"/>
    </row>
    <row r="20" customFormat="false" ht="14.5" hidden="false" customHeight="false" outlineLevel="0" collapsed="false">
      <c r="C20" s="3" t="s">
        <v>110</v>
      </c>
      <c r="D20" s="28" t="n">
        <f aca="false">D19*9.81</f>
        <v>7357.5</v>
      </c>
      <c r="E20" s="3" t="s">
        <v>111</v>
      </c>
      <c r="F20" s="3"/>
      <c r="G20" s="3"/>
      <c r="H20" s="3"/>
      <c r="I20" s="3"/>
      <c r="J20" s="3"/>
      <c r="K20" s="3"/>
    </row>
    <row r="21" customFormat="false" ht="14.5" hidden="false" customHeight="false" outlineLevel="0" collapsed="false">
      <c r="C21" s="3" t="s">
        <v>112</v>
      </c>
      <c r="D21" s="28" t="n">
        <v>60</v>
      </c>
      <c r="E21" s="3" t="s">
        <v>113</v>
      </c>
      <c r="F21" s="3"/>
      <c r="G21" s="3"/>
      <c r="H21" s="3"/>
      <c r="I21" s="3"/>
      <c r="J21" s="3"/>
      <c r="K21" s="3"/>
    </row>
    <row r="22" customFormat="false" ht="14.5" hidden="false" customHeight="false" outlineLevel="0" collapsed="false">
      <c r="C22" s="3" t="s">
        <v>114</v>
      </c>
      <c r="D22" s="28" t="n">
        <v>210</v>
      </c>
      <c r="E22" s="3" t="s">
        <v>113</v>
      </c>
      <c r="F22" s="3"/>
      <c r="G22" s="3"/>
      <c r="H22" s="3"/>
      <c r="I22" s="3"/>
      <c r="J22" s="3"/>
      <c r="K22" s="3"/>
    </row>
    <row r="23" customFormat="false" ht="14.5" hidden="false" customHeight="false" outlineLevel="0" collapsed="false"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5" hidden="false" customHeight="false" outlineLevel="0" collapsed="false">
      <c r="C24" s="79" t="s">
        <v>115</v>
      </c>
      <c r="D24" s="3"/>
      <c r="E24" s="3"/>
      <c r="F24" s="3"/>
      <c r="G24" s="3"/>
      <c r="H24" s="3"/>
      <c r="I24" s="3"/>
      <c r="J24" s="3"/>
      <c r="K24" s="3"/>
    </row>
    <row r="25" customFormat="false" ht="14.5" hidden="false" customHeight="false" outlineLevel="0" collapsed="false">
      <c r="C25" s="3" t="s">
        <v>116</v>
      </c>
      <c r="D25" s="3"/>
      <c r="E25" s="3"/>
      <c r="F25" s="3"/>
      <c r="G25" s="3" t="s">
        <v>117</v>
      </c>
      <c r="H25" s="3"/>
      <c r="I25" s="3"/>
      <c r="J25" s="3"/>
      <c r="K25" s="3"/>
    </row>
    <row r="26" customFormat="false" ht="14.5" hidden="false" customHeight="false" outlineLevel="0" collapsed="false">
      <c r="C26" s="3" t="s">
        <v>118</v>
      </c>
      <c r="D26" s="3"/>
      <c r="E26" s="3"/>
      <c r="F26" s="3"/>
      <c r="G26" s="3"/>
      <c r="H26" s="3"/>
      <c r="I26" s="3"/>
      <c r="J26" s="3"/>
      <c r="K26" s="3"/>
    </row>
    <row r="27" customFormat="false" ht="14.5" hidden="false" customHeight="false" outlineLevel="0" collapsed="false"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4.5" hidden="false" customHeight="false" outlineLevel="0" collapsed="false"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4.5" hidden="false" customHeight="false" outlineLevel="0" collapsed="false"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4.5" hidden="false" customHeight="false" outlineLevel="0" collapsed="false">
      <c r="C30" s="3"/>
      <c r="D30" s="3"/>
      <c r="E30" s="3"/>
      <c r="F30" s="3"/>
      <c r="G30" s="3"/>
      <c r="H30" s="3"/>
      <c r="I30" s="3"/>
      <c r="J30" s="3"/>
      <c r="K30" s="3"/>
    </row>
    <row r="31" customFormat="false" ht="14.5" hidden="false" customHeight="false" outlineLevel="0" collapsed="false"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4.5" hidden="false" customHeight="false" outlineLevel="0" collapsed="false">
      <c r="C32" s="3"/>
      <c r="D32" s="3"/>
      <c r="E32" s="3"/>
      <c r="F32" s="3"/>
      <c r="G32" s="3"/>
      <c r="H32" s="3"/>
      <c r="I32" s="3"/>
      <c r="J32" s="3"/>
      <c r="K32" s="3"/>
    </row>
    <row r="33" customFormat="false" ht="14.5" hidden="false" customHeight="false" outlineLevel="0" collapsed="false">
      <c r="C33" s="3"/>
      <c r="D33" s="3"/>
      <c r="E33" s="3"/>
      <c r="F33" s="3"/>
      <c r="G33" s="3"/>
      <c r="H33" s="3"/>
      <c r="I33" s="3"/>
      <c r="J33" s="3"/>
      <c r="K33" s="3"/>
    </row>
    <row r="34" customFormat="false" ht="14.5" hidden="false" customHeight="false" outlineLevel="0" collapsed="false"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4.5" hidden="false" customHeight="false" outlineLevel="0" collapsed="false">
      <c r="C35" s="3"/>
      <c r="D35" s="3"/>
      <c r="E35" s="3"/>
      <c r="F35" s="3"/>
      <c r="G35" s="3"/>
      <c r="H35" s="3"/>
      <c r="I35" s="3"/>
      <c r="J35" s="3"/>
      <c r="K35" s="3"/>
    </row>
    <row r="36" customFormat="false" ht="14.5" hidden="false" customHeight="false" outlineLevel="0" collapsed="false">
      <c r="A36" s="42"/>
      <c r="B36" s="42"/>
      <c r="C36" s="14"/>
      <c r="D36" s="3"/>
      <c r="E36" s="3"/>
      <c r="F36" s="3"/>
      <c r="G36" s="3"/>
      <c r="H36" s="3"/>
      <c r="I36" s="3"/>
      <c r="J36" s="3"/>
      <c r="K36" s="3"/>
    </row>
    <row r="37" customFormat="false" ht="14.5" hidden="false" customHeight="false" outlineLevel="0" collapsed="false">
      <c r="A37" s="42"/>
      <c r="B37" s="42"/>
      <c r="C37" s="14"/>
      <c r="D37" s="3"/>
      <c r="E37" s="3"/>
      <c r="F37" s="3"/>
      <c r="G37" s="3"/>
      <c r="H37" s="3"/>
      <c r="I37" s="3"/>
      <c r="J37" s="3"/>
      <c r="K37" s="3"/>
    </row>
    <row r="38" customFormat="false" ht="14.5" hidden="false" customHeight="false" outlineLevel="0" collapsed="false">
      <c r="A38" s="42"/>
      <c r="B38" s="42"/>
      <c r="C38" s="14" t="s">
        <v>119</v>
      </c>
      <c r="D38" s="3"/>
      <c r="E38" s="3"/>
      <c r="F38" s="3"/>
      <c r="G38" s="3"/>
      <c r="H38" s="3"/>
      <c r="I38" s="3"/>
      <c r="J38" s="3"/>
      <c r="K38" s="3"/>
    </row>
    <row r="39" customFormat="false" ht="13.8" hidden="false" customHeight="false" outlineLevel="0" collapsed="false">
      <c r="A39" s="42"/>
      <c r="B39" s="42"/>
      <c r="C39" s="80" t="s">
        <v>120</v>
      </c>
      <c r="D39" s="3"/>
      <c r="E39" s="3"/>
      <c r="F39" s="3"/>
      <c r="G39" s="3"/>
      <c r="H39" s="3"/>
      <c r="I39" s="3"/>
      <c r="J39" s="3"/>
      <c r="K39" s="3"/>
    </row>
    <row r="40" customFormat="false" ht="13.8" hidden="false" customHeight="false" outlineLevel="0" collapsed="false">
      <c r="A40" s="42"/>
      <c r="B40" s="42"/>
      <c r="C40" s="80" t="s">
        <v>121</v>
      </c>
      <c r="D40" s="3"/>
      <c r="E40" s="3"/>
      <c r="F40" s="3"/>
      <c r="G40" s="3"/>
      <c r="H40" s="3"/>
      <c r="I40" s="3"/>
      <c r="J40" s="3"/>
      <c r="K40" s="3"/>
    </row>
    <row r="41" customFormat="false" ht="13.8" hidden="false" customHeight="false" outlineLevel="0" collapsed="false">
      <c r="A41" s="38"/>
      <c r="C41" s="80" t="s">
        <v>122</v>
      </c>
      <c r="D41" s="3"/>
      <c r="E41" s="3"/>
      <c r="F41" s="3"/>
      <c r="G41" s="3"/>
      <c r="H41" s="3"/>
      <c r="I41" s="3"/>
      <c r="J41" s="3"/>
      <c r="K41" s="3"/>
    </row>
    <row r="42" customFormat="false" ht="14.5" hidden="false" customHeight="false" outlineLevel="0" collapsed="false">
      <c r="A42" s="41"/>
      <c r="B42" s="41"/>
      <c r="C42" s="14"/>
      <c r="D42" s="3"/>
      <c r="E42" s="3"/>
      <c r="F42" s="3"/>
      <c r="G42" s="3"/>
      <c r="H42" s="3"/>
      <c r="I42" s="3"/>
      <c r="J42" s="3"/>
      <c r="K42" s="3"/>
    </row>
    <row r="43" customFormat="false" ht="14.5" hidden="false" customHeight="false" outlineLevel="0" collapsed="false">
      <c r="A43" s="41"/>
      <c r="B43" s="41"/>
      <c r="C43" s="14" t="s">
        <v>123</v>
      </c>
      <c r="D43" s="3"/>
      <c r="E43" s="3"/>
      <c r="F43" s="3"/>
      <c r="G43" s="3"/>
      <c r="H43" s="3"/>
      <c r="I43" s="3"/>
      <c r="J43" s="3"/>
      <c r="K43" s="3"/>
    </row>
    <row r="44" customFormat="false" ht="14.5" hidden="false" customHeight="false" outlineLevel="0" collapsed="false">
      <c r="C44" s="3"/>
      <c r="D44" s="3"/>
      <c r="E44" s="3"/>
      <c r="F44" s="3"/>
      <c r="G44" s="3"/>
      <c r="H44" s="3"/>
      <c r="I44" s="3"/>
      <c r="J44" s="3"/>
      <c r="K44" s="3"/>
    </row>
    <row r="45" customFormat="false" ht="13.8" hidden="false" customHeight="false" outlineLevel="0" collapsed="false">
      <c r="A45" s="42"/>
      <c r="B45" s="42"/>
      <c r="C45" s="81" t="s">
        <v>124</v>
      </c>
      <c r="D45" s="82"/>
      <c r="E45" s="3"/>
      <c r="F45" s="3"/>
      <c r="G45" s="3"/>
      <c r="H45" s="3"/>
      <c r="I45" s="3"/>
      <c r="J45" s="3"/>
      <c r="K45" s="3"/>
    </row>
    <row r="46" customFormat="false" ht="13.8" hidden="false" customHeight="false" outlineLevel="0" collapsed="false">
      <c r="A46" s="42"/>
      <c r="B46" s="42"/>
      <c r="C46" s="81" t="s">
        <v>125</v>
      </c>
      <c r="D46" s="3"/>
      <c r="E46" s="3"/>
      <c r="F46" s="3"/>
      <c r="G46" s="3"/>
      <c r="H46" s="3"/>
      <c r="I46" s="3"/>
      <c r="J46" s="3"/>
      <c r="K46" s="3"/>
    </row>
    <row r="47" customFormat="false" ht="14.5" hidden="false" customHeight="false" outlineLevel="0" collapsed="false">
      <c r="A47" s="38"/>
      <c r="B47" s="55"/>
      <c r="C47" s="3" t="s">
        <v>126</v>
      </c>
      <c r="D47" s="3" t="n">
        <f aca="false">D20</f>
        <v>7357.5</v>
      </c>
      <c r="E47" s="3"/>
      <c r="F47" s="3"/>
      <c r="G47" s="3"/>
      <c r="H47" s="3"/>
      <c r="I47" s="3"/>
      <c r="J47" s="3"/>
      <c r="K47" s="3"/>
    </row>
    <row r="48" customFormat="false" ht="14.5" hidden="false" customHeight="false" outlineLevel="0" collapsed="false">
      <c r="C48" s="3"/>
      <c r="D48" s="83"/>
      <c r="E48" s="3"/>
      <c r="F48" s="3"/>
      <c r="G48" s="3"/>
      <c r="H48" s="3"/>
      <c r="I48" s="3"/>
      <c r="J48" s="3"/>
      <c r="K48" s="3"/>
    </row>
    <row r="49" customFormat="false" ht="14.5" hidden="false" customHeight="false" outlineLevel="0" collapsed="false">
      <c r="C49" s="3"/>
      <c r="D49" s="83"/>
      <c r="E49" s="3"/>
      <c r="F49" s="3"/>
      <c r="G49" s="3"/>
      <c r="H49" s="3"/>
      <c r="I49" s="3"/>
      <c r="J49" s="3"/>
      <c r="K49" s="3"/>
    </row>
    <row r="50" customFormat="false" ht="14.5" hidden="false" customHeight="false" outlineLevel="0" collapsed="false">
      <c r="A50" s="42"/>
      <c r="B50" s="42"/>
      <c r="C50" s="3"/>
      <c r="D50" s="3"/>
      <c r="E50" s="3"/>
      <c r="F50" s="3"/>
      <c r="G50" s="3"/>
      <c r="H50" s="3"/>
      <c r="I50" s="3"/>
      <c r="J50" s="3"/>
      <c r="K50" s="3"/>
    </row>
    <row r="51" customFormat="false" ht="14.5" hidden="false" customHeight="false" outlineLevel="0" collapsed="false">
      <c r="A51" s="42"/>
      <c r="B51" s="42"/>
      <c r="C51" s="3" t="s">
        <v>127</v>
      </c>
      <c r="D51" s="3"/>
      <c r="E51" s="3"/>
      <c r="F51" s="3"/>
      <c r="G51" s="3"/>
      <c r="H51" s="3"/>
      <c r="I51" s="3"/>
      <c r="J51" s="3"/>
      <c r="K51" s="3"/>
    </row>
    <row r="52" customFormat="false" ht="13.8" hidden="false" customHeight="false" outlineLevel="0" collapsed="false">
      <c r="A52" s="42"/>
      <c r="B52" s="42"/>
      <c r="C52" s="80" t="s">
        <v>128</v>
      </c>
      <c r="D52" s="3"/>
      <c r="E52" s="3"/>
      <c r="F52" s="3"/>
      <c r="G52" s="3"/>
      <c r="H52" s="3"/>
      <c r="I52" s="3"/>
      <c r="J52" s="3"/>
      <c r="K52" s="3"/>
    </row>
    <row r="53" customFormat="false" ht="13.8" hidden="false" customHeight="false" outlineLevel="0" collapsed="false">
      <c r="A53" s="42"/>
      <c r="B53" s="42"/>
      <c r="C53" s="80" t="s">
        <v>129</v>
      </c>
      <c r="D53" s="3"/>
      <c r="E53" s="3"/>
      <c r="F53" s="3"/>
      <c r="G53" s="3"/>
      <c r="H53" s="3"/>
      <c r="I53" s="3"/>
      <c r="J53" s="3"/>
      <c r="K53" s="3"/>
    </row>
    <row r="54" customFormat="false" ht="13.8" hidden="false" customHeight="false" outlineLevel="0" collapsed="false">
      <c r="A54" s="42"/>
      <c r="B54" s="42"/>
      <c r="C54" s="80" t="s">
        <v>130</v>
      </c>
      <c r="D54" s="3"/>
      <c r="E54" s="3"/>
      <c r="F54" s="3"/>
      <c r="G54" s="3"/>
      <c r="H54" s="3"/>
      <c r="I54" s="3"/>
      <c r="J54" s="3"/>
      <c r="K54" s="3"/>
    </row>
    <row r="55" customFormat="false" ht="14.5" hidden="false" customHeight="false" outlineLevel="0" collapsed="false">
      <c r="C55" s="14"/>
      <c r="D55" s="3"/>
      <c r="E55" s="3"/>
      <c r="F55" s="3"/>
      <c r="G55" s="3"/>
      <c r="H55" s="3"/>
      <c r="I55" s="3"/>
      <c r="J55" s="3"/>
      <c r="K55" s="3"/>
    </row>
    <row r="56" customFormat="false" ht="14.5" hidden="false" customHeight="false" outlineLevel="0" collapsed="false">
      <c r="C56" s="14" t="s">
        <v>123</v>
      </c>
      <c r="D56" s="3"/>
      <c r="E56" s="3"/>
      <c r="F56" s="3"/>
      <c r="G56" s="3"/>
      <c r="H56" s="3"/>
      <c r="I56" s="3"/>
      <c r="J56" s="3"/>
      <c r="K56" s="3"/>
    </row>
    <row r="57" customFormat="false" ht="14.5" hidden="false" customHeight="false" outlineLevel="0" collapsed="false">
      <c r="C57" s="14"/>
      <c r="D57" s="3"/>
      <c r="E57" s="3"/>
      <c r="F57" s="3"/>
      <c r="G57" s="3"/>
      <c r="H57" s="3"/>
      <c r="I57" s="3"/>
      <c r="J57" s="3"/>
      <c r="K57" s="3"/>
    </row>
    <row r="58" customFormat="false" ht="13.8" hidden="false" customHeight="false" outlineLevel="0" collapsed="false">
      <c r="C58" s="14" t="s">
        <v>131</v>
      </c>
      <c r="D58" s="3" t="n">
        <f aca="false">D47</f>
        <v>7357.5</v>
      </c>
      <c r="E58" s="3"/>
      <c r="F58" s="3"/>
      <c r="G58" s="3"/>
      <c r="H58" s="3"/>
      <c r="I58" s="3"/>
      <c r="J58" s="3"/>
      <c r="K58" s="3"/>
    </row>
    <row r="59" customFormat="false" ht="13.8" hidden="false" customHeight="false" outlineLevel="0" collapsed="false">
      <c r="C59" s="14"/>
      <c r="D59" s="81" t="s">
        <v>132</v>
      </c>
      <c r="E59" s="3" t="n">
        <f aca="false">COS(RADIANS(D21))</f>
        <v>0.5</v>
      </c>
      <c r="F59" s="3"/>
      <c r="G59" s="3"/>
      <c r="H59" s="3"/>
      <c r="I59" s="3"/>
      <c r="J59" s="3"/>
      <c r="K59" s="3"/>
    </row>
    <row r="60" customFormat="false" ht="13.8" hidden="false" customHeight="false" outlineLevel="0" collapsed="false">
      <c r="C60" s="14"/>
      <c r="D60" s="81" t="s">
        <v>133</v>
      </c>
      <c r="E60" s="3" t="n">
        <f aca="false">SIN(RADIANS(D21))</f>
        <v>0.866025403784439</v>
      </c>
      <c r="F60" s="3"/>
      <c r="G60" s="3"/>
      <c r="H60" s="3"/>
      <c r="I60" s="3"/>
      <c r="J60" s="3"/>
      <c r="K60" s="3"/>
    </row>
    <row r="61" customFormat="false" ht="13.8" hidden="false" customHeight="false" outlineLevel="0" collapsed="false">
      <c r="C61" s="14"/>
      <c r="D61" s="81" t="s">
        <v>134</v>
      </c>
      <c r="E61" s="3" t="n">
        <f aca="false">COS(RADIANS(D22))</f>
        <v>-0.866025403784439</v>
      </c>
      <c r="F61" s="3"/>
      <c r="G61" s="3"/>
      <c r="H61" s="3"/>
      <c r="I61" s="3"/>
      <c r="J61" s="3"/>
      <c r="K61" s="3"/>
    </row>
    <row r="62" customFormat="false" ht="13.8" hidden="false" customHeight="false" outlineLevel="0" collapsed="false">
      <c r="C62" s="14"/>
      <c r="D62" s="81" t="s">
        <v>135</v>
      </c>
      <c r="E62" s="3" t="n">
        <f aca="false">SIN(RADIANS(D22))</f>
        <v>-0.5</v>
      </c>
      <c r="F62" s="3"/>
      <c r="G62" s="3"/>
      <c r="H62" s="3"/>
      <c r="I62" s="3"/>
      <c r="J62" s="3"/>
      <c r="K62" s="3"/>
    </row>
    <row r="63" customFormat="false" ht="13.8" hidden="false" customHeight="false" outlineLevel="0" collapsed="false">
      <c r="C63" s="81" t="s">
        <v>136</v>
      </c>
      <c r="D63" s="3"/>
      <c r="E63" s="3"/>
      <c r="F63" s="3"/>
      <c r="G63" s="81" t="s">
        <v>137</v>
      </c>
      <c r="H63" s="3"/>
      <c r="I63" s="3"/>
      <c r="J63" s="3"/>
      <c r="K63" s="3"/>
    </row>
    <row r="64" customFormat="false" ht="13.8" hidden="false" customHeight="false" outlineLevel="0" collapsed="false">
      <c r="C64" s="81" t="s">
        <v>138</v>
      </c>
      <c r="D64" s="3"/>
      <c r="E64" s="3"/>
      <c r="F64" s="3" t="s">
        <v>139</v>
      </c>
      <c r="G64" s="81" t="s">
        <v>140</v>
      </c>
      <c r="H64" s="3"/>
      <c r="I64" s="3"/>
      <c r="J64" s="3"/>
      <c r="K64" s="3"/>
    </row>
    <row r="65" customFormat="false" ht="13.8" hidden="false" customHeight="false" outlineLevel="0" collapsed="false">
      <c r="C65" s="14"/>
      <c r="D65" s="3"/>
      <c r="E65" s="3"/>
      <c r="F65" s="3"/>
      <c r="G65" s="3" t="s">
        <v>141</v>
      </c>
      <c r="H65" s="81" t="s">
        <v>142</v>
      </c>
      <c r="I65" s="3"/>
      <c r="J65" s="3"/>
      <c r="K65" s="3"/>
    </row>
    <row r="66" customFormat="false" ht="14.5" hidden="false" customHeight="false" outlineLevel="0" collapsed="false">
      <c r="A66" s="55"/>
      <c r="B66" s="55"/>
      <c r="C66" s="14"/>
      <c r="D66" s="3"/>
      <c r="E66" s="3"/>
      <c r="F66" s="3"/>
      <c r="G66" s="3" t="s">
        <v>141</v>
      </c>
      <c r="H66" s="3" t="s">
        <v>143</v>
      </c>
      <c r="I66" s="3"/>
      <c r="J66" s="3"/>
      <c r="K66" s="3"/>
    </row>
    <row r="67" customFormat="false" ht="14.5" hidden="false" customHeight="false" outlineLevel="0" collapsed="false">
      <c r="A67" s="42"/>
      <c r="B67" s="42"/>
      <c r="C67" s="14"/>
      <c r="D67" s="3"/>
      <c r="E67" s="3"/>
      <c r="F67" s="3"/>
      <c r="G67" s="3" t="s">
        <v>141</v>
      </c>
      <c r="H67" s="3" t="s">
        <v>144</v>
      </c>
      <c r="I67" s="3"/>
      <c r="J67" s="3"/>
      <c r="K67" s="3"/>
    </row>
    <row r="68" customFormat="false" ht="13.8" hidden="false" customHeight="false" outlineLevel="0" collapsed="false">
      <c r="A68" s="42"/>
      <c r="B68" s="42"/>
      <c r="C68" s="14"/>
      <c r="D68" s="3"/>
      <c r="E68" s="3"/>
      <c r="F68" s="3"/>
      <c r="G68" s="3" t="s">
        <v>141</v>
      </c>
      <c r="H68" s="3" t="s">
        <v>145</v>
      </c>
      <c r="I68" s="3"/>
      <c r="J68" s="3"/>
      <c r="K68" s="3"/>
    </row>
    <row r="69" customFormat="false" ht="13.8" hidden="false" customHeight="false" outlineLevel="0" collapsed="false">
      <c r="A69" s="42"/>
      <c r="B69" s="42"/>
      <c r="C69" s="14" t="s">
        <v>146</v>
      </c>
      <c r="D69" s="3" t="n">
        <f aca="false">(D58*COS(RADIANS(270))*E62 - D58*SIN(RADIANS(270))*E61)/(E60*E61-E59*E62)</f>
        <v>12743.563816688</v>
      </c>
      <c r="E69" s="3"/>
      <c r="F69" s="3"/>
      <c r="G69" s="3"/>
      <c r="H69" s="3"/>
      <c r="I69" s="3"/>
      <c r="J69" s="3"/>
      <c r="K69" s="3"/>
    </row>
    <row r="70" customFormat="false" ht="13.8" hidden="false" customHeight="false" outlineLevel="0" collapsed="false">
      <c r="A70" s="42"/>
      <c r="B70" s="42"/>
      <c r="C70" s="14" t="s">
        <v>147</v>
      </c>
      <c r="D70" s="3" t="n">
        <f aca="false">-(D69*E59 + D58*COS(RADIANS(270)))/E61</f>
        <v>7357.5</v>
      </c>
      <c r="E70" s="3"/>
      <c r="F70" s="3"/>
      <c r="G70" s="3"/>
      <c r="H70" s="3"/>
      <c r="I70" s="3"/>
      <c r="J70" s="3"/>
      <c r="K70" s="3"/>
    </row>
    <row r="71" customFormat="false" ht="13.8" hidden="false" customHeight="false" outlineLevel="0" collapsed="false">
      <c r="A71" s="42"/>
      <c r="B71" s="42"/>
      <c r="C71" s="14"/>
      <c r="D71" s="3"/>
      <c r="E71" s="3"/>
      <c r="F71" s="3"/>
      <c r="G71" s="3"/>
      <c r="H71" s="3"/>
      <c r="I71" s="3"/>
      <c r="J71" s="3"/>
      <c r="K71" s="3"/>
    </row>
    <row r="72" customFormat="false" ht="14.5" hidden="false" customHeight="false" outlineLevel="0" collapsed="false">
      <c r="A72" s="42"/>
      <c r="B72" s="42"/>
      <c r="C72" s="14" t="s">
        <v>148</v>
      </c>
      <c r="D72" s="84"/>
      <c r="E72" s="85"/>
      <c r="F72" s="84"/>
      <c r="G72" s="14"/>
      <c r="H72" s="14"/>
      <c r="I72" s="14"/>
      <c r="J72" s="3"/>
      <c r="K72" s="3"/>
    </row>
    <row r="73" customFormat="false" ht="14.5" hidden="false" customHeight="false" outlineLevel="0" collapsed="false">
      <c r="A73" s="42"/>
      <c r="B73" s="42"/>
      <c r="C73" s="86" t="s">
        <v>149</v>
      </c>
      <c r="D73" s="86" t="s">
        <v>150</v>
      </c>
      <c r="E73" s="86" t="s">
        <v>151</v>
      </c>
      <c r="F73" s="14"/>
      <c r="G73" s="14"/>
      <c r="H73" s="14"/>
      <c r="I73" s="14"/>
      <c r="J73" s="3"/>
      <c r="K73" s="3"/>
    </row>
    <row r="74" customFormat="false" ht="14.5" hidden="false" customHeight="false" outlineLevel="0" collapsed="false">
      <c r="A74" s="42"/>
      <c r="B74" s="42"/>
      <c r="C74" s="87" t="s">
        <v>152</v>
      </c>
      <c r="D74" s="87" t="n">
        <f aca="false">D58</f>
        <v>7357.5</v>
      </c>
      <c r="E74" s="87" t="s">
        <v>111</v>
      </c>
      <c r="F74" s="14"/>
      <c r="G74" s="14"/>
      <c r="H74" s="14"/>
      <c r="I74" s="14"/>
      <c r="J74" s="3"/>
      <c r="K74" s="3"/>
    </row>
    <row r="75" customFormat="false" ht="14.5" hidden="false" customHeight="false" outlineLevel="0" collapsed="false">
      <c r="A75" s="42"/>
      <c r="B75" s="42"/>
      <c r="C75" s="87" t="s">
        <v>153</v>
      </c>
      <c r="D75" s="87" t="n">
        <f aca="false">D70</f>
        <v>7357.5</v>
      </c>
      <c r="E75" s="87" t="s">
        <v>111</v>
      </c>
      <c r="F75" s="14"/>
      <c r="G75" s="14"/>
      <c r="H75" s="14"/>
      <c r="I75" s="14"/>
      <c r="J75" s="3"/>
      <c r="K75" s="3"/>
    </row>
    <row r="76" customFormat="false" ht="14.5" hidden="false" customHeight="false" outlineLevel="0" collapsed="false">
      <c r="A76" s="42"/>
      <c r="B76" s="42"/>
      <c r="C76" s="87" t="s">
        <v>154</v>
      </c>
      <c r="D76" s="88" t="n">
        <f aca="false">D69</f>
        <v>12743.563816688</v>
      </c>
      <c r="E76" s="89" t="s">
        <v>111</v>
      </c>
      <c r="F76" s="66"/>
      <c r="G76" s="14"/>
      <c r="H76" s="14"/>
      <c r="I76" s="14"/>
      <c r="J76" s="3"/>
      <c r="K76" s="3"/>
    </row>
    <row r="77" customFormat="false" ht="14.5" hidden="false" customHeight="false" outlineLevel="0" collapsed="false">
      <c r="A77" s="42"/>
      <c r="B77" s="42"/>
      <c r="C77" s="3"/>
      <c r="D77" s="83"/>
      <c r="E77" s="3"/>
      <c r="F77" s="3"/>
      <c r="G77" s="3"/>
      <c r="H77" s="3"/>
      <c r="I77" s="3"/>
      <c r="J77" s="3"/>
      <c r="K77" s="3"/>
    </row>
    <row r="78" customFormat="false" ht="14.5" hidden="false" customHeight="false" outlineLevel="0" collapsed="false">
      <c r="A78" s="42"/>
      <c r="B78" s="42"/>
      <c r="C78" s="3"/>
      <c r="D78" s="83"/>
      <c r="E78" s="3"/>
      <c r="F78" s="3"/>
      <c r="G78" s="3"/>
      <c r="H78" s="3"/>
      <c r="I78" s="3"/>
      <c r="J78" s="3"/>
      <c r="K78" s="3"/>
    </row>
    <row r="79" customFormat="false" ht="14.5" hidden="false" customHeight="false" outlineLevel="0" collapsed="false">
      <c r="A79" s="42"/>
      <c r="B79" s="42"/>
      <c r="C79" s="3" t="s">
        <v>155</v>
      </c>
      <c r="D79" s="3"/>
      <c r="E79" s="3"/>
      <c r="F79" s="3"/>
      <c r="G79" s="3"/>
      <c r="H79" s="3"/>
      <c r="I79" s="3"/>
      <c r="J79" s="3"/>
      <c r="K79" s="3"/>
    </row>
    <row r="80" customFormat="false" ht="15" hidden="false" customHeight="false" outlineLevel="0" collapsed="false">
      <c r="A80" s="42"/>
      <c r="B80" s="42"/>
      <c r="C80" s="3"/>
      <c r="D80" s="3"/>
      <c r="E80" s="3"/>
      <c r="F80" s="3"/>
      <c r="G80" s="3"/>
      <c r="H80" s="3"/>
      <c r="I80" s="3"/>
      <c r="J80" s="3"/>
      <c r="K80" s="3"/>
    </row>
    <row r="81" customFormat="false" ht="13.8" hidden="false" customHeight="false" outlineLevel="0" collapsed="false">
      <c r="A81" s="42"/>
      <c r="B81" s="42"/>
      <c r="C81" s="2" t="s">
        <v>156</v>
      </c>
      <c r="D81" s="90" t="s">
        <v>157</v>
      </c>
      <c r="E81" s="91" t="s">
        <v>158</v>
      </c>
      <c r="F81" s="92" t="s">
        <v>159</v>
      </c>
      <c r="G81" s="3"/>
      <c r="H81" s="3"/>
      <c r="I81" s="3"/>
      <c r="J81" s="3"/>
      <c r="K81" s="3"/>
    </row>
    <row r="82" customFormat="false" ht="13.8" hidden="false" customHeight="false" outlineLevel="0" collapsed="false">
      <c r="A82" s="42"/>
      <c r="B82" s="42"/>
      <c r="C82" s="3"/>
      <c r="D82" s="93" t="s">
        <v>160</v>
      </c>
      <c r="E82" s="94" t="s">
        <v>161</v>
      </c>
      <c r="F82" s="95" t="s">
        <v>162</v>
      </c>
      <c r="G82" s="3"/>
      <c r="H82" s="3"/>
      <c r="I82" s="3"/>
      <c r="J82" s="3"/>
      <c r="K82" s="3"/>
    </row>
    <row r="83" customFormat="false" ht="14.5" hidden="false" customHeight="false" outlineLevel="0" collapsed="false">
      <c r="A83" s="42"/>
      <c r="B83" s="42"/>
      <c r="C83" s="3"/>
      <c r="D83" s="2"/>
      <c r="E83" s="3"/>
      <c r="F83" s="3"/>
      <c r="G83" s="3"/>
      <c r="H83" s="3"/>
      <c r="I83" s="3"/>
      <c r="J83" s="3"/>
      <c r="K83" s="3"/>
    </row>
    <row r="84" customFormat="false" ht="14.5" hidden="false" customHeight="false" outlineLevel="0" collapsed="false">
      <c r="A84" s="42"/>
      <c r="B84" s="42"/>
      <c r="C84" s="86" t="s">
        <v>149</v>
      </c>
      <c r="D84" s="86" t="s">
        <v>163</v>
      </c>
      <c r="E84" s="86" t="s">
        <v>151</v>
      </c>
      <c r="F84" s="14"/>
      <c r="G84" s="14"/>
      <c r="H84" s="14"/>
      <c r="I84" s="14"/>
      <c r="J84" s="3"/>
      <c r="K84" s="3"/>
    </row>
    <row r="85" customFormat="false" ht="14.5" hidden="false" customHeight="false" outlineLevel="0" collapsed="false">
      <c r="A85" s="42"/>
      <c r="B85" s="42"/>
      <c r="C85" s="87" t="s">
        <v>153</v>
      </c>
      <c r="D85" s="87" t="n">
        <v>7357.5</v>
      </c>
      <c r="E85" s="87" t="s">
        <v>111</v>
      </c>
      <c r="F85" s="14"/>
      <c r="G85" s="14"/>
      <c r="H85" s="14"/>
      <c r="I85" s="14"/>
      <c r="J85" s="3"/>
      <c r="K85" s="3"/>
    </row>
    <row r="86" customFormat="false" ht="14.5" hidden="false" customHeight="false" outlineLevel="0" collapsed="false">
      <c r="A86" s="42"/>
      <c r="B86" s="42"/>
      <c r="C86" s="87" t="s">
        <v>154</v>
      </c>
      <c r="D86" s="88" t="n">
        <v>1000</v>
      </c>
      <c r="E86" s="89" t="s">
        <v>111</v>
      </c>
      <c r="F86" s="66"/>
      <c r="G86" s="14"/>
      <c r="H86" s="14"/>
      <c r="I86" s="14"/>
      <c r="J86" s="3"/>
      <c r="K86" s="3"/>
    </row>
    <row r="87" customFormat="false" ht="14.5" hidden="false" customHeight="false" outlineLevel="0" collapsed="false">
      <c r="A87" s="42"/>
      <c r="B87" s="42"/>
      <c r="C87" s="3"/>
      <c r="D87" s="2"/>
      <c r="E87" s="3"/>
      <c r="F87" s="3"/>
      <c r="G87" s="3"/>
      <c r="H87" s="3"/>
      <c r="I87" s="3"/>
      <c r="J87" s="3"/>
      <c r="K87" s="3"/>
    </row>
  </sheetData>
  <conditionalFormatting sqref="A41:B41">
    <cfRule type="cellIs" priority="2" operator="greaterThan" aboveAverage="0" equalAverage="0" bottom="0" percent="0" rank="0" text="" dxfId="0">
      <formula>0</formula>
    </cfRule>
  </conditionalFormatting>
  <conditionalFormatting sqref="A47:B47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1"/>
  <sheetViews>
    <sheetView showFormulas="false" showGridLines="true" showRowColHeaders="true" showZeros="true" rightToLeft="false" tabSelected="true" showOutlineSymbols="true" defaultGridColor="true" view="normal" topLeftCell="A22" colorId="64" zoomScale="130" zoomScaleNormal="130" zoomScalePageLayoutView="100" workbookViewId="0">
      <selection pane="topLeft" activeCell="D30" activeCellId="0" sqref="D30"/>
    </sheetView>
  </sheetViews>
  <sheetFormatPr defaultRowHeight="14.5" zeroHeight="false" outlineLevelRow="0" outlineLevelCol="0"/>
  <cols>
    <col collapsed="false" customWidth="true" hidden="false" outlineLevel="0" max="2" min="1" style="0" width="4.36"/>
    <col collapsed="false" customWidth="true" hidden="false" outlineLevel="0" max="3" min="3" style="0" width="24.63"/>
    <col collapsed="false" customWidth="true" hidden="false" outlineLevel="0" max="1025" min="4" style="0" width="8.67"/>
  </cols>
  <sheetData>
    <row r="1" customFormat="false" ht="21" hidden="false" customHeight="false" outlineLevel="0" collapsed="false">
      <c r="C1" s="1" t="s">
        <v>164</v>
      </c>
      <c r="D1" s="3"/>
      <c r="E1" s="3"/>
      <c r="F1" s="3"/>
      <c r="G1" s="3"/>
      <c r="H1" s="3"/>
      <c r="I1" s="3"/>
      <c r="J1" s="3"/>
      <c r="K1" s="3"/>
    </row>
    <row r="2" customFormat="false" ht="15.5" hidden="false" customHeight="false" outlineLevel="0" collapsed="false">
      <c r="C2" s="79" t="s">
        <v>106</v>
      </c>
      <c r="D2" s="3"/>
      <c r="E2" s="3"/>
      <c r="F2" s="3"/>
      <c r="G2" s="3"/>
      <c r="H2" s="3"/>
      <c r="I2" s="3"/>
      <c r="J2" s="3"/>
      <c r="K2" s="3"/>
    </row>
    <row r="3" customFormat="false" ht="14.5" hidden="false" customHeight="false" outlineLevel="0" collapsed="false">
      <c r="C3" s="3"/>
      <c r="D3" s="3"/>
      <c r="E3" s="3"/>
      <c r="F3" s="3"/>
      <c r="G3" s="3"/>
      <c r="H3" s="3"/>
      <c r="I3" s="3"/>
      <c r="J3" s="3"/>
      <c r="K3" s="3"/>
    </row>
    <row r="4" customFormat="false" ht="14.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</row>
    <row r="5" customFormat="false" ht="14.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</row>
    <row r="6" customFormat="false" ht="14.5" hidden="false" customHeight="false" outlineLevel="0" collapsed="false">
      <c r="C6" s="3"/>
      <c r="D6" s="3"/>
      <c r="E6" s="3"/>
      <c r="F6" s="3"/>
      <c r="G6" s="3"/>
      <c r="H6" s="3"/>
      <c r="I6" s="3"/>
      <c r="J6" s="3"/>
      <c r="K6" s="3"/>
    </row>
    <row r="7" customFormat="false" ht="14.5" hidden="false" customHeight="false" outlineLevel="0" collapsed="false">
      <c r="C7" s="3"/>
      <c r="D7" s="3"/>
      <c r="E7" s="3"/>
      <c r="F7" s="3"/>
      <c r="G7" s="3"/>
      <c r="H7" s="3"/>
      <c r="I7" s="3"/>
      <c r="J7" s="3"/>
      <c r="K7" s="3"/>
    </row>
    <row r="8" customFormat="false" ht="14.5" hidden="false" customHeight="false" outlineLevel="0" collapsed="false">
      <c r="C8" s="3"/>
      <c r="D8" s="3"/>
      <c r="E8" s="3"/>
      <c r="F8" s="3"/>
      <c r="G8" s="3"/>
      <c r="H8" s="3"/>
      <c r="I8" s="3"/>
      <c r="J8" s="3"/>
      <c r="K8" s="3"/>
    </row>
    <row r="9" customFormat="false" ht="14.5" hidden="false" customHeight="false" outlineLevel="0" collapsed="false">
      <c r="C9" s="3"/>
      <c r="D9" s="3"/>
      <c r="E9" s="3"/>
      <c r="F9" s="3"/>
      <c r="G9" s="3"/>
      <c r="H9" s="3"/>
      <c r="I9" s="3"/>
      <c r="J9" s="3"/>
      <c r="K9" s="3"/>
    </row>
    <row r="10" customFormat="false" ht="14.5" hidden="false" customHeight="false" outlineLevel="0" collapsed="false"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4.5" hidden="false" customHeight="false" outlineLevel="0" collapsed="false"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4.5" hidden="false" customHeight="false" outlineLevel="0" collapsed="false"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4.5" hidden="false" customHeight="false" outlineLevel="0" collapsed="false"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4.5" hidden="false" customHeight="false" outlineLevel="0" collapsed="false"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4.5" hidden="false" customHeight="false" outlineLevel="0" collapsed="false"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4.5" hidden="false" customHeight="false" outlineLevel="0" collapsed="false"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4.5" hidden="false" customHeight="false" outlineLevel="0" collapsed="false"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4.5" hidden="false" customHeight="false" outlineLevel="0" collapsed="false"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4.5" hidden="false" customHeight="false" outlineLevel="0" collapsed="false"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4.5" hidden="false" customHeight="false" outlineLevel="0" collapsed="false"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4.5" hidden="false" customHeight="false" outlineLevel="0" collapsed="false"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4.5" hidden="false" customHeight="false" outlineLevel="0" collapsed="false"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4.5" hidden="false" customHeight="false" outlineLevel="0" collapsed="false"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4.5" hidden="false" customHeight="false" outlineLevel="0" collapsed="false"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4.5" hidden="false" customHeight="false" outlineLevel="0" collapsed="false"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4.5" hidden="false" customHeight="false" outlineLevel="0" collapsed="false"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4.5" hidden="false" customHeight="false" outlineLevel="0" collapsed="false"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5" hidden="false" customHeight="false" outlineLevel="0" collapsed="false">
      <c r="C28" s="79" t="s">
        <v>107</v>
      </c>
      <c r="D28" s="3"/>
      <c r="E28" s="3"/>
      <c r="F28" s="3"/>
      <c r="G28" s="3"/>
      <c r="H28" s="3"/>
      <c r="I28" s="3"/>
      <c r="J28" s="3"/>
      <c r="K28" s="3"/>
    </row>
    <row r="29" customFormat="false" ht="14.5" hidden="false" customHeight="false" outlineLevel="0" collapsed="false">
      <c r="C29" s="3" t="s">
        <v>165</v>
      </c>
      <c r="D29" s="28" t="n">
        <v>300</v>
      </c>
      <c r="E29" s="3" t="s">
        <v>111</v>
      </c>
      <c r="F29" s="3"/>
      <c r="G29" s="3"/>
      <c r="H29" s="3"/>
      <c r="I29" s="3"/>
      <c r="J29" s="3"/>
      <c r="K29" s="3"/>
    </row>
    <row r="30" customFormat="false" ht="14.5" hidden="false" customHeight="false" outlineLevel="0" collapsed="false">
      <c r="C30" s="3"/>
      <c r="D30" s="9"/>
      <c r="E30" s="3"/>
      <c r="F30" s="3"/>
      <c r="G30" s="3"/>
      <c r="H30" s="3"/>
      <c r="I30" s="3"/>
      <c r="J30" s="3"/>
      <c r="K30" s="3"/>
    </row>
    <row r="31" customFormat="false" ht="15.5" hidden="false" customHeight="false" outlineLevel="0" collapsed="false">
      <c r="C31" s="79" t="s">
        <v>115</v>
      </c>
      <c r="D31" s="3"/>
      <c r="E31" s="3"/>
      <c r="F31" s="3"/>
      <c r="G31" s="3"/>
      <c r="H31" s="3"/>
      <c r="I31" s="3"/>
      <c r="J31" s="3"/>
      <c r="K31" s="3"/>
    </row>
    <row r="32" customFormat="false" ht="14.5" hidden="false" customHeight="false" outlineLevel="0" collapsed="false">
      <c r="C32" s="3" t="s">
        <v>166</v>
      </c>
      <c r="D32" s="3"/>
      <c r="E32" s="3"/>
      <c r="F32" s="3"/>
      <c r="G32" s="3"/>
      <c r="H32" s="3"/>
      <c r="I32" s="3"/>
      <c r="J32" s="3"/>
      <c r="K32" s="3"/>
    </row>
    <row r="33" customFormat="false" ht="14.5" hidden="false" customHeight="false" outlineLevel="0" collapsed="false">
      <c r="C33" s="3" t="s">
        <v>167</v>
      </c>
      <c r="D33" s="3"/>
      <c r="E33" s="3"/>
      <c r="F33" s="3"/>
      <c r="G33" s="3"/>
      <c r="H33" s="3"/>
      <c r="I33" s="3"/>
      <c r="J33" s="3"/>
      <c r="K33" s="3"/>
    </row>
    <row r="34" customFormat="false" ht="14.5" hidden="false" customHeight="false" outlineLevel="0" collapsed="false">
      <c r="C34" s="3" t="s">
        <v>118</v>
      </c>
      <c r="D34" s="3"/>
      <c r="E34" s="3"/>
      <c r="F34" s="3"/>
      <c r="G34" s="3"/>
      <c r="H34" s="3"/>
      <c r="I34" s="3"/>
      <c r="J34" s="3"/>
      <c r="K34" s="3"/>
    </row>
    <row r="35" customFormat="false" ht="14.5" hidden="false" customHeight="false" outlineLevel="0" collapsed="false">
      <c r="C35" s="3"/>
      <c r="D35" s="3"/>
      <c r="E35" s="3"/>
      <c r="F35" s="3"/>
      <c r="G35" s="3"/>
      <c r="H35" s="3"/>
      <c r="I35" s="3"/>
      <c r="J35" s="3"/>
      <c r="K35" s="3"/>
    </row>
    <row r="36" customFormat="false" ht="14.5" hidden="false" customHeight="false" outlineLevel="0" collapsed="false">
      <c r="C36" s="3"/>
      <c r="D36" s="3"/>
      <c r="E36" s="3"/>
      <c r="F36" s="3"/>
      <c r="G36" s="3"/>
      <c r="H36" s="3"/>
      <c r="I36" s="3"/>
      <c r="J36" s="3"/>
      <c r="K36" s="3"/>
    </row>
    <row r="37" customFormat="false" ht="14.5" hidden="false" customHeight="false" outlineLevel="0" collapsed="false">
      <c r="C37" s="3"/>
      <c r="D37" s="3"/>
      <c r="E37" s="3"/>
      <c r="F37" s="3"/>
      <c r="G37" s="3"/>
      <c r="H37" s="3"/>
      <c r="I37" s="3"/>
      <c r="J37" s="3"/>
      <c r="K37" s="3"/>
    </row>
    <row r="38" customFormat="false" ht="14.5" hidden="false" customHeight="false" outlineLevel="0" collapsed="false">
      <c r="C38" s="3"/>
      <c r="D38" s="3"/>
      <c r="E38" s="3"/>
      <c r="F38" s="3"/>
      <c r="G38" s="3"/>
      <c r="H38" s="3"/>
      <c r="I38" s="3"/>
      <c r="J38" s="3"/>
      <c r="K38" s="3"/>
    </row>
    <row r="39" customFormat="false" ht="14.5" hidden="false" customHeight="false" outlineLevel="0" collapsed="false">
      <c r="C39" s="3"/>
      <c r="D39" s="3"/>
      <c r="E39" s="3"/>
      <c r="F39" s="3"/>
      <c r="G39" s="3"/>
      <c r="H39" s="3"/>
      <c r="I39" s="3"/>
      <c r="J39" s="3"/>
      <c r="K39" s="3"/>
    </row>
    <row r="40" customFormat="false" ht="14.5" hidden="false" customHeight="false" outlineLevel="0" collapsed="false">
      <c r="C40" s="3"/>
      <c r="D40" s="3"/>
      <c r="E40" s="3"/>
      <c r="F40" s="3"/>
      <c r="G40" s="3"/>
      <c r="H40" s="3"/>
      <c r="I40" s="3"/>
      <c r="J40" s="3"/>
      <c r="K40" s="3"/>
    </row>
    <row r="41" customFormat="false" ht="14.5" hidden="false" customHeight="false" outlineLevel="0" collapsed="false">
      <c r="C41" s="3"/>
      <c r="D41" s="3"/>
      <c r="E41" s="3"/>
      <c r="F41" s="3"/>
      <c r="G41" s="3"/>
      <c r="H41" s="3"/>
      <c r="I41" s="3"/>
      <c r="J41" s="3"/>
      <c r="K41" s="3"/>
    </row>
    <row r="42" customFormat="false" ht="14.5" hidden="false" customHeight="false" outlineLevel="0" collapsed="false">
      <c r="C42" s="3"/>
      <c r="D42" s="3"/>
      <c r="E42" s="3"/>
      <c r="F42" s="3"/>
      <c r="G42" s="3"/>
      <c r="H42" s="3"/>
      <c r="I42" s="3"/>
      <c r="J42" s="3"/>
      <c r="K42" s="3"/>
    </row>
    <row r="43" customFormat="false" ht="14.5" hidden="false" customHeight="false" outlineLevel="0" collapsed="false">
      <c r="C43" s="3"/>
      <c r="D43" s="3"/>
      <c r="E43" s="3"/>
      <c r="F43" s="3"/>
      <c r="G43" s="3"/>
      <c r="H43" s="3"/>
      <c r="I43" s="3"/>
      <c r="J43" s="3"/>
      <c r="K43" s="3"/>
    </row>
    <row r="44" customFormat="false" ht="14.5" hidden="false" customHeight="false" outlineLevel="0" collapsed="false">
      <c r="A44" s="42"/>
      <c r="B44" s="42"/>
      <c r="C44" s="14"/>
      <c r="D44" s="3"/>
      <c r="E44" s="3"/>
      <c r="F44" s="3"/>
      <c r="G44" s="3"/>
      <c r="H44" s="3"/>
      <c r="I44" s="3"/>
      <c r="J44" s="3"/>
      <c r="K44" s="3"/>
    </row>
    <row r="45" customFormat="false" ht="14.5" hidden="false" customHeight="false" outlineLevel="0" collapsed="false">
      <c r="A45" s="42"/>
      <c r="B45" s="42"/>
      <c r="C45" s="14"/>
      <c r="D45" s="3"/>
      <c r="E45" s="3"/>
      <c r="F45" s="3"/>
      <c r="G45" s="3"/>
      <c r="H45" s="3"/>
      <c r="I45" s="3"/>
      <c r="J45" s="3"/>
      <c r="K45" s="3"/>
    </row>
    <row r="46" s="38" customFormat="true" ht="14.5" hidden="false" customHeight="false" outlineLevel="0" collapsed="false">
      <c r="A46" s="0"/>
      <c r="B46" s="0"/>
      <c r="C46" s="24" t="s">
        <v>168</v>
      </c>
      <c r="D46" s="37"/>
      <c r="E46" s="37"/>
      <c r="F46" s="37"/>
      <c r="G46" s="37"/>
      <c r="H46" s="37"/>
      <c r="I46" s="37"/>
      <c r="J46" s="37"/>
      <c r="K46" s="37"/>
    </row>
    <row r="47" s="38" customFormat="true" ht="14.5" hidden="false" customHeight="false" outlineLevel="0" collapsed="false">
      <c r="A47" s="0"/>
      <c r="B47" s="0"/>
      <c r="C47" s="37"/>
      <c r="D47" s="37" t="s">
        <v>23</v>
      </c>
      <c r="E47" s="37" t="s">
        <v>24</v>
      </c>
      <c r="F47" s="37" t="s">
        <v>25</v>
      </c>
      <c r="G47" s="37" t="s">
        <v>151</v>
      </c>
      <c r="H47" s="37"/>
      <c r="I47" s="37"/>
      <c r="J47" s="37"/>
      <c r="K47" s="37"/>
    </row>
    <row r="48" customFormat="false" ht="14.5" hidden="false" customHeight="false" outlineLevel="0" collapsed="false">
      <c r="C48" s="23" t="s">
        <v>169</v>
      </c>
      <c r="D48" s="25"/>
      <c r="E48" s="25"/>
      <c r="F48" s="25"/>
      <c r="G48" s="3" t="s">
        <v>170</v>
      </c>
      <c r="H48" s="3"/>
      <c r="I48" s="3"/>
      <c r="J48" s="3"/>
      <c r="K48" s="3"/>
    </row>
    <row r="49" customFormat="false" ht="14.5" hidden="false" customHeight="false" outlineLevel="0" collapsed="false">
      <c r="C49" s="23" t="s">
        <v>171</v>
      </c>
      <c r="D49" s="25"/>
      <c r="E49" s="25"/>
      <c r="F49" s="25"/>
      <c r="G49" s="3" t="s">
        <v>170</v>
      </c>
      <c r="H49" s="3"/>
      <c r="I49" s="3"/>
      <c r="J49" s="3"/>
      <c r="K49" s="3"/>
    </row>
    <row r="50" customFormat="false" ht="14.5" hidden="false" customHeight="false" outlineLevel="0" collapsed="false">
      <c r="C50" s="23" t="s">
        <v>172</v>
      </c>
      <c r="D50" s="25"/>
      <c r="E50" s="25"/>
      <c r="F50" s="25"/>
      <c r="G50" s="3" t="s">
        <v>170</v>
      </c>
      <c r="H50" s="3"/>
      <c r="I50" s="3"/>
      <c r="J50" s="3"/>
      <c r="K50" s="3"/>
    </row>
    <row r="51" customFormat="false" ht="14.5" hidden="false" customHeight="false" outlineLevel="0" collapsed="false">
      <c r="C51" s="23" t="s">
        <v>173</v>
      </c>
      <c r="D51" s="25"/>
      <c r="E51" s="25"/>
      <c r="F51" s="25"/>
      <c r="G51" s="3" t="s">
        <v>170</v>
      </c>
      <c r="H51" s="3"/>
      <c r="I51" s="3"/>
      <c r="J51" s="3"/>
      <c r="K51" s="3"/>
    </row>
    <row r="52" customFormat="false" ht="14.5" hidden="false" customHeight="false" outlineLevel="0" collapsed="false">
      <c r="C52" s="23"/>
      <c r="D52" s="9"/>
      <c r="E52" s="9"/>
      <c r="F52" s="9"/>
      <c r="G52" s="3"/>
      <c r="H52" s="3"/>
      <c r="I52" s="3"/>
      <c r="J52" s="3"/>
      <c r="K52" s="3"/>
    </row>
    <row r="53" customFormat="false" ht="14.5" hidden="false" customHeight="false" outlineLevel="0" collapsed="false">
      <c r="C53" s="24" t="s">
        <v>174</v>
      </c>
      <c r="D53" s="9"/>
      <c r="E53" s="9"/>
      <c r="F53" s="9"/>
      <c r="G53" s="3"/>
      <c r="H53" s="3"/>
      <c r="I53" s="3"/>
      <c r="J53" s="3"/>
      <c r="K53" s="3"/>
    </row>
    <row r="54" customFormat="false" ht="14.5" hidden="false" customHeight="false" outlineLevel="0" collapsed="false">
      <c r="C54" s="84" t="s">
        <v>175</v>
      </c>
      <c r="D54" s="9"/>
      <c r="E54" s="3"/>
      <c r="F54" s="3"/>
      <c r="G54" s="3"/>
      <c r="H54" s="3"/>
      <c r="I54" s="3"/>
      <c r="J54" s="3"/>
      <c r="K54" s="3"/>
    </row>
    <row r="55" customFormat="false" ht="14.5" hidden="false" customHeight="false" outlineLevel="0" collapsed="false">
      <c r="C55" s="84" t="s">
        <v>176</v>
      </c>
      <c r="D55" s="9"/>
      <c r="E55" s="3"/>
      <c r="F55" s="3"/>
      <c r="G55" s="3"/>
      <c r="H55" s="3"/>
      <c r="I55" s="3"/>
      <c r="J55" s="3"/>
      <c r="K55" s="3"/>
    </row>
    <row r="56" customFormat="false" ht="14.5" hidden="false" customHeight="false" outlineLevel="0" collapsed="false">
      <c r="C56" s="2" t="s">
        <v>149</v>
      </c>
      <c r="D56" s="2" t="s">
        <v>150</v>
      </c>
      <c r="E56" s="3"/>
      <c r="F56" s="3"/>
      <c r="G56" s="3"/>
      <c r="H56" s="3"/>
      <c r="I56" s="3"/>
      <c r="J56" s="3"/>
      <c r="K56" s="3"/>
    </row>
    <row r="57" customFormat="false" ht="14.5" hidden="false" customHeight="false" outlineLevel="0" collapsed="false">
      <c r="C57" s="3" t="s">
        <v>177</v>
      </c>
      <c r="D57" s="96" t="s">
        <v>23</v>
      </c>
      <c r="E57" s="96" t="s">
        <v>24</v>
      </c>
      <c r="F57" s="96" t="s">
        <v>25</v>
      </c>
      <c r="G57" s="3"/>
      <c r="H57" s="3"/>
      <c r="I57" s="3"/>
      <c r="J57" s="3"/>
      <c r="K57" s="3"/>
    </row>
    <row r="58" customFormat="false" ht="14.5" hidden="false" customHeight="false" outlineLevel="0" collapsed="false">
      <c r="C58" s="2" t="s">
        <v>178</v>
      </c>
      <c r="D58" s="28"/>
      <c r="E58" s="28"/>
      <c r="F58" s="28"/>
      <c r="G58" s="3"/>
      <c r="H58" s="3"/>
      <c r="I58" s="3"/>
      <c r="J58" s="3"/>
      <c r="K58" s="3"/>
    </row>
    <row r="59" customFormat="false" ht="14.5" hidden="false" customHeight="false" outlineLevel="0" collapsed="false">
      <c r="C59" s="3" t="s">
        <v>179</v>
      </c>
      <c r="D59" s="97"/>
      <c r="E59" s="98"/>
      <c r="F59" s="98"/>
      <c r="G59" s="3"/>
      <c r="H59" s="3"/>
      <c r="I59" s="3"/>
      <c r="J59" s="3"/>
      <c r="K59" s="3"/>
    </row>
    <row r="60" customFormat="false" ht="14.5" hidden="false" customHeight="false" outlineLevel="0" collapsed="false">
      <c r="C60" s="3"/>
      <c r="D60" s="3"/>
      <c r="E60" s="3"/>
      <c r="F60" s="3"/>
      <c r="G60" s="3"/>
      <c r="H60" s="3"/>
      <c r="I60" s="3"/>
      <c r="J60" s="3"/>
      <c r="K60" s="3"/>
    </row>
    <row r="61" customFormat="false" ht="14.5" hidden="false" customHeight="false" outlineLevel="0" collapsed="false">
      <c r="C61" s="2" t="s">
        <v>180</v>
      </c>
      <c r="D61" s="28"/>
      <c r="E61" s="28"/>
      <c r="F61" s="28"/>
      <c r="G61" s="3"/>
      <c r="H61" s="3"/>
      <c r="I61" s="3"/>
      <c r="J61" s="3"/>
      <c r="K61" s="3"/>
    </row>
    <row r="62" customFormat="false" ht="14.5" hidden="false" customHeight="false" outlineLevel="0" collapsed="false">
      <c r="C62" s="3" t="s">
        <v>181</v>
      </c>
      <c r="D62" s="97"/>
      <c r="E62" s="98"/>
      <c r="F62" s="98"/>
      <c r="G62" s="3"/>
      <c r="H62" s="3"/>
      <c r="I62" s="3"/>
      <c r="J62" s="3"/>
      <c r="K62" s="3"/>
    </row>
    <row r="63" customFormat="false" ht="14.5" hidden="false" customHeight="false" outlineLevel="0" collapsed="false">
      <c r="C63" s="3"/>
      <c r="D63" s="3"/>
      <c r="E63" s="3"/>
      <c r="F63" s="3"/>
      <c r="G63" s="3"/>
      <c r="H63" s="3"/>
      <c r="I63" s="3"/>
      <c r="J63" s="3"/>
      <c r="K63" s="3"/>
    </row>
    <row r="64" customFormat="false" ht="14.5" hidden="false" customHeight="false" outlineLevel="0" collapsed="false">
      <c r="C64" s="2" t="s">
        <v>182</v>
      </c>
      <c r="D64" s="28"/>
      <c r="E64" s="28"/>
      <c r="F64" s="28"/>
      <c r="G64" s="3"/>
      <c r="H64" s="3"/>
      <c r="I64" s="3"/>
      <c r="J64" s="3"/>
      <c r="K64" s="3"/>
    </row>
    <row r="65" customFormat="false" ht="14.5" hidden="false" customHeight="false" outlineLevel="0" collapsed="false">
      <c r="C65" s="3" t="s">
        <v>183</v>
      </c>
      <c r="D65" s="97"/>
      <c r="E65" s="98"/>
      <c r="F65" s="98"/>
      <c r="G65" s="3"/>
      <c r="H65" s="3"/>
      <c r="I65" s="3"/>
      <c r="J65" s="3"/>
      <c r="K65" s="3"/>
    </row>
    <row r="66" customFormat="false" ht="14.5" hidden="false" customHeight="false" outlineLevel="0" collapsed="false">
      <c r="C66" s="2"/>
      <c r="D66" s="99"/>
      <c r="E66" s="99"/>
      <c r="F66" s="99"/>
      <c r="G66" s="3"/>
      <c r="H66" s="3"/>
      <c r="I66" s="3"/>
      <c r="J66" s="3"/>
      <c r="K66" s="3"/>
    </row>
    <row r="67" customFormat="false" ht="14.5" hidden="false" customHeight="false" outlineLevel="0" collapsed="false">
      <c r="C67" s="3" t="s">
        <v>184</v>
      </c>
      <c r="D67" s="3"/>
      <c r="E67" s="3"/>
      <c r="F67" s="3"/>
      <c r="G67" s="3"/>
      <c r="H67" s="3"/>
      <c r="I67" s="3"/>
      <c r="J67" s="3"/>
      <c r="K67" s="3"/>
    </row>
    <row r="68" customFormat="false" ht="14.5" hidden="false" customHeight="false" outlineLevel="0" collapsed="false">
      <c r="C68" s="100"/>
      <c r="D68" s="96" t="s">
        <v>23</v>
      </c>
      <c r="E68" s="96" t="s">
        <v>24</v>
      </c>
      <c r="F68" s="96" t="s">
        <v>25</v>
      </c>
      <c r="G68" s="9"/>
      <c r="H68" s="9"/>
      <c r="I68" s="9"/>
      <c r="J68" s="3"/>
      <c r="K68" s="3"/>
    </row>
    <row r="69" customFormat="false" ht="14.5" hidden="false" customHeight="false" outlineLevel="0" collapsed="false">
      <c r="C69" s="100" t="s">
        <v>185</v>
      </c>
      <c r="D69" s="97"/>
      <c r="E69" s="97"/>
      <c r="F69" s="97"/>
      <c r="G69" s="9"/>
      <c r="H69" s="9"/>
      <c r="I69" s="9"/>
      <c r="J69" s="3"/>
      <c r="K69" s="3"/>
    </row>
    <row r="70" customFormat="false" ht="14.5" hidden="false" customHeight="false" outlineLevel="0" collapsed="false">
      <c r="C70" s="100" t="s">
        <v>186</v>
      </c>
      <c r="D70" s="97"/>
      <c r="E70" s="97"/>
      <c r="F70" s="97"/>
      <c r="G70" s="9"/>
      <c r="H70" s="9"/>
      <c r="I70" s="9"/>
      <c r="J70" s="3"/>
      <c r="K70" s="3"/>
    </row>
    <row r="71" customFormat="false" ht="14.5" hidden="false" customHeight="false" outlineLevel="0" collapsed="false">
      <c r="C71" s="100" t="s">
        <v>187</v>
      </c>
      <c r="D71" s="97"/>
      <c r="E71" s="97"/>
      <c r="F71" s="97"/>
      <c r="G71" s="9"/>
      <c r="H71" s="9"/>
      <c r="I71" s="9"/>
      <c r="J71" s="3"/>
      <c r="K71" s="3"/>
    </row>
    <row r="72" customFormat="false" ht="14.5" hidden="false" customHeight="false" outlineLevel="0" collapsed="false">
      <c r="C72" s="100" t="s">
        <v>188</v>
      </c>
      <c r="D72" s="99"/>
      <c r="E72" s="99"/>
      <c r="F72" s="99"/>
      <c r="G72" s="9"/>
      <c r="H72" s="9"/>
      <c r="I72" s="9"/>
      <c r="J72" s="3"/>
      <c r="K72" s="3"/>
    </row>
    <row r="73" customFormat="false" ht="14.5" hidden="false" customHeight="false" outlineLevel="0" collapsed="false">
      <c r="C73" s="100"/>
      <c r="D73" s="99"/>
      <c r="E73" s="99"/>
      <c r="F73" s="99"/>
      <c r="G73" s="9"/>
      <c r="H73" s="9"/>
      <c r="I73" s="9"/>
      <c r="J73" s="3"/>
      <c r="K73" s="3"/>
    </row>
    <row r="74" customFormat="false" ht="14.5" hidden="false" customHeight="false" outlineLevel="0" collapsed="false">
      <c r="C74" s="84" t="s">
        <v>189</v>
      </c>
      <c r="D74" s="99"/>
      <c r="E74" s="99"/>
      <c r="F74" s="99"/>
      <c r="G74" s="9"/>
      <c r="H74" s="9"/>
      <c r="I74" s="9"/>
      <c r="J74" s="3"/>
      <c r="K74" s="3"/>
    </row>
    <row r="75" customFormat="false" ht="14.5" hidden="false" customHeight="false" outlineLevel="0" collapsed="false">
      <c r="C75" s="80" t="s">
        <v>190</v>
      </c>
      <c r="D75" s="99"/>
      <c r="E75" s="99"/>
      <c r="F75" s="99"/>
      <c r="G75" s="9"/>
      <c r="H75" s="9"/>
      <c r="I75" s="27"/>
      <c r="J75" s="27"/>
      <c r="K75" s="27"/>
    </row>
    <row r="76" customFormat="false" ht="14.5" hidden="false" customHeight="false" outlineLevel="0" collapsed="false">
      <c r="C76" s="80" t="s">
        <v>191</v>
      </c>
      <c r="D76" s="48"/>
      <c r="E76" s="27"/>
      <c r="F76" s="27"/>
      <c r="G76" s="27"/>
      <c r="H76" s="9"/>
      <c r="I76" s="27"/>
      <c r="J76" s="27"/>
      <c r="K76" s="66"/>
    </row>
    <row r="77" customFormat="false" ht="14.5" hidden="false" customHeight="false" outlineLevel="0" collapsed="false">
      <c r="C77" s="80" t="s">
        <v>192</v>
      </c>
      <c r="D77" s="48"/>
      <c r="E77" s="27"/>
      <c r="F77" s="27"/>
      <c r="G77" s="27"/>
      <c r="H77" s="9"/>
      <c r="I77" s="27"/>
      <c r="J77" s="70"/>
      <c r="K77" s="27"/>
    </row>
    <row r="78" customFormat="false" ht="14.5" hidden="false" customHeight="false" outlineLevel="0" collapsed="false">
      <c r="C78" s="80" t="s">
        <v>193</v>
      </c>
      <c r="D78" s="48"/>
      <c r="E78" s="66"/>
      <c r="F78" s="66"/>
      <c r="G78" s="27"/>
      <c r="H78" s="9"/>
      <c r="I78" s="27"/>
      <c r="J78" s="27"/>
      <c r="K78" s="66"/>
    </row>
    <row r="79" customFormat="false" ht="14.5" hidden="false" customHeight="false" outlineLevel="0" collapsed="false">
      <c r="C79" s="14"/>
      <c r="D79" s="48"/>
      <c r="E79" s="66"/>
      <c r="F79" s="66"/>
      <c r="G79" s="27"/>
      <c r="H79" s="9"/>
      <c r="I79" s="27"/>
      <c r="J79" s="27"/>
      <c r="K79" s="66"/>
    </row>
    <row r="80" customFormat="false" ht="14.5" hidden="false" customHeight="false" outlineLevel="0" collapsed="false">
      <c r="C80" s="14" t="s">
        <v>194</v>
      </c>
      <c r="D80" s="48"/>
      <c r="E80" s="66"/>
      <c r="F80" s="66"/>
      <c r="G80" s="27"/>
      <c r="H80" s="9"/>
      <c r="I80" s="27"/>
      <c r="J80" s="27"/>
      <c r="K80" s="66"/>
    </row>
    <row r="81" customFormat="false" ht="14.5" hidden="false" customHeight="false" outlineLevel="0" collapsed="false">
      <c r="C81" s="14" t="s">
        <v>195</v>
      </c>
      <c r="D81" s="48"/>
      <c r="E81" s="66"/>
      <c r="F81" s="66"/>
      <c r="G81" s="27"/>
      <c r="H81" s="9"/>
      <c r="I81" s="27"/>
      <c r="J81" s="27"/>
      <c r="K81" s="66"/>
    </row>
    <row r="82" customFormat="false" ht="14.5" hidden="false" customHeight="false" outlineLevel="0" collapsed="false">
      <c r="C82" s="3"/>
      <c r="D82" s="37" t="s">
        <v>196</v>
      </c>
      <c r="E82" s="37" t="s">
        <v>197</v>
      </c>
      <c r="F82" s="37" t="s">
        <v>198</v>
      </c>
      <c r="G82" s="37" t="s">
        <v>199</v>
      </c>
      <c r="H82" s="3"/>
      <c r="I82" s="3"/>
      <c r="J82" s="3"/>
      <c r="K82" s="3"/>
    </row>
    <row r="83" customFormat="false" ht="14.5" hidden="false" customHeight="false" outlineLevel="0" collapsed="false">
      <c r="C83" s="3"/>
      <c r="D83" s="101"/>
      <c r="E83" s="102"/>
      <c r="F83" s="102"/>
      <c r="G83" s="6"/>
      <c r="H83" s="9"/>
      <c r="I83" s="9"/>
      <c r="J83" s="9"/>
      <c r="K83" s="9"/>
    </row>
    <row r="84" customFormat="false" ht="14.5" hidden="false" customHeight="false" outlineLevel="0" collapsed="false">
      <c r="C84" s="7" t="s">
        <v>55</v>
      </c>
      <c r="D84" s="103"/>
      <c r="E84" s="99"/>
      <c r="F84" s="99"/>
      <c r="G84" s="10"/>
      <c r="H84" s="9"/>
      <c r="I84" s="9"/>
      <c r="J84" s="9"/>
      <c r="K84" s="9"/>
    </row>
    <row r="85" customFormat="false" ht="14.5" hidden="false" customHeight="false" outlineLevel="0" collapsed="false">
      <c r="C85" s="3"/>
      <c r="D85" s="104"/>
      <c r="E85" s="105"/>
      <c r="F85" s="105"/>
      <c r="G85" s="13"/>
      <c r="H85" s="9"/>
      <c r="I85" s="9"/>
      <c r="J85" s="9"/>
      <c r="K85" s="9"/>
    </row>
    <row r="86" customFormat="false" ht="14.5" hidden="false" customHeight="false" outlineLevel="0" collapsed="false">
      <c r="C86" s="3"/>
      <c r="D86" s="3"/>
      <c r="E86" s="3"/>
      <c r="F86" s="3"/>
      <c r="G86" s="3"/>
      <c r="H86" s="3"/>
      <c r="I86" s="3"/>
      <c r="J86" s="3"/>
      <c r="K86" s="3"/>
    </row>
    <row r="87" customFormat="false" ht="14.5" hidden="false" customHeight="false" outlineLevel="0" collapsed="false">
      <c r="C87" s="3" t="s">
        <v>200</v>
      </c>
      <c r="D87" s="3"/>
      <c r="E87" s="3" t="s">
        <v>151</v>
      </c>
      <c r="F87" s="3"/>
      <c r="G87" s="3"/>
      <c r="H87" s="3"/>
      <c r="I87" s="3"/>
      <c r="J87" s="3"/>
      <c r="K87" s="3"/>
    </row>
    <row r="88" customFormat="false" ht="14.5" hidden="false" customHeight="false" outlineLevel="0" collapsed="false">
      <c r="C88" s="3" t="s">
        <v>196</v>
      </c>
      <c r="D88" s="28"/>
      <c r="E88" s="3" t="s">
        <v>111</v>
      </c>
      <c r="F88" s="3"/>
      <c r="G88" s="3"/>
      <c r="H88" s="3"/>
      <c r="I88" s="3"/>
      <c r="J88" s="3"/>
      <c r="K88" s="3"/>
    </row>
    <row r="89" customFormat="false" ht="14.5" hidden="false" customHeight="false" outlineLevel="0" collapsed="false">
      <c r="C89" s="3" t="s">
        <v>197</v>
      </c>
      <c r="D89" s="28"/>
      <c r="E89" s="3" t="s">
        <v>111</v>
      </c>
      <c r="F89" s="3"/>
      <c r="G89" s="3"/>
      <c r="H89" s="3"/>
      <c r="I89" s="3"/>
      <c r="J89" s="3"/>
      <c r="K89" s="3"/>
    </row>
    <row r="90" customFormat="false" ht="14.5" hidden="false" customHeight="false" outlineLevel="0" collapsed="false">
      <c r="C90" s="3" t="s">
        <v>198</v>
      </c>
      <c r="D90" s="28"/>
      <c r="E90" s="3" t="s">
        <v>111</v>
      </c>
      <c r="F90" s="3"/>
      <c r="G90" s="3"/>
      <c r="H90" s="3"/>
      <c r="I90" s="3"/>
      <c r="J90" s="3"/>
      <c r="K90" s="3"/>
    </row>
    <row r="91" customFormat="false" ht="14.5" hidden="false" customHeight="false" outlineLevel="0" collapsed="false">
      <c r="C91" s="3"/>
      <c r="D91" s="3"/>
      <c r="E91" s="3"/>
      <c r="F91" s="3"/>
      <c r="G91" s="3"/>
      <c r="H91" s="3"/>
      <c r="I91" s="3"/>
      <c r="J91" s="3"/>
      <c r="K9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7"/>
  <sheetViews>
    <sheetView showFormulas="false" showGridLines="true" showRowColHeaders="true" showZeros="true" rightToLeft="false" tabSelected="false" showOutlineSymbols="true" defaultGridColor="true" view="normal" topLeftCell="A5" colorId="64" zoomScale="130" zoomScaleNormal="130" zoomScalePageLayoutView="100" workbookViewId="0">
      <selection pane="topLeft" activeCell="D77" activeCellId="0" sqref="D77"/>
    </sheetView>
  </sheetViews>
  <sheetFormatPr defaultRowHeight="14.5" zeroHeight="false" outlineLevelRow="0" outlineLevelCol="0"/>
  <cols>
    <col collapsed="false" customWidth="true" hidden="false" outlineLevel="0" max="2" min="1" style="0" width="4.36"/>
    <col collapsed="false" customWidth="true" hidden="false" outlineLevel="0" max="3" min="3" style="0" width="24.63"/>
    <col collapsed="false" customWidth="true" hidden="false" outlineLevel="0" max="1025" min="4" style="0" width="8.67"/>
  </cols>
  <sheetData>
    <row r="1" customFormat="false" ht="21" hidden="false" customHeight="false" outlineLevel="0" collapsed="false">
      <c r="C1" s="1" t="s">
        <v>201</v>
      </c>
      <c r="D1" s="3"/>
      <c r="E1" s="3"/>
      <c r="F1" s="3"/>
      <c r="G1" s="3"/>
      <c r="H1" s="3"/>
      <c r="I1" s="3"/>
      <c r="J1" s="3"/>
      <c r="K1" s="3"/>
    </row>
    <row r="2" customFormat="false" ht="15.5" hidden="false" customHeight="false" outlineLevel="0" collapsed="false">
      <c r="C2" s="79" t="s">
        <v>106</v>
      </c>
      <c r="D2" s="3"/>
      <c r="E2" s="3"/>
      <c r="F2" s="3"/>
      <c r="G2" s="3"/>
      <c r="H2" s="3"/>
      <c r="I2" s="3"/>
      <c r="J2" s="3"/>
      <c r="K2" s="3"/>
    </row>
    <row r="3" customFormat="false" ht="14.5" hidden="false" customHeight="false" outlineLevel="0" collapsed="false">
      <c r="C3" s="3"/>
      <c r="D3" s="3"/>
      <c r="E3" s="3"/>
      <c r="F3" s="3"/>
      <c r="G3" s="3"/>
      <c r="H3" s="3"/>
      <c r="I3" s="3"/>
      <c r="J3" s="3"/>
      <c r="K3" s="3"/>
    </row>
    <row r="4" customFormat="false" ht="14.5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</row>
    <row r="5" customFormat="false" ht="14.5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</row>
    <row r="6" customFormat="false" ht="14.5" hidden="false" customHeight="false" outlineLevel="0" collapsed="false">
      <c r="C6" s="3"/>
      <c r="D6" s="3"/>
      <c r="E6" s="3"/>
      <c r="F6" s="3"/>
      <c r="G6" s="3"/>
      <c r="H6" s="3"/>
      <c r="I6" s="3"/>
      <c r="J6" s="3"/>
      <c r="K6" s="3"/>
    </row>
    <row r="7" customFormat="false" ht="14.5" hidden="false" customHeight="false" outlineLevel="0" collapsed="false">
      <c r="C7" s="3"/>
      <c r="D7" s="3"/>
      <c r="E7" s="3"/>
      <c r="F7" s="3"/>
      <c r="G7" s="3"/>
      <c r="H7" s="3"/>
      <c r="I7" s="3"/>
      <c r="J7" s="3"/>
      <c r="K7" s="3"/>
    </row>
    <row r="8" customFormat="false" ht="14.5" hidden="false" customHeight="false" outlineLevel="0" collapsed="false">
      <c r="C8" s="3"/>
      <c r="D8" s="3"/>
      <c r="E8" s="3"/>
      <c r="F8" s="3"/>
      <c r="G8" s="3"/>
      <c r="H8" s="3"/>
      <c r="I8" s="3"/>
      <c r="J8" s="3"/>
      <c r="K8" s="3"/>
    </row>
    <row r="9" customFormat="false" ht="14.5" hidden="false" customHeight="false" outlineLevel="0" collapsed="false">
      <c r="C9" s="3"/>
      <c r="D9" s="3"/>
      <c r="E9" s="3"/>
      <c r="F9" s="3"/>
      <c r="G9" s="3"/>
      <c r="H9" s="3"/>
      <c r="I9" s="3"/>
      <c r="J9" s="3"/>
      <c r="K9" s="3"/>
    </row>
    <row r="10" customFormat="false" ht="14.5" hidden="false" customHeight="false" outlineLevel="0" collapsed="false"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4.5" hidden="false" customHeight="false" outlineLevel="0" collapsed="false"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4.5" hidden="false" customHeight="false" outlineLevel="0" collapsed="false"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4.5" hidden="false" customHeight="false" outlineLevel="0" collapsed="false"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4.5" hidden="false" customHeight="false" outlineLevel="0" collapsed="false"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4.5" hidden="false" customHeight="false" outlineLevel="0" collapsed="false"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4.5" hidden="false" customHeight="false" outlineLevel="0" collapsed="false"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4.5" hidden="false" customHeight="false" outlineLevel="0" collapsed="false"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4.5" hidden="false" customHeight="false" outlineLevel="0" collapsed="false"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4.5" hidden="false" customHeight="false" outlineLevel="0" collapsed="false"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4.5" hidden="false" customHeight="false" outlineLevel="0" collapsed="false"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4.5" hidden="false" customHeight="false" outlineLevel="0" collapsed="false"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4.5" hidden="false" customHeight="false" outlineLevel="0" collapsed="false"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4.5" hidden="false" customHeight="false" outlineLevel="0" collapsed="false"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4.5" hidden="false" customHeight="false" outlineLevel="0" collapsed="false"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4.5" hidden="false" customHeight="false" outlineLevel="0" collapsed="false"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4.5" hidden="false" customHeight="false" outlineLevel="0" collapsed="false"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4.5" hidden="false" customHeight="false" outlineLevel="0" collapsed="false"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5" hidden="false" customHeight="false" outlineLevel="0" collapsed="false">
      <c r="C28" s="79" t="s">
        <v>107</v>
      </c>
      <c r="D28" s="3"/>
      <c r="E28" s="3"/>
      <c r="F28" s="3"/>
      <c r="G28" s="3"/>
      <c r="H28" s="3"/>
      <c r="I28" s="3"/>
      <c r="J28" s="3"/>
      <c r="K28" s="3"/>
    </row>
    <row r="29" customFormat="false" ht="14.5" hidden="false" customHeight="false" outlineLevel="0" collapsed="false">
      <c r="C29" s="3" t="s">
        <v>202</v>
      </c>
      <c r="D29" s="28" t="n">
        <v>285</v>
      </c>
      <c r="E29" s="3" t="s">
        <v>203</v>
      </c>
      <c r="F29" s="3"/>
      <c r="G29" s="3"/>
      <c r="H29" s="3"/>
      <c r="I29" s="3"/>
      <c r="J29" s="3"/>
      <c r="K29" s="3"/>
    </row>
    <row r="30" customFormat="false" ht="14.5" hidden="false" customHeight="false" outlineLevel="0" collapsed="false">
      <c r="C30" s="3" t="s">
        <v>165</v>
      </c>
      <c r="D30" s="28" t="n">
        <v>426</v>
      </c>
      <c r="E30" s="3" t="s">
        <v>203</v>
      </c>
      <c r="F30" s="3"/>
      <c r="G30" s="3"/>
      <c r="H30" s="3"/>
      <c r="I30" s="3"/>
      <c r="J30" s="3"/>
      <c r="K30" s="3"/>
    </row>
    <row r="31" customFormat="false" ht="14.5" hidden="false" customHeight="false" outlineLevel="0" collapsed="false">
      <c r="C31" s="3"/>
      <c r="D31" s="9"/>
      <c r="E31" s="3"/>
      <c r="F31" s="3"/>
      <c r="G31" s="3"/>
      <c r="H31" s="3"/>
      <c r="I31" s="3"/>
      <c r="J31" s="3"/>
      <c r="K31" s="3"/>
    </row>
    <row r="32" customFormat="false" ht="15.5" hidden="false" customHeight="false" outlineLevel="0" collapsed="false">
      <c r="C32" s="79" t="s">
        <v>115</v>
      </c>
      <c r="D32" s="3"/>
      <c r="E32" s="3"/>
      <c r="F32" s="3"/>
      <c r="G32" s="3"/>
      <c r="H32" s="3"/>
      <c r="I32" s="3"/>
      <c r="J32" s="3"/>
      <c r="K32" s="3"/>
    </row>
    <row r="33" s="38" customFormat="true" ht="14.5" hidden="false" customHeight="false" outlineLevel="0" collapsed="false">
      <c r="A33" s="0"/>
      <c r="B33" s="0"/>
      <c r="C33" s="24" t="s">
        <v>168</v>
      </c>
      <c r="D33" s="37"/>
      <c r="E33" s="37"/>
      <c r="F33" s="37"/>
      <c r="G33" s="37"/>
      <c r="H33" s="37"/>
      <c r="I33" s="37"/>
      <c r="J33" s="37"/>
      <c r="K33" s="37"/>
    </row>
    <row r="34" s="38" customFormat="true" ht="14.5" hidden="false" customHeight="false" outlineLevel="0" collapsed="false">
      <c r="A34" s="0"/>
      <c r="B34" s="0"/>
      <c r="C34" s="37"/>
      <c r="D34" s="37" t="s">
        <v>23</v>
      </c>
      <c r="E34" s="37" t="s">
        <v>24</v>
      </c>
      <c r="F34" s="37" t="s">
        <v>25</v>
      </c>
      <c r="G34" s="37" t="s">
        <v>151</v>
      </c>
      <c r="H34" s="37"/>
      <c r="I34" s="37"/>
      <c r="J34" s="37"/>
      <c r="K34" s="37"/>
    </row>
    <row r="35" customFormat="false" ht="14.5" hidden="false" customHeight="false" outlineLevel="0" collapsed="false">
      <c r="C35" s="23" t="s">
        <v>169</v>
      </c>
      <c r="D35" s="28" t="n">
        <v>0</v>
      </c>
      <c r="E35" s="28" t="n">
        <v>30</v>
      </c>
      <c r="F35" s="28" t="n">
        <v>18</v>
      </c>
      <c r="G35" s="3" t="s">
        <v>204</v>
      </c>
      <c r="H35" s="3"/>
      <c r="I35" s="3"/>
      <c r="J35" s="3"/>
      <c r="K35" s="3"/>
    </row>
    <row r="36" customFormat="false" ht="14.5" hidden="false" customHeight="false" outlineLevel="0" collapsed="false">
      <c r="C36" s="23" t="s">
        <v>171</v>
      </c>
      <c r="D36" s="28" t="n">
        <v>45</v>
      </c>
      <c r="E36" s="28" t="n">
        <v>0</v>
      </c>
      <c r="F36" s="28" t="n">
        <v>0</v>
      </c>
      <c r="G36" s="3" t="s">
        <v>204</v>
      </c>
      <c r="H36" s="3"/>
      <c r="I36" s="3"/>
      <c r="J36" s="3"/>
      <c r="K36" s="3"/>
    </row>
    <row r="37" customFormat="false" ht="14.5" hidden="false" customHeight="false" outlineLevel="0" collapsed="false">
      <c r="C37" s="23" t="s">
        <v>172</v>
      </c>
      <c r="D37" s="28" t="n">
        <v>45</v>
      </c>
      <c r="E37" s="28" t="n">
        <v>0</v>
      </c>
      <c r="F37" s="28" t="n">
        <v>64</v>
      </c>
      <c r="G37" s="3" t="s">
        <v>204</v>
      </c>
      <c r="H37" s="3"/>
      <c r="I37" s="3"/>
      <c r="J37" s="3"/>
      <c r="K37" s="3"/>
    </row>
    <row r="38" customFormat="false" ht="14.5" hidden="false" customHeight="false" outlineLevel="0" collapsed="false">
      <c r="C38" s="23"/>
      <c r="D38" s="9"/>
      <c r="E38" s="9"/>
      <c r="F38" s="9"/>
      <c r="G38" s="3"/>
      <c r="H38" s="3"/>
      <c r="I38" s="3"/>
      <c r="J38" s="3"/>
      <c r="K38" s="3"/>
    </row>
    <row r="39" customFormat="false" ht="14.5" hidden="false" customHeight="false" outlineLevel="0" collapsed="false">
      <c r="C39" s="24" t="s">
        <v>205</v>
      </c>
      <c r="D39" s="9"/>
      <c r="E39" s="9"/>
      <c r="F39" s="9"/>
      <c r="G39" s="3"/>
      <c r="H39" s="3"/>
      <c r="I39" s="3"/>
      <c r="J39" s="3"/>
      <c r="K39" s="3"/>
    </row>
    <row r="40" customFormat="false" ht="14.5" hidden="false" customHeight="false" outlineLevel="0" collapsed="false">
      <c r="C40" s="84" t="s">
        <v>175</v>
      </c>
      <c r="D40" s="9"/>
      <c r="E40" s="3"/>
      <c r="F40" s="3"/>
      <c r="G40" s="3"/>
      <c r="H40" s="3"/>
      <c r="I40" s="3"/>
      <c r="J40" s="3"/>
      <c r="K40" s="3"/>
    </row>
    <row r="41" customFormat="false" ht="14.5" hidden="false" customHeight="false" outlineLevel="0" collapsed="false">
      <c r="C41" s="84" t="s">
        <v>206</v>
      </c>
      <c r="D41" s="9"/>
      <c r="E41" s="3"/>
      <c r="F41" s="3"/>
      <c r="G41" s="3"/>
      <c r="H41" s="3"/>
      <c r="I41" s="3"/>
      <c r="J41" s="3"/>
      <c r="K41" s="3"/>
    </row>
    <row r="42" customFormat="false" ht="14.5" hidden="false" customHeight="false" outlineLevel="0" collapsed="false">
      <c r="C42" s="2" t="s">
        <v>149</v>
      </c>
      <c r="D42" s="2" t="s">
        <v>150</v>
      </c>
      <c r="E42" s="3"/>
      <c r="F42" s="3"/>
      <c r="G42" s="3"/>
      <c r="H42" s="3"/>
      <c r="I42" s="3"/>
      <c r="J42" s="3"/>
      <c r="K42" s="3"/>
    </row>
    <row r="43" customFormat="false" ht="14.5" hidden="false" customHeight="false" outlineLevel="0" collapsed="false">
      <c r="C43" s="3" t="s">
        <v>177</v>
      </c>
      <c r="D43" s="96" t="s">
        <v>23</v>
      </c>
      <c r="E43" s="96" t="s">
        <v>23</v>
      </c>
      <c r="F43" s="96" t="s">
        <v>25</v>
      </c>
      <c r="G43" s="3"/>
      <c r="H43" s="3"/>
      <c r="I43" s="3"/>
      <c r="J43" s="3"/>
      <c r="K43" s="3"/>
    </row>
    <row r="44" customFormat="false" ht="14.5" hidden="false" customHeight="false" outlineLevel="0" collapsed="false">
      <c r="C44" s="2" t="s">
        <v>178</v>
      </c>
      <c r="D44" s="28" t="n">
        <f aca="false">D36-D35</f>
        <v>45</v>
      </c>
      <c r="E44" s="28" t="n">
        <f aca="false">E36-E35</f>
        <v>-30</v>
      </c>
      <c r="F44" s="28" t="n">
        <f aca="false">F36-F35</f>
        <v>-18</v>
      </c>
      <c r="G44" s="3" t="s">
        <v>207</v>
      </c>
      <c r="H44" s="3"/>
      <c r="I44" s="3"/>
      <c r="J44" s="3"/>
      <c r="K44" s="3"/>
    </row>
    <row r="45" customFormat="false" ht="14.5" hidden="false" customHeight="false" outlineLevel="0" collapsed="false">
      <c r="C45" s="3" t="s">
        <v>179</v>
      </c>
      <c r="D45" s="97" t="n">
        <f aca="false">SQRT(D44^2+E44^2+F44^2)</f>
        <v>57</v>
      </c>
      <c r="E45" s="98" t="s">
        <v>204</v>
      </c>
      <c r="F45" s="98"/>
      <c r="G45" s="3"/>
      <c r="H45" s="3"/>
      <c r="I45" s="3"/>
      <c r="J45" s="3"/>
      <c r="K45" s="3"/>
    </row>
    <row r="46" customFormat="false" ht="14.5" hidden="false" customHeight="false" outlineLevel="0" collapsed="false">
      <c r="C46" s="3"/>
      <c r="D46" s="3"/>
      <c r="E46" s="3"/>
      <c r="F46" s="3"/>
      <c r="G46" s="3"/>
      <c r="H46" s="3"/>
      <c r="I46" s="3"/>
      <c r="J46" s="3"/>
      <c r="K46" s="3"/>
    </row>
    <row r="47" customFormat="false" ht="14.5" hidden="false" customHeight="false" outlineLevel="0" collapsed="false">
      <c r="C47" s="2" t="s">
        <v>180</v>
      </c>
      <c r="D47" s="28" t="n">
        <f aca="false">D37-D35</f>
        <v>45</v>
      </c>
      <c r="E47" s="28" t="n">
        <f aca="false">E37-E35</f>
        <v>-30</v>
      </c>
      <c r="F47" s="28" t="n">
        <f aca="false">F37-F35</f>
        <v>46</v>
      </c>
      <c r="G47" s="3" t="s">
        <v>207</v>
      </c>
      <c r="H47" s="3"/>
      <c r="I47" s="3"/>
      <c r="J47" s="3"/>
      <c r="K47" s="3"/>
    </row>
    <row r="48" customFormat="false" ht="14.5" hidden="false" customHeight="false" outlineLevel="0" collapsed="false">
      <c r="C48" s="3" t="s">
        <v>181</v>
      </c>
      <c r="D48" s="97" t="n">
        <f aca="false">SQRT(D47^2+E47^2+F47^2)</f>
        <v>71</v>
      </c>
      <c r="E48" s="98" t="s">
        <v>204</v>
      </c>
      <c r="F48" s="98"/>
      <c r="G48" s="3"/>
      <c r="H48" s="3"/>
      <c r="I48" s="3"/>
      <c r="J48" s="3"/>
      <c r="K48" s="3"/>
    </row>
    <row r="49" customFormat="false" ht="14.5" hidden="false" customHeight="false" outlineLevel="0" collapsed="false">
      <c r="C49" s="3"/>
      <c r="D49" s="3"/>
      <c r="E49" s="3"/>
      <c r="F49" s="3"/>
      <c r="G49" s="3"/>
      <c r="H49" s="3"/>
      <c r="I49" s="3"/>
      <c r="J49" s="3"/>
      <c r="K49" s="3"/>
    </row>
    <row r="50" customFormat="false" ht="14.5" hidden="false" customHeight="false" outlineLevel="0" collapsed="false">
      <c r="C50" s="3" t="s">
        <v>184</v>
      </c>
      <c r="D50" s="3"/>
      <c r="E50" s="3"/>
      <c r="F50" s="3"/>
      <c r="G50" s="3"/>
      <c r="H50" s="3"/>
      <c r="I50" s="3"/>
      <c r="J50" s="3"/>
      <c r="K50" s="3"/>
    </row>
    <row r="51" customFormat="false" ht="14.5" hidden="false" customHeight="false" outlineLevel="0" collapsed="false">
      <c r="C51" s="100"/>
      <c r="D51" s="96"/>
      <c r="E51" s="96"/>
      <c r="F51" s="96"/>
      <c r="G51" s="9"/>
      <c r="H51" s="9"/>
      <c r="I51" s="9"/>
      <c r="J51" s="3"/>
      <c r="K51" s="3"/>
    </row>
    <row r="52" customFormat="false" ht="14.5" hidden="false" customHeight="false" outlineLevel="0" collapsed="false">
      <c r="C52" s="100" t="s">
        <v>208</v>
      </c>
      <c r="D52" s="28" t="n">
        <f aca="false">D29*D44/D45</f>
        <v>225</v>
      </c>
      <c r="E52" s="2" t="s">
        <v>30</v>
      </c>
      <c r="F52" s="28" t="n">
        <f aca="false">D29*E44/D45</f>
        <v>-150</v>
      </c>
      <c r="G52" s="2" t="s">
        <v>31</v>
      </c>
      <c r="H52" s="28" t="n">
        <f aca="false">D29*F44/D45</f>
        <v>-90</v>
      </c>
      <c r="I52" s="2" t="s">
        <v>209</v>
      </c>
      <c r="J52" s="3"/>
      <c r="K52" s="3"/>
    </row>
    <row r="53" customFormat="false" ht="14.5" hidden="false" customHeight="false" outlineLevel="0" collapsed="false">
      <c r="C53" s="100" t="s">
        <v>210</v>
      </c>
      <c r="D53" s="28" t="n">
        <f aca="false">D30*D47/D48</f>
        <v>270</v>
      </c>
      <c r="E53" s="2" t="s">
        <v>30</v>
      </c>
      <c r="F53" s="28" t="n">
        <f aca="false">D30*E47/D48</f>
        <v>-180</v>
      </c>
      <c r="G53" s="2" t="s">
        <v>31</v>
      </c>
      <c r="H53" s="28" t="n">
        <f aca="false">D30*F47/D48</f>
        <v>276</v>
      </c>
      <c r="I53" s="2" t="s">
        <v>209</v>
      </c>
      <c r="J53" s="3"/>
      <c r="K53" s="3"/>
    </row>
    <row r="54" customFormat="false" ht="14.5" hidden="false" customHeight="false" outlineLevel="0" collapsed="false">
      <c r="C54" s="100"/>
      <c r="D54" s="99"/>
      <c r="E54" s="99"/>
      <c r="F54" s="99"/>
      <c r="G54" s="9"/>
      <c r="H54" s="9"/>
      <c r="I54" s="9"/>
      <c r="J54" s="3"/>
      <c r="K54" s="3"/>
    </row>
    <row r="55" customFormat="false" ht="14.5" hidden="false" customHeight="false" outlineLevel="0" collapsed="false">
      <c r="C55" s="84" t="s">
        <v>211</v>
      </c>
      <c r="D55" s="99"/>
      <c r="E55" s="99"/>
      <c r="F55" s="99"/>
      <c r="G55" s="9"/>
      <c r="H55" s="9"/>
      <c r="I55" s="9"/>
      <c r="J55" s="3"/>
      <c r="K55" s="3"/>
    </row>
    <row r="56" customFormat="false" ht="14.5" hidden="false" customHeight="false" outlineLevel="0" collapsed="false">
      <c r="C56" s="100" t="s">
        <v>212</v>
      </c>
      <c r="D56" s="28" t="n">
        <f aca="false">D52+D53</f>
        <v>495</v>
      </c>
      <c r="E56" s="2" t="s">
        <v>30</v>
      </c>
      <c r="F56" s="28" t="n">
        <f aca="false">F52+F53</f>
        <v>-330</v>
      </c>
      <c r="G56" s="2" t="s">
        <v>31</v>
      </c>
      <c r="H56" s="28" t="n">
        <f aca="false">H52+H53</f>
        <v>186</v>
      </c>
      <c r="I56" s="2" t="s">
        <v>209</v>
      </c>
      <c r="J56" s="3"/>
      <c r="K56" s="27"/>
    </row>
    <row r="57" customFormat="false" ht="14.5" hidden="false" customHeight="false" outlineLevel="0" collapsed="false">
      <c r="C57" s="14"/>
      <c r="D57" s="48"/>
      <c r="E57" s="27"/>
      <c r="F57" s="27"/>
      <c r="G57" s="27"/>
      <c r="H57" s="9"/>
      <c r="I57" s="27"/>
      <c r="J57" s="27"/>
      <c r="K57" s="66"/>
    </row>
    <row r="58" customFormat="false" ht="14.5" hidden="false" customHeight="false" outlineLevel="0" collapsed="false">
      <c r="C58" s="14" t="s">
        <v>213</v>
      </c>
      <c r="D58" s="48"/>
      <c r="E58" s="27"/>
      <c r="F58" s="27"/>
      <c r="G58" s="27"/>
      <c r="H58" s="9"/>
      <c r="I58" s="27"/>
      <c r="J58" s="70"/>
      <c r="K58" s="27"/>
    </row>
    <row r="59" customFormat="false" ht="14.5" hidden="false" customHeight="false" outlineLevel="0" collapsed="false">
      <c r="C59" s="23" t="s">
        <v>214</v>
      </c>
      <c r="D59" s="106" t="n">
        <f aca="false">SQRT(D56^2+F56^2+H56^2)</f>
        <v>623.314527345545</v>
      </c>
      <c r="E59" s="107" t="s">
        <v>203</v>
      </c>
      <c r="F59" s="66"/>
      <c r="G59" s="27"/>
      <c r="H59" s="9"/>
      <c r="I59" s="27"/>
      <c r="J59" s="27"/>
      <c r="K59" s="66"/>
    </row>
    <row r="60" customFormat="false" ht="14.5" hidden="false" customHeight="false" outlineLevel="0" collapsed="false">
      <c r="C60" s="14"/>
      <c r="D60" s="48"/>
      <c r="E60" s="66"/>
      <c r="F60" s="66"/>
      <c r="G60" s="27"/>
      <c r="H60" s="9"/>
      <c r="I60" s="27"/>
      <c r="J60" s="27"/>
      <c r="K60" s="66"/>
    </row>
    <row r="61" customFormat="false" ht="14.5" hidden="false" customHeight="false" outlineLevel="0" collapsed="false">
      <c r="C61" s="14" t="s">
        <v>215</v>
      </c>
      <c r="D61" s="48"/>
      <c r="E61" s="66"/>
      <c r="F61" s="66"/>
      <c r="G61" s="27"/>
      <c r="H61" s="9"/>
      <c r="I61" s="27"/>
      <c r="J61" s="27"/>
      <c r="K61" s="66"/>
    </row>
    <row r="62" customFormat="false" ht="14.5" hidden="false" customHeight="false" outlineLevel="0" collapsed="false">
      <c r="C62" s="14" t="s">
        <v>216</v>
      </c>
      <c r="D62" s="48"/>
      <c r="E62" s="66"/>
      <c r="F62" s="66"/>
      <c r="G62" s="27"/>
      <c r="H62" s="9"/>
      <c r="I62" s="27"/>
      <c r="J62" s="27"/>
      <c r="K62" s="66"/>
    </row>
    <row r="63" customFormat="false" ht="14.5" hidden="false" customHeight="false" outlineLevel="0" collapsed="false">
      <c r="C63" s="14"/>
      <c r="D63" s="48"/>
      <c r="E63" s="66"/>
      <c r="F63" s="66"/>
      <c r="G63" s="27"/>
      <c r="H63" s="9"/>
      <c r="I63" s="27"/>
      <c r="J63" s="27"/>
      <c r="K63" s="66"/>
    </row>
    <row r="64" customFormat="false" ht="13.8" hidden="false" customHeight="false" outlineLevel="0" collapsed="false">
      <c r="C64" s="14" t="s">
        <v>217</v>
      </c>
      <c r="D64" s="48"/>
      <c r="E64" s="66"/>
      <c r="F64" s="66"/>
      <c r="G64" s="27"/>
      <c r="H64" s="9"/>
      <c r="I64" s="27"/>
      <c r="J64" s="27"/>
      <c r="K64" s="66"/>
    </row>
    <row r="65" customFormat="false" ht="14.5" hidden="false" customHeight="false" outlineLevel="0" collapsed="false">
      <c r="C65" s="14"/>
      <c r="D65" s="48"/>
      <c r="E65" s="66"/>
      <c r="F65" s="66"/>
      <c r="G65" s="27"/>
      <c r="H65" s="9"/>
      <c r="I65" s="27"/>
      <c r="J65" s="27"/>
      <c r="K65" s="66"/>
    </row>
    <row r="66" customFormat="false" ht="14.5" hidden="false" customHeight="false" outlineLevel="0" collapsed="false">
      <c r="C66" s="14"/>
      <c r="D66" s="48"/>
      <c r="E66" s="66"/>
      <c r="F66" s="66"/>
      <c r="G66" s="27"/>
      <c r="H66" s="9"/>
      <c r="I66" s="27"/>
      <c r="J66" s="27"/>
      <c r="K66" s="66"/>
    </row>
    <row r="67" customFormat="false" ht="16.5" hidden="false" customHeight="false" outlineLevel="0" collapsed="false">
      <c r="C67" s="108" t="s">
        <v>218</v>
      </c>
      <c r="D67" s="106" t="n">
        <f aca="false">DEGREES(ACOS(D56/D59))</f>
        <v>37.425746770262</v>
      </c>
      <c r="E67" s="66" t="s">
        <v>41</v>
      </c>
      <c r="F67" s="66"/>
      <c r="G67" s="27"/>
      <c r="H67" s="9"/>
      <c r="I67" s="27"/>
      <c r="J67" s="27"/>
      <c r="K67" s="66"/>
    </row>
    <row r="68" customFormat="false" ht="16.5" hidden="false" customHeight="false" outlineLevel="0" collapsed="false">
      <c r="C68" s="108" t="s">
        <v>219</v>
      </c>
      <c r="D68" s="25" t="n">
        <f aca="false">DEGREES(ACOS(F56/D59))</f>
        <v>121.966797511025</v>
      </c>
      <c r="E68" s="37" t="s">
        <v>41</v>
      </c>
      <c r="F68" s="37"/>
      <c r="G68" s="37"/>
      <c r="H68" s="3"/>
      <c r="I68" s="3"/>
      <c r="J68" s="3"/>
      <c r="K68" s="3"/>
    </row>
    <row r="69" customFormat="false" ht="16.5" hidden="false" customHeight="false" outlineLevel="0" collapsed="false">
      <c r="C69" s="108" t="s">
        <v>220</v>
      </c>
      <c r="D69" s="97" t="n">
        <f aca="false">DEGREES(ACOS(H56/D59))</f>
        <v>72.6381876309308</v>
      </c>
      <c r="E69" s="99" t="s">
        <v>41</v>
      </c>
      <c r="F69" s="99"/>
      <c r="G69" s="9"/>
      <c r="H69" s="9"/>
      <c r="I69" s="9"/>
      <c r="J69" s="9"/>
      <c r="K69" s="9"/>
    </row>
    <row r="70" customFormat="false" ht="14.5" hidden="false" customHeight="false" outlineLevel="0" collapsed="false">
      <c r="C70" s="7"/>
      <c r="D70" s="99"/>
      <c r="E70" s="99"/>
      <c r="F70" s="99"/>
      <c r="G70" s="9"/>
      <c r="H70" s="9"/>
      <c r="I70" s="9"/>
      <c r="J70" s="9"/>
      <c r="K70" s="9"/>
    </row>
    <row r="71" customFormat="false" ht="14.5" hidden="false" customHeight="false" outlineLevel="0" collapsed="false">
      <c r="C71" s="9" t="s">
        <v>221</v>
      </c>
      <c r="D71" s="99"/>
      <c r="E71" s="99"/>
      <c r="F71" s="99"/>
      <c r="G71" s="9"/>
      <c r="H71" s="9"/>
      <c r="I71" s="9"/>
      <c r="J71" s="9"/>
      <c r="K71" s="9"/>
    </row>
    <row r="72" customFormat="false" ht="14.5" hidden="false" customHeight="false" outlineLevel="0" collapsed="false">
      <c r="C72" s="14" t="s">
        <v>222</v>
      </c>
      <c r="D72" s="48"/>
      <c r="E72" s="66"/>
      <c r="F72" s="66"/>
      <c r="G72" s="27"/>
      <c r="H72" s="9"/>
      <c r="I72" s="27"/>
      <c r="J72" s="27"/>
      <c r="K72" s="66"/>
    </row>
    <row r="73" customFormat="false" ht="14.5" hidden="false" customHeight="false" outlineLevel="0" collapsed="false">
      <c r="C73" s="9"/>
      <c r="D73" s="9"/>
      <c r="E73" s="9"/>
      <c r="F73" s="3"/>
      <c r="G73" s="3"/>
      <c r="H73" s="3"/>
      <c r="I73" s="3"/>
      <c r="J73" s="3"/>
      <c r="K73" s="3"/>
    </row>
    <row r="74" customFormat="false" ht="14.5" hidden="false" customHeight="false" outlineLevel="0" collapsed="false">
      <c r="C74" s="9" t="s">
        <v>223</v>
      </c>
      <c r="D74" s="9"/>
      <c r="E74" s="9" t="s">
        <v>224</v>
      </c>
      <c r="F74" s="3"/>
      <c r="G74" s="3"/>
      <c r="H74" s="3" t="s">
        <v>225</v>
      </c>
      <c r="I74" s="3"/>
      <c r="J74" s="3"/>
      <c r="K74" s="3"/>
    </row>
    <row r="75" customFormat="false" ht="14.5" hidden="false" customHeight="false" outlineLevel="0" collapsed="false">
      <c r="C75" s="9"/>
      <c r="D75" s="9"/>
      <c r="E75" s="9"/>
      <c r="F75" s="3"/>
      <c r="G75" s="3"/>
      <c r="H75" s="3"/>
      <c r="I75" s="3"/>
      <c r="J75" s="3"/>
      <c r="K75" s="3"/>
    </row>
    <row r="76" customFormat="false" ht="14.5" hidden="false" customHeight="false" outlineLevel="0" collapsed="false">
      <c r="C76" s="108" t="s">
        <v>226</v>
      </c>
      <c r="D76" s="28" t="n">
        <f aca="false">DEGREES(ACOS((D47*D44+E47*E44+F47*F44)/(D45*D48)))</f>
        <v>58.7909840629323</v>
      </c>
      <c r="E76" s="9" t="s">
        <v>41</v>
      </c>
      <c r="F76" s="3"/>
      <c r="G76" s="3"/>
      <c r="H76" s="3"/>
      <c r="I76" s="3"/>
      <c r="J76" s="3"/>
      <c r="K76" s="3"/>
    </row>
    <row r="77" customFormat="false" ht="14.5" hidden="false" customHeight="false" outlineLevel="0" collapsed="false">
      <c r="C77" s="3"/>
      <c r="D77" s="3"/>
      <c r="E77" s="3"/>
      <c r="F77" s="3"/>
      <c r="G77" s="3"/>
      <c r="H77" s="3"/>
      <c r="I77" s="3"/>
      <c r="J77" s="3"/>
      <c r="K7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LibreOffice/6.0.7.3$Linux_X86_64 LibreOffice_project/00m0$Build-3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2021-02-25T23:29:02Z</dcterms:created>
  <dc:creator>Cynthia Tawaf</dc:creator>
  <dc:description/>
  <dc:language>en-US</dc:language>
  <cp:lastModifiedBy/>
  <dcterms:modified xsi:type="dcterms:W3CDTF">2021-09-22T00:16:56Z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