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io\Desktop\Acoustics\Room Acoustics\module 1\hws\1_sound_reduction\"/>
    </mc:Choice>
  </mc:AlternateContent>
  <xr:revisionPtr revIDLastSave="0" documentId="13_ncr:1_{B317107E-BA89-4910-90C4-985B13AAAB6F}" xr6:coauthVersionLast="46" xr6:coauthVersionMax="46" xr10:uidLastSave="{00000000-0000-0000-0000-000000000000}"/>
  <bookViews>
    <workbookView xWindow="-120" yWindow="-120" windowWidth="20730" windowHeight="11160" xr2:uid="{589CD945-D338-4CE7-A86E-DAB2B64CD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T3" i="1" s="1"/>
  <c r="M29" i="1"/>
  <c r="K29" i="1"/>
  <c r="G2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E26" i="1"/>
  <c r="E19" i="1"/>
  <c r="E20" i="1"/>
  <c r="E21" i="1"/>
  <c r="E22" i="1"/>
  <c r="E23" i="1"/>
  <c r="E24" i="1"/>
  <c r="E2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L3" i="1" l="1"/>
  <c r="M3" i="1"/>
  <c r="O3" i="1" s="1"/>
  <c r="N3" i="1"/>
  <c r="I3" i="1"/>
  <c r="K3" i="1" s="1"/>
  <c r="J3" i="1"/>
  <c r="P3" i="1"/>
  <c r="Q3" i="1"/>
  <c r="S3" i="1" s="1"/>
  <c r="R3" i="1"/>
</calcChain>
</file>

<file path=xl/sharedStrings.xml><?xml version="1.0" encoding="utf-8"?>
<sst xmlns="http://schemas.openxmlformats.org/spreadsheetml/2006/main" count="24" uniqueCount="23">
  <si>
    <t>Es.1 Estimate the Sound Reduction. using the “Mass Law ” in 1/3 octave
band for a wall with a mass m’ = 140 kg/m2, for a m’ = 280 kg/m2 and for
a mass m’ = 70 kg/m2</t>
  </si>
  <si>
    <t>DATA</t>
  </si>
  <si>
    <t>f [Hz]</t>
  </si>
  <si>
    <t>m1 [Kg]</t>
  </si>
  <si>
    <t>m2 [Kg]</t>
  </si>
  <si>
    <t>m3 [Kg]</t>
  </si>
  <si>
    <t>R0(m1)</t>
  </si>
  <si>
    <t>R(ɵ=30°,m1)</t>
  </si>
  <si>
    <t>Rdiff(m1)</t>
  </si>
  <si>
    <t>R(ɵ=45°,m1)</t>
  </si>
  <si>
    <t>R0(m2)</t>
  </si>
  <si>
    <t>R(ɵ=30°,m2)</t>
  </si>
  <si>
    <t>Rdiff(m2)</t>
  </si>
  <si>
    <t>R(ɵ=45°,m2)</t>
  </si>
  <si>
    <t>R0(m3)</t>
  </si>
  <si>
    <t>R(ɵ=30°,m3)</t>
  </si>
  <si>
    <t>Rdiff(m3)</t>
  </si>
  <si>
    <t>R(ɵ=45°,m3)</t>
  </si>
  <si>
    <t>m [Kg]</t>
  </si>
  <si>
    <t>Sound Reduction Index Brick (IEN)</t>
  </si>
  <si>
    <t>UNIVERSITA FERRARA</t>
  </si>
  <si>
    <t>Es.2 Estimate the the Sound Reduction Index using three available correlations,
for a wall made of bricks m’=140 kg/m2 as follows:</t>
  </si>
  <si>
    <t>CSTB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</si>
</sst>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000000"/>
      <name val="Arial-ItalicMT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1" xfId="0" applyFill="1" applyBorder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12" borderId="1" xfId="0" applyFont="1" applyFill="1" applyBorder="1"/>
    <xf numFmtId="0" fontId="0" fillId="12" borderId="1" xfId="0" applyFill="1" applyBorder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66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R0(m1)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Sheet1!$I$3:$I$26</c:f>
              <c:numCache>
                <c:formatCode>General</c:formatCode>
                <c:ptCount val="24"/>
                <c:pt idx="0">
                  <c:v>26.643160626844391</c:v>
                </c:pt>
                <c:pt idx="1">
                  <c:v>28.650027264604262</c:v>
                </c:pt>
                <c:pt idx="2">
                  <c:v>30.656893902364132</c:v>
                </c:pt>
                <c:pt idx="3">
                  <c:v>32.663760540124002</c:v>
                </c:pt>
                <c:pt idx="4">
                  <c:v>34.670627177883873</c:v>
                </c:pt>
                <c:pt idx="5">
                  <c:v>36.677493815643757</c:v>
                </c:pt>
                <c:pt idx="6">
                  <c:v>38.684360453403642</c:v>
                </c:pt>
                <c:pt idx="7">
                  <c:v>40.691227091163498</c:v>
                </c:pt>
                <c:pt idx="8">
                  <c:v>42.698093728923382</c:v>
                </c:pt>
                <c:pt idx="9">
                  <c:v>44.704960366683267</c:v>
                </c:pt>
                <c:pt idx="10">
                  <c:v>46.711827004443123</c:v>
                </c:pt>
                <c:pt idx="11">
                  <c:v>48.718693642203007</c:v>
                </c:pt>
                <c:pt idx="12">
                  <c:v>50.725560279962892</c:v>
                </c:pt>
                <c:pt idx="13">
                  <c:v>52.732426917722748</c:v>
                </c:pt>
                <c:pt idx="14">
                  <c:v>54.739293555482632</c:v>
                </c:pt>
                <c:pt idx="15">
                  <c:v>56.746160193242503</c:v>
                </c:pt>
                <c:pt idx="16">
                  <c:v>58.753026831002373</c:v>
                </c:pt>
                <c:pt idx="17">
                  <c:v>60.759893468762257</c:v>
                </c:pt>
                <c:pt idx="18">
                  <c:v>62.766760106522128</c:v>
                </c:pt>
                <c:pt idx="19">
                  <c:v>64.773626744281998</c:v>
                </c:pt>
                <c:pt idx="20">
                  <c:v>66.780493382041882</c:v>
                </c:pt>
                <c:pt idx="21">
                  <c:v>68.787360019801753</c:v>
                </c:pt>
                <c:pt idx="22">
                  <c:v>70.794226657561623</c:v>
                </c:pt>
                <c:pt idx="23">
                  <c:v>72.801093295321508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B-40F5-B5A8-7E56F361FB4A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R(ɵ=30°,m1)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Sheet1!$J$3:$J$26</c:f>
              <c:numCache>
                <c:formatCode>General</c:formatCode>
                <c:ptCount val="24"/>
                <c:pt idx="0">
                  <c:v>10.407745724414191</c:v>
                </c:pt>
                <c:pt idx="1">
                  <c:v>12.414612362174068</c:v>
                </c:pt>
                <c:pt idx="2">
                  <c:v>14.421478999933939</c:v>
                </c:pt>
                <c:pt idx="3">
                  <c:v>16.428345637693816</c:v>
                </c:pt>
                <c:pt idx="4">
                  <c:v>18.435212275453694</c:v>
                </c:pt>
                <c:pt idx="5">
                  <c:v>20.442078913213564</c:v>
                </c:pt>
                <c:pt idx="6">
                  <c:v>22.448945550973448</c:v>
                </c:pt>
                <c:pt idx="7">
                  <c:v>24.455812188733319</c:v>
                </c:pt>
                <c:pt idx="8">
                  <c:v>26.462678826493189</c:v>
                </c:pt>
                <c:pt idx="9">
                  <c:v>28.469545464253073</c:v>
                </c:pt>
                <c:pt idx="10">
                  <c:v>30.476412102012944</c:v>
                </c:pt>
                <c:pt idx="11">
                  <c:v>32.483278739772814</c:v>
                </c:pt>
                <c:pt idx="12">
                  <c:v>34.490145377532684</c:v>
                </c:pt>
                <c:pt idx="13">
                  <c:v>36.497012015292555</c:v>
                </c:pt>
                <c:pt idx="14">
                  <c:v>38.503878653052439</c:v>
                </c:pt>
                <c:pt idx="15">
                  <c:v>40.510745290812309</c:v>
                </c:pt>
                <c:pt idx="16">
                  <c:v>42.517611928572194</c:v>
                </c:pt>
                <c:pt idx="17">
                  <c:v>44.52447856633205</c:v>
                </c:pt>
                <c:pt idx="18">
                  <c:v>46.531345204091934</c:v>
                </c:pt>
                <c:pt idx="19">
                  <c:v>48.538211841851805</c:v>
                </c:pt>
                <c:pt idx="20">
                  <c:v>50.545078479611675</c:v>
                </c:pt>
                <c:pt idx="21">
                  <c:v>52.551945117371559</c:v>
                </c:pt>
                <c:pt idx="22">
                  <c:v>54.55881175513143</c:v>
                </c:pt>
                <c:pt idx="23">
                  <c:v>56.5656783928913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B-40F5-B5A8-7E56F361FB4A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Rdiff(m1)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Sheet1!$K$3:$K$26</c:f>
              <c:numCache>
                <c:formatCode>General</c:formatCode>
                <c:ptCount val="24"/>
                <c:pt idx="0">
                  <c:v>18.77002483594346</c:v>
                </c:pt>
                <c:pt idx="1">
                  <c:v>20.461498508458277</c:v>
                </c:pt>
                <c:pt idx="2">
                  <c:v>22.174334033546803</c:v>
                </c:pt>
                <c:pt idx="3">
                  <c:v>23.905820349056071</c:v>
                </c:pt>
                <c:pt idx="4">
                  <c:v>25.653731838285452</c:v>
                </c:pt>
                <c:pt idx="5">
                  <c:v>27.416218930095901</c:v>
                </c:pt>
                <c:pt idx="6">
                  <c:v>29.191727880142153</c:v>
                </c:pt>
                <c:pt idx="7">
                  <c:v>30.978940863940185</c:v>
                </c:pt>
                <c:pt idx="8">
                  <c:v>32.77673050643395</c:v>
                </c:pt>
                <c:pt idx="9">
                  <c:v>34.584124864593278</c:v>
                </c:pt>
                <c:pt idx="10">
                  <c:v>36.400280105743704</c:v>
                </c:pt>
                <c:pt idx="11">
                  <c:v>38.224458937254468</c:v>
                </c:pt>
                <c:pt idx="12">
                  <c:v>40.05601339326001</c:v>
                </c:pt>
                <c:pt idx="13">
                  <c:v>41.894370963192834</c:v>
                </c:pt>
                <c:pt idx="14">
                  <c:v>43.739023312599159</c:v>
                </c:pt>
                <c:pt idx="15">
                  <c:v>45.589517035790394</c:v>
                </c:pt>
                <c:pt idx="16">
                  <c:v>47.445446016343539</c:v>
                </c:pt>
                <c:pt idx="17">
                  <c:v>49.306445071222825</c:v>
                </c:pt>
                <c:pt idx="18">
                  <c:v>51.172184628100005</c:v>
                </c:pt>
                <c:pt idx="19">
                  <c:v>53.042366240657913</c:v>
                </c:pt>
                <c:pt idx="20">
                  <c:v>54.916718788383136</c:v>
                </c:pt>
                <c:pt idx="21">
                  <c:v>56.794995239186122</c:v>
                </c:pt>
                <c:pt idx="22">
                  <c:v>58.676969877691121</c:v>
                </c:pt>
                <c:pt idx="23">
                  <c:v>60.562435921059169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B-40F5-B5A8-7E56F361FB4A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R(ɵ=45°,m1)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Sheet1!$L$3:$L$26</c:f>
              <c:numCache>
                <c:formatCode>General</c:formatCode>
                <c:ptCount val="24"/>
                <c:pt idx="0">
                  <c:v>21.051672222664322</c:v>
                </c:pt>
                <c:pt idx="1">
                  <c:v>23.058538860424207</c:v>
                </c:pt>
                <c:pt idx="2">
                  <c:v>25.065405498184077</c:v>
                </c:pt>
                <c:pt idx="3">
                  <c:v>27.072272135943948</c:v>
                </c:pt>
                <c:pt idx="4">
                  <c:v>29.079138773703818</c:v>
                </c:pt>
                <c:pt idx="5">
                  <c:v>31.086005411463702</c:v>
                </c:pt>
                <c:pt idx="6">
                  <c:v>33.092872049223573</c:v>
                </c:pt>
                <c:pt idx="7">
                  <c:v>35.099738686983443</c:v>
                </c:pt>
                <c:pt idx="8">
                  <c:v>37.106605324743327</c:v>
                </c:pt>
                <c:pt idx="9">
                  <c:v>39.113471962503198</c:v>
                </c:pt>
                <c:pt idx="10">
                  <c:v>41.120338600263068</c:v>
                </c:pt>
                <c:pt idx="11">
                  <c:v>43.127205238022952</c:v>
                </c:pt>
                <c:pt idx="12">
                  <c:v>45.134071875782823</c:v>
                </c:pt>
                <c:pt idx="13">
                  <c:v>47.140938513542693</c:v>
                </c:pt>
                <c:pt idx="14">
                  <c:v>49.147805151302578</c:v>
                </c:pt>
                <c:pt idx="15">
                  <c:v>51.154671789062448</c:v>
                </c:pt>
                <c:pt idx="16">
                  <c:v>53.161538426822318</c:v>
                </c:pt>
                <c:pt idx="17">
                  <c:v>55.168405064582203</c:v>
                </c:pt>
                <c:pt idx="18">
                  <c:v>57.175271702342073</c:v>
                </c:pt>
                <c:pt idx="19">
                  <c:v>59.182138340101943</c:v>
                </c:pt>
                <c:pt idx="20">
                  <c:v>61.189004977861828</c:v>
                </c:pt>
                <c:pt idx="21">
                  <c:v>63.195871615621698</c:v>
                </c:pt>
                <c:pt idx="22">
                  <c:v>65.202738253381568</c:v>
                </c:pt>
                <c:pt idx="23">
                  <c:v>67.209604891141453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B-40F5-B5A8-7E56F361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947215"/>
        <c:axId val="965218175"/>
      </c:scatterChart>
      <c:valAx>
        <c:axId val="17459472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18175"/>
        <c:crosses val="autoZero"/>
        <c:crossBetween val="midCat"/>
      </c:valAx>
      <c:valAx>
        <c:axId val="9652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4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R0(m2)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Sheet1!$M$3:$M$26</c:f>
              <c:numCache>
                <c:formatCode>General</c:formatCode>
                <c:ptCount val="24"/>
                <c:pt idx="0">
                  <c:v>32.663760540124002</c:v>
                </c:pt>
                <c:pt idx="1">
                  <c:v>34.670627177883887</c:v>
                </c:pt>
                <c:pt idx="2">
                  <c:v>36.677493815643757</c:v>
                </c:pt>
                <c:pt idx="3">
                  <c:v>38.684360453403642</c:v>
                </c:pt>
                <c:pt idx="4">
                  <c:v>40.691227091163498</c:v>
                </c:pt>
                <c:pt idx="5">
                  <c:v>42.698093728923382</c:v>
                </c:pt>
                <c:pt idx="6">
                  <c:v>44.704960366683267</c:v>
                </c:pt>
                <c:pt idx="7">
                  <c:v>46.711827004443123</c:v>
                </c:pt>
                <c:pt idx="8">
                  <c:v>48.718693642203007</c:v>
                </c:pt>
                <c:pt idx="9">
                  <c:v>50.725560279962892</c:v>
                </c:pt>
                <c:pt idx="10">
                  <c:v>52.732426917722748</c:v>
                </c:pt>
                <c:pt idx="11">
                  <c:v>54.739293555482632</c:v>
                </c:pt>
                <c:pt idx="12">
                  <c:v>56.746160193242503</c:v>
                </c:pt>
                <c:pt idx="13">
                  <c:v>58.753026831002373</c:v>
                </c:pt>
                <c:pt idx="14">
                  <c:v>60.759893468762257</c:v>
                </c:pt>
                <c:pt idx="15">
                  <c:v>62.766760106522128</c:v>
                </c:pt>
                <c:pt idx="16">
                  <c:v>64.773626744281998</c:v>
                </c:pt>
                <c:pt idx="17">
                  <c:v>66.780493382041882</c:v>
                </c:pt>
                <c:pt idx="18">
                  <c:v>68.787360019801753</c:v>
                </c:pt>
                <c:pt idx="19">
                  <c:v>70.794226657561623</c:v>
                </c:pt>
                <c:pt idx="20">
                  <c:v>72.801093295321508</c:v>
                </c:pt>
                <c:pt idx="21">
                  <c:v>74.807959933081378</c:v>
                </c:pt>
                <c:pt idx="22">
                  <c:v>76.814826570841248</c:v>
                </c:pt>
                <c:pt idx="23">
                  <c:v>78.821693208601133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D-4AC0-93DF-92891F97CB2E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R(ɵ=30°,m2)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Sheet1!$N$3:$N$26</c:f>
              <c:numCache>
                <c:formatCode>General</c:formatCode>
                <c:ptCount val="24"/>
                <c:pt idx="0">
                  <c:v>16.428345637693816</c:v>
                </c:pt>
                <c:pt idx="1">
                  <c:v>18.435212275453694</c:v>
                </c:pt>
                <c:pt idx="2">
                  <c:v>20.442078913213564</c:v>
                </c:pt>
                <c:pt idx="3">
                  <c:v>22.448945550973448</c:v>
                </c:pt>
                <c:pt idx="4">
                  <c:v>24.455812188733319</c:v>
                </c:pt>
                <c:pt idx="5">
                  <c:v>26.462678826493189</c:v>
                </c:pt>
                <c:pt idx="6">
                  <c:v>28.469545464253073</c:v>
                </c:pt>
                <c:pt idx="7">
                  <c:v>30.476412102012944</c:v>
                </c:pt>
                <c:pt idx="8">
                  <c:v>32.483278739772814</c:v>
                </c:pt>
                <c:pt idx="9">
                  <c:v>34.490145377532684</c:v>
                </c:pt>
                <c:pt idx="10">
                  <c:v>36.497012015292569</c:v>
                </c:pt>
                <c:pt idx="11">
                  <c:v>38.503878653052425</c:v>
                </c:pt>
                <c:pt idx="12">
                  <c:v>40.510745290812309</c:v>
                </c:pt>
                <c:pt idx="13">
                  <c:v>42.517611928572194</c:v>
                </c:pt>
                <c:pt idx="14">
                  <c:v>44.524478566332064</c:v>
                </c:pt>
                <c:pt idx="15">
                  <c:v>46.531345204091934</c:v>
                </c:pt>
                <c:pt idx="16">
                  <c:v>48.538211841851819</c:v>
                </c:pt>
                <c:pt idx="17">
                  <c:v>50.545078479611675</c:v>
                </c:pt>
                <c:pt idx="18">
                  <c:v>52.551945117371559</c:v>
                </c:pt>
                <c:pt idx="19">
                  <c:v>54.55881175513143</c:v>
                </c:pt>
                <c:pt idx="20">
                  <c:v>56.5656783928913</c:v>
                </c:pt>
                <c:pt idx="21">
                  <c:v>58.572545030651185</c:v>
                </c:pt>
                <c:pt idx="22">
                  <c:v>60.579411668411055</c:v>
                </c:pt>
                <c:pt idx="23">
                  <c:v>62.586278306170925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D-4AC0-93DF-92891F97CB2E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Rdiff(m2)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Sheet1!$O$3:$O$26</c:f>
              <c:numCache>
                <c:formatCode>General</c:formatCode>
                <c:ptCount val="24"/>
                <c:pt idx="0">
                  <c:v>23.905820349056071</c:v>
                </c:pt>
                <c:pt idx="1">
                  <c:v>25.653731838285466</c:v>
                </c:pt>
                <c:pt idx="2">
                  <c:v>27.416218930095901</c:v>
                </c:pt>
                <c:pt idx="3">
                  <c:v>29.191727880142153</c:v>
                </c:pt>
                <c:pt idx="4">
                  <c:v>30.978940863940185</c:v>
                </c:pt>
                <c:pt idx="5">
                  <c:v>32.77673050643395</c:v>
                </c:pt>
                <c:pt idx="6">
                  <c:v>34.584124864593278</c:v>
                </c:pt>
                <c:pt idx="7">
                  <c:v>36.400280105743704</c:v>
                </c:pt>
                <c:pt idx="8">
                  <c:v>38.224458937254468</c:v>
                </c:pt>
                <c:pt idx="9">
                  <c:v>40.05601339326001</c:v>
                </c:pt>
                <c:pt idx="10">
                  <c:v>41.894370963192834</c:v>
                </c:pt>
                <c:pt idx="11">
                  <c:v>43.739023312599159</c:v>
                </c:pt>
                <c:pt idx="12">
                  <c:v>45.589517035790394</c:v>
                </c:pt>
                <c:pt idx="13">
                  <c:v>47.445446016343539</c:v>
                </c:pt>
                <c:pt idx="14">
                  <c:v>49.306445071222825</c:v>
                </c:pt>
                <c:pt idx="15">
                  <c:v>51.172184628100005</c:v>
                </c:pt>
                <c:pt idx="16">
                  <c:v>53.042366240657913</c:v>
                </c:pt>
                <c:pt idx="17">
                  <c:v>54.916718788383136</c:v>
                </c:pt>
                <c:pt idx="18">
                  <c:v>56.794995239186122</c:v>
                </c:pt>
                <c:pt idx="19">
                  <c:v>58.676969877691121</c:v>
                </c:pt>
                <c:pt idx="20">
                  <c:v>60.562435921059169</c:v>
                </c:pt>
                <c:pt idx="21">
                  <c:v>62.451203459088568</c:v>
                </c:pt>
                <c:pt idx="22">
                  <c:v>64.343097667064512</c:v>
                </c:pt>
                <c:pt idx="23">
                  <c:v>66.23795724913623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D-4AC0-93DF-92891F97CB2E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R(ɵ=45°,m2)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Sheet1!$P$3:$P$26</c:f>
              <c:numCache>
                <c:formatCode>General</c:formatCode>
                <c:ptCount val="24"/>
                <c:pt idx="0">
                  <c:v>27.072272135943948</c:v>
                </c:pt>
                <c:pt idx="1">
                  <c:v>29.079138773703818</c:v>
                </c:pt>
                <c:pt idx="2">
                  <c:v>31.086005411463702</c:v>
                </c:pt>
                <c:pt idx="3">
                  <c:v>33.092872049223573</c:v>
                </c:pt>
                <c:pt idx="4">
                  <c:v>35.099738686983443</c:v>
                </c:pt>
                <c:pt idx="5">
                  <c:v>37.106605324743327</c:v>
                </c:pt>
                <c:pt idx="6">
                  <c:v>39.113471962503198</c:v>
                </c:pt>
                <c:pt idx="7">
                  <c:v>41.120338600263068</c:v>
                </c:pt>
                <c:pt idx="8">
                  <c:v>43.127205238022952</c:v>
                </c:pt>
                <c:pt idx="9">
                  <c:v>45.134071875782823</c:v>
                </c:pt>
                <c:pt idx="10">
                  <c:v>47.140938513542693</c:v>
                </c:pt>
                <c:pt idx="11">
                  <c:v>49.147805151302578</c:v>
                </c:pt>
                <c:pt idx="12">
                  <c:v>51.154671789062448</c:v>
                </c:pt>
                <c:pt idx="13">
                  <c:v>53.161538426822318</c:v>
                </c:pt>
                <c:pt idx="14">
                  <c:v>55.168405064582203</c:v>
                </c:pt>
                <c:pt idx="15">
                  <c:v>57.175271702342073</c:v>
                </c:pt>
                <c:pt idx="16">
                  <c:v>59.182138340101943</c:v>
                </c:pt>
                <c:pt idx="17">
                  <c:v>61.189004977861828</c:v>
                </c:pt>
                <c:pt idx="18">
                  <c:v>63.195871615621698</c:v>
                </c:pt>
                <c:pt idx="19">
                  <c:v>65.202738253381568</c:v>
                </c:pt>
                <c:pt idx="20">
                  <c:v>67.209604891141439</c:v>
                </c:pt>
                <c:pt idx="21">
                  <c:v>69.216471528901323</c:v>
                </c:pt>
                <c:pt idx="22">
                  <c:v>71.223338166661193</c:v>
                </c:pt>
                <c:pt idx="23">
                  <c:v>73.230204804421064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2D-4AC0-93DF-92891F97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597247"/>
        <c:axId val="1608173727"/>
      </c:scatterChart>
      <c:valAx>
        <c:axId val="18385972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73727"/>
        <c:crosses val="autoZero"/>
        <c:crossBetween val="midCat"/>
      </c:valAx>
      <c:valAx>
        <c:axId val="16081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9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R0(m3)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Sheet1!$Q$3:$Q$26</c:f>
              <c:numCache>
                <c:formatCode>General</c:formatCode>
                <c:ptCount val="24"/>
                <c:pt idx="0">
                  <c:v>20.622560713564766</c:v>
                </c:pt>
                <c:pt idx="1">
                  <c:v>22.629427351324637</c:v>
                </c:pt>
                <c:pt idx="2">
                  <c:v>24.636293989084507</c:v>
                </c:pt>
                <c:pt idx="3">
                  <c:v>26.643160626844391</c:v>
                </c:pt>
                <c:pt idx="4">
                  <c:v>28.650027264604262</c:v>
                </c:pt>
                <c:pt idx="5">
                  <c:v>30.656893902364132</c:v>
                </c:pt>
                <c:pt idx="6">
                  <c:v>32.663760540124002</c:v>
                </c:pt>
                <c:pt idx="7">
                  <c:v>34.670627177883887</c:v>
                </c:pt>
                <c:pt idx="8">
                  <c:v>36.677493815643757</c:v>
                </c:pt>
                <c:pt idx="9">
                  <c:v>38.684360453403642</c:v>
                </c:pt>
                <c:pt idx="10">
                  <c:v>40.691227091163498</c:v>
                </c:pt>
                <c:pt idx="11">
                  <c:v>42.698093728923382</c:v>
                </c:pt>
                <c:pt idx="12">
                  <c:v>44.704960366683267</c:v>
                </c:pt>
                <c:pt idx="13">
                  <c:v>46.711827004443123</c:v>
                </c:pt>
                <c:pt idx="14">
                  <c:v>48.718693642203007</c:v>
                </c:pt>
                <c:pt idx="15">
                  <c:v>50.725560279962892</c:v>
                </c:pt>
                <c:pt idx="16">
                  <c:v>52.732426917722748</c:v>
                </c:pt>
                <c:pt idx="17">
                  <c:v>54.739293555482632</c:v>
                </c:pt>
                <c:pt idx="18">
                  <c:v>56.746160193242503</c:v>
                </c:pt>
                <c:pt idx="19">
                  <c:v>58.753026831002373</c:v>
                </c:pt>
                <c:pt idx="20">
                  <c:v>60.759893468762257</c:v>
                </c:pt>
                <c:pt idx="21">
                  <c:v>62.766760106522128</c:v>
                </c:pt>
                <c:pt idx="22">
                  <c:v>64.773626744281998</c:v>
                </c:pt>
                <c:pt idx="23">
                  <c:v>66.780493382041882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8-4288-AA7B-AAD0CC10A317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R(ɵ=30°,m3)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Sheet1!$R$3:$R$26</c:f>
              <c:numCache>
                <c:formatCode>General</c:formatCode>
                <c:ptCount val="24"/>
                <c:pt idx="0">
                  <c:v>4.387145811134566</c:v>
                </c:pt>
                <c:pt idx="1">
                  <c:v>6.3940124488944434</c:v>
                </c:pt>
                <c:pt idx="2">
                  <c:v>8.4008790866543208</c:v>
                </c:pt>
                <c:pt idx="3">
                  <c:v>10.407745724414191</c:v>
                </c:pt>
                <c:pt idx="4">
                  <c:v>12.414612362174068</c:v>
                </c:pt>
                <c:pt idx="5">
                  <c:v>14.421478999933939</c:v>
                </c:pt>
                <c:pt idx="6">
                  <c:v>16.428345637693816</c:v>
                </c:pt>
                <c:pt idx="7">
                  <c:v>18.435212275453694</c:v>
                </c:pt>
                <c:pt idx="8">
                  <c:v>20.442078913213564</c:v>
                </c:pt>
                <c:pt idx="9">
                  <c:v>22.448945550973448</c:v>
                </c:pt>
                <c:pt idx="10">
                  <c:v>24.455812188733319</c:v>
                </c:pt>
                <c:pt idx="11">
                  <c:v>26.462678826493189</c:v>
                </c:pt>
                <c:pt idx="12">
                  <c:v>28.469545464253073</c:v>
                </c:pt>
                <c:pt idx="13">
                  <c:v>30.476412102012929</c:v>
                </c:pt>
                <c:pt idx="14">
                  <c:v>32.483278739772814</c:v>
                </c:pt>
                <c:pt idx="15">
                  <c:v>34.490145377532684</c:v>
                </c:pt>
                <c:pt idx="16">
                  <c:v>36.497012015292555</c:v>
                </c:pt>
                <c:pt idx="17">
                  <c:v>38.503878653052425</c:v>
                </c:pt>
                <c:pt idx="18">
                  <c:v>40.510745290812309</c:v>
                </c:pt>
                <c:pt idx="19">
                  <c:v>42.517611928572194</c:v>
                </c:pt>
                <c:pt idx="20">
                  <c:v>44.52447856633205</c:v>
                </c:pt>
                <c:pt idx="21">
                  <c:v>46.531345204091934</c:v>
                </c:pt>
                <c:pt idx="22">
                  <c:v>48.538211841851805</c:v>
                </c:pt>
                <c:pt idx="23">
                  <c:v>50.545078479611675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8-4288-AA7B-AAD0CC10A317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Rdiff(m3)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Sheet1!$S$3:$S$26</c:f>
              <c:numCache>
                <c:formatCode>General</c:formatCode>
                <c:ptCount val="24"/>
                <c:pt idx="0">
                  <c:v>13.86185644482423</c:v>
                </c:pt>
                <c:pt idx="1">
                  <c:v>15.465413350543741</c:v>
                </c:pt>
                <c:pt idx="2">
                  <c:v>17.103261849318336</c:v>
                </c:pt>
                <c:pt idx="3">
                  <c:v>18.77002483594346</c:v>
                </c:pt>
                <c:pt idx="4">
                  <c:v>20.461498508458277</c:v>
                </c:pt>
                <c:pt idx="5">
                  <c:v>22.174334033546803</c:v>
                </c:pt>
                <c:pt idx="6">
                  <c:v>23.905820349056071</c:v>
                </c:pt>
                <c:pt idx="7">
                  <c:v>25.653731838285466</c:v>
                </c:pt>
                <c:pt idx="8">
                  <c:v>27.416218930095901</c:v>
                </c:pt>
                <c:pt idx="9">
                  <c:v>29.191727880142153</c:v>
                </c:pt>
                <c:pt idx="10">
                  <c:v>30.978940863940185</c:v>
                </c:pt>
                <c:pt idx="11">
                  <c:v>32.77673050643395</c:v>
                </c:pt>
                <c:pt idx="12">
                  <c:v>34.584124864593278</c:v>
                </c:pt>
                <c:pt idx="13">
                  <c:v>36.400280105743704</c:v>
                </c:pt>
                <c:pt idx="14">
                  <c:v>38.224458937254468</c:v>
                </c:pt>
                <c:pt idx="15">
                  <c:v>40.05601339326001</c:v>
                </c:pt>
                <c:pt idx="16">
                  <c:v>41.894370963192834</c:v>
                </c:pt>
                <c:pt idx="17">
                  <c:v>43.739023312599159</c:v>
                </c:pt>
                <c:pt idx="18">
                  <c:v>45.589517035790394</c:v>
                </c:pt>
                <c:pt idx="19">
                  <c:v>47.445446016343539</c:v>
                </c:pt>
                <c:pt idx="20">
                  <c:v>49.306445071222825</c:v>
                </c:pt>
                <c:pt idx="21">
                  <c:v>51.172184628100005</c:v>
                </c:pt>
                <c:pt idx="22">
                  <c:v>53.042366240657913</c:v>
                </c:pt>
                <c:pt idx="23">
                  <c:v>54.916718788383136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8-4288-AA7B-AAD0CC10A317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R(ɵ=45°,m3)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Sheet1!$E$3:$E$26</c:f>
              <c:numCache>
                <c:formatCode>General</c:formatCode>
                <c:ptCount val="24"/>
                <c:pt idx="0">
                  <c:v>20</c:v>
                </c:pt>
                <c:pt idx="1">
                  <c:v>25.198420997897465</c:v>
                </c:pt>
                <c:pt idx="2">
                  <c:v>31.748021039363987</c:v>
                </c:pt>
                <c:pt idx="3">
                  <c:v>40</c:v>
                </c:pt>
                <c:pt idx="4">
                  <c:v>50.396841995794915</c:v>
                </c:pt>
                <c:pt idx="5">
                  <c:v>63.496042078727974</c:v>
                </c:pt>
                <c:pt idx="6">
                  <c:v>80</c:v>
                </c:pt>
                <c:pt idx="7">
                  <c:v>100.79368399158987</c:v>
                </c:pt>
                <c:pt idx="8">
                  <c:v>126.99208415745595</c:v>
                </c:pt>
                <c:pt idx="9">
                  <c:v>160</c:v>
                </c:pt>
                <c:pt idx="10">
                  <c:v>201.58736798317972</c:v>
                </c:pt>
                <c:pt idx="11">
                  <c:v>253.98416831491187</c:v>
                </c:pt>
                <c:pt idx="12">
                  <c:v>320</c:v>
                </c:pt>
                <c:pt idx="13">
                  <c:v>403.17473596635926</c:v>
                </c:pt>
                <c:pt idx="14">
                  <c:v>507.96833662982397</c:v>
                </c:pt>
                <c:pt idx="15">
                  <c:v>640</c:v>
                </c:pt>
                <c:pt idx="16">
                  <c:v>806.34947193271853</c:v>
                </c:pt>
                <c:pt idx="17">
                  <c:v>1015.9366732596476</c:v>
                </c:pt>
                <c:pt idx="18">
                  <c:v>1280</c:v>
                </c:pt>
                <c:pt idx="19">
                  <c:v>1612.6989438654366</c:v>
                </c:pt>
                <c:pt idx="20">
                  <c:v>2031.8733465192952</c:v>
                </c:pt>
                <c:pt idx="21">
                  <c:v>2560</c:v>
                </c:pt>
                <c:pt idx="22">
                  <c:v>3225.3978877308737</c:v>
                </c:pt>
                <c:pt idx="23">
                  <c:v>4063.7466930385908</c:v>
                </c:pt>
              </c:numCache>
            </c:numRef>
          </c:xVal>
          <c:yVal>
            <c:numRef>
              <c:f>Sheet1!$T$3:$T$26</c:f>
              <c:numCache>
                <c:formatCode>General</c:formatCode>
                <c:ptCount val="24"/>
                <c:pt idx="0">
                  <c:v>15.031072309384697</c:v>
                </c:pt>
                <c:pt idx="1">
                  <c:v>17.037938947144582</c:v>
                </c:pt>
                <c:pt idx="2">
                  <c:v>19.044805584904452</c:v>
                </c:pt>
                <c:pt idx="3">
                  <c:v>21.051672222664322</c:v>
                </c:pt>
                <c:pt idx="4">
                  <c:v>23.058538860424193</c:v>
                </c:pt>
                <c:pt idx="5">
                  <c:v>25.065405498184077</c:v>
                </c:pt>
                <c:pt idx="6">
                  <c:v>27.072272135943948</c:v>
                </c:pt>
                <c:pt idx="7">
                  <c:v>29.079138773703832</c:v>
                </c:pt>
                <c:pt idx="8">
                  <c:v>31.086005411463702</c:v>
                </c:pt>
                <c:pt idx="9">
                  <c:v>33.092872049223573</c:v>
                </c:pt>
                <c:pt idx="10">
                  <c:v>35.099738686983443</c:v>
                </c:pt>
                <c:pt idx="11">
                  <c:v>37.106605324743313</c:v>
                </c:pt>
                <c:pt idx="12">
                  <c:v>39.113471962503198</c:v>
                </c:pt>
                <c:pt idx="13">
                  <c:v>41.120338600263068</c:v>
                </c:pt>
                <c:pt idx="14">
                  <c:v>43.127205238022952</c:v>
                </c:pt>
                <c:pt idx="15">
                  <c:v>45.134071875782823</c:v>
                </c:pt>
                <c:pt idx="16">
                  <c:v>47.140938513542693</c:v>
                </c:pt>
                <c:pt idx="17">
                  <c:v>49.147805151302578</c:v>
                </c:pt>
                <c:pt idx="18">
                  <c:v>51.154671789062448</c:v>
                </c:pt>
                <c:pt idx="19">
                  <c:v>53.161538426822318</c:v>
                </c:pt>
                <c:pt idx="20">
                  <c:v>55.168405064582203</c:v>
                </c:pt>
                <c:pt idx="21">
                  <c:v>57.175271702342073</c:v>
                </c:pt>
                <c:pt idx="22">
                  <c:v>59.182138340101943</c:v>
                </c:pt>
                <c:pt idx="23">
                  <c:v>61.189004977861828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8-4288-AA7B-AAD0CC10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65839"/>
        <c:axId val="1608186047"/>
      </c:scatterChart>
      <c:valAx>
        <c:axId val="18434658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86047"/>
        <c:crosses val="autoZero"/>
        <c:crossBetween val="midCat"/>
      </c:valAx>
      <c:valAx>
        <c:axId val="16081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782411</xdr:colOff>
      <xdr:row>1</xdr:row>
      <xdr:rowOff>16329</xdr:rowOff>
    </xdr:from>
    <xdr:to>
      <xdr:col>27</xdr:col>
      <xdr:colOff>278947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583EF8-61B7-4F13-8D36-3EA3C8FCF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272144</xdr:colOff>
      <xdr:row>1</xdr:row>
      <xdr:rowOff>16328</xdr:rowOff>
    </xdr:from>
    <xdr:to>
      <xdr:col>34</xdr:col>
      <xdr:colOff>598715</xdr:colOff>
      <xdr:row>25</xdr:row>
      <xdr:rowOff>176893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BAB9A2-2875-496B-A114-88714F2FB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612321</xdr:colOff>
      <xdr:row>1</xdr:row>
      <xdr:rowOff>16330</xdr:rowOff>
    </xdr:from>
    <xdr:to>
      <xdr:col>42</xdr:col>
      <xdr:colOff>285749</xdr:colOff>
      <xdr:row>25</xdr:row>
      <xdr:rowOff>176893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DAF1C1-B173-4E84-8A53-0642F2FCA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071F-2375-4CD0-B2D8-B923AE0B2F77}">
  <dimension ref="A1:T29"/>
  <sheetViews>
    <sheetView tabSelected="1" zoomScale="70" zoomScaleNormal="70" workbookViewId="0">
      <selection activeCell="I3" sqref="I3"/>
    </sheetView>
  </sheetViews>
  <sheetFormatPr defaultRowHeight="15" x14ac:dyDescent="0.25"/>
  <cols>
    <col min="10" max="10" width="12.42578125" customWidth="1"/>
    <col min="12" max="12" width="12.85546875" customWidth="1"/>
    <col min="14" max="14" width="12.5703125" customWidth="1"/>
    <col min="15" max="15" width="10.42578125" customWidth="1"/>
    <col min="16" max="16" width="15" customWidth="1"/>
    <col min="18" max="18" width="13.140625" customWidth="1"/>
    <col min="20" max="20" width="11.85546875" customWidth="1"/>
  </cols>
  <sheetData>
    <row r="1" spans="1:20" ht="52.5" customHeight="1" x14ac:dyDescent="0.25">
      <c r="E1" s="15" t="s">
        <v>0</v>
      </c>
      <c r="F1" s="16"/>
      <c r="G1" s="16"/>
      <c r="H1" s="16"/>
      <c r="I1" s="16"/>
      <c r="J1" s="16"/>
      <c r="K1" s="16"/>
      <c r="L1" s="16"/>
      <c r="M1" s="16"/>
    </row>
    <row r="2" spans="1:20" ht="30.75" customHeight="1" x14ac:dyDescent="0.25">
      <c r="A2" s="17" t="s">
        <v>1</v>
      </c>
      <c r="B2" s="18"/>
      <c r="C2" s="18"/>
      <c r="D2" s="19"/>
      <c r="E2" s="3" t="s">
        <v>2</v>
      </c>
      <c r="F2" s="4" t="s">
        <v>3</v>
      </c>
      <c r="G2" s="5" t="s">
        <v>4</v>
      </c>
      <c r="H2" s="6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8" t="s">
        <v>10</v>
      </c>
      <c r="N2" s="9" t="s">
        <v>11</v>
      </c>
      <c r="O2" s="9" t="s">
        <v>12</v>
      </c>
      <c r="P2" s="9" t="s">
        <v>13</v>
      </c>
      <c r="Q2" s="10" t="s">
        <v>14</v>
      </c>
      <c r="R2" s="10" t="s">
        <v>15</v>
      </c>
      <c r="S2" s="10" t="s">
        <v>16</v>
      </c>
      <c r="T2" s="10" t="s">
        <v>17</v>
      </c>
    </row>
    <row r="3" spans="1:20" x14ac:dyDescent="0.25">
      <c r="D3" s="2">
        <v>0</v>
      </c>
      <c r="E3" s="3">
        <f>2^(D3/3)*20</f>
        <v>20</v>
      </c>
      <c r="F3" s="1">
        <v>140</v>
      </c>
      <c r="G3" s="1">
        <v>280</v>
      </c>
      <c r="H3" s="1">
        <v>70</v>
      </c>
      <c r="I3" s="7">
        <f>20*LOG10(E3*F3) - 42.3</f>
        <v>26.643160626844391</v>
      </c>
      <c r="J3" s="7">
        <f>20*LOG10(E3*F3*COS(30)) -42.3</f>
        <v>10.407745724414191</v>
      </c>
      <c r="K3" s="7">
        <f>I3 - 10*LOG10(0.23*I3)</f>
        <v>18.77002483594346</v>
      </c>
      <c r="L3" s="7">
        <f>20*LOG10(F3*E3*COS(45)) -42.3</f>
        <v>21.051672222664322</v>
      </c>
      <c r="M3" s="9">
        <f>20*LOG10(G3*E3) - 42.3</f>
        <v>32.663760540124002</v>
      </c>
      <c r="N3" s="9">
        <f>20*LOG10(G3*E3*COS(30)) -42.3</f>
        <v>16.428345637693816</v>
      </c>
      <c r="O3" s="9">
        <f>M3 - 10*LOG10(0.23*M3)</f>
        <v>23.905820349056071</v>
      </c>
      <c r="P3" s="9">
        <f>20*LOG10(G3*E3*COS(45)) -42.3</f>
        <v>27.072272135943948</v>
      </c>
      <c r="Q3" s="10">
        <f>20*LOG10(H3*E3) - 42.3</f>
        <v>20.622560713564766</v>
      </c>
      <c r="R3" s="10">
        <f>20*LOG10(H3*E3*COS(30)) -42.3</f>
        <v>4.387145811134566</v>
      </c>
      <c r="S3" s="10">
        <f>Q3 - 10*LOG10(0.23*Q3)</f>
        <v>13.86185644482423</v>
      </c>
      <c r="T3" s="10">
        <f>20*LOG10(E3*H3*COS(45)) -42.3</f>
        <v>15.031072309384697</v>
      </c>
    </row>
    <row r="4" spans="1:20" x14ac:dyDescent="0.25">
      <c r="D4" s="2">
        <v>1</v>
      </c>
      <c r="E4" s="3">
        <f>2^(D4/3)*20</f>
        <v>25.198420997897465</v>
      </c>
      <c r="F4" s="1">
        <v>140</v>
      </c>
      <c r="G4" s="1">
        <v>280</v>
      </c>
      <c r="H4" s="1">
        <v>70</v>
      </c>
      <c r="I4" s="7">
        <f t="shared" ref="I4:I26" si="0">20*LOG10(E4*F4) - 42.3</f>
        <v>28.650027264604262</v>
      </c>
      <c r="J4" s="7">
        <f t="shared" ref="J4:J26" si="1">20*LOG10(E4*F4*COS(30)) -42.3</f>
        <v>12.414612362174068</v>
      </c>
      <c r="K4" s="7">
        <f t="shared" ref="K4:K26" si="2">I4 - 10*LOG10(0.23*I4)</f>
        <v>20.461498508458277</v>
      </c>
      <c r="L4" s="7">
        <f t="shared" ref="L4:L26" si="3">20*LOG10(F4*E4*COS(45)) -42.3</f>
        <v>23.058538860424207</v>
      </c>
      <c r="M4" s="9">
        <f t="shared" ref="M4:M26" si="4">20*LOG10(G4*E4) - 42.3</f>
        <v>34.670627177883887</v>
      </c>
      <c r="N4" s="9">
        <f t="shared" ref="N4:N26" si="5">20*LOG10(G4*E4*COS(30)) -42.3</f>
        <v>18.435212275453694</v>
      </c>
      <c r="O4" s="9">
        <f t="shared" ref="O4:O26" si="6">M4 - 10*LOG10(0.23*M4)</f>
        <v>25.653731838285466</v>
      </c>
      <c r="P4" s="9">
        <f t="shared" ref="P4:P26" si="7">20*LOG10(G4*E4*COS(45)) -42.3</f>
        <v>29.079138773703818</v>
      </c>
      <c r="Q4" s="10">
        <f t="shared" ref="Q4:Q26" si="8">20*LOG10(H4*E4) - 42.3</f>
        <v>22.629427351324637</v>
      </c>
      <c r="R4" s="10">
        <f t="shared" ref="R4:R26" si="9">20*LOG10(H4*E4*COS(30)) -42.3</f>
        <v>6.3940124488944434</v>
      </c>
      <c r="S4" s="10">
        <f t="shared" ref="S4:S26" si="10">Q4 - 10*LOG10(0.23*Q4)</f>
        <v>15.465413350543741</v>
      </c>
      <c r="T4" s="10">
        <f t="shared" ref="T4:T26" si="11">20*LOG10(E4*H4*COS(45)) -42.3</f>
        <v>17.037938947144582</v>
      </c>
    </row>
    <row r="5" spans="1:20" x14ac:dyDescent="0.25">
      <c r="D5" s="2">
        <v>2</v>
      </c>
      <c r="E5" s="3">
        <f t="shared" ref="E5:E26" si="12">2^(D5/3)*20</f>
        <v>31.748021039363987</v>
      </c>
      <c r="F5" s="1">
        <v>140</v>
      </c>
      <c r="G5" s="1">
        <v>280</v>
      </c>
      <c r="H5" s="1">
        <v>70</v>
      </c>
      <c r="I5" s="7">
        <f t="shared" si="0"/>
        <v>30.656893902364132</v>
      </c>
      <c r="J5" s="7">
        <f t="shared" si="1"/>
        <v>14.421478999933939</v>
      </c>
      <c r="K5" s="7">
        <f t="shared" si="2"/>
        <v>22.174334033546803</v>
      </c>
      <c r="L5" s="7">
        <f t="shared" si="3"/>
        <v>25.065405498184077</v>
      </c>
      <c r="M5" s="9">
        <f t="shared" si="4"/>
        <v>36.677493815643757</v>
      </c>
      <c r="N5" s="9">
        <f t="shared" si="5"/>
        <v>20.442078913213564</v>
      </c>
      <c r="O5" s="9">
        <f t="shared" si="6"/>
        <v>27.416218930095901</v>
      </c>
      <c r="P5" s="9">
        <f t="shared" si="7"/>
        <v>31.086005411463702</v>
      </c>
      <c r="Q5" s="10">
        <f t="shared" si="8"/>
        <v>24.636293989084507</v>
      </c>
      <c r="R5" s="10">
        <f t="shared" si="9"/>
        <v>8.4008790866543208</v>
      </c>
      <c r="S5" s="10">
        <f t="shared" si="10"/>
        <v>17.103261849318336</v>
      </c>
      <c r="T5" s="10">
        <f t="shared" si="11"/>
        <v>19.044805584904452</v>
      </c>
    </row>
    <row r="6" spans="1:20" x14ac:dyDescent="0.25">
      <c r="D6" s="2">
        <v>3</v>
      </c>
      <c r="E6" s="3">
        <f t="shared" si="12"/>
        <v>40</v>
      </c>
      <c r="F6" s="1">
        <v>140</v>
      </c>
      <c r="G6" s="1">
        <v>280</v>
      </c>
      <c r="H6" s="1">
        <v>70</v>
      </c>
      <c r="I6" s="7">
        <f t="shared" si="0"/>
        <v>32.663760540124002</v>
      </c>
      <c r="J6" s="7">
        <f t="shared" si="1"/>
        <v>16.428345637693816</v>
      </c>
      <c r="K6" s="7">
        <f t="shared" si="2"/>
        <v>23.905820349056071</v>
      </c>
      <c r="L6" s="7">
        <f t="shared" si="3"/>
        <v>27.072272135943948</v>
      </c>
      <c r="M6" s="9">
        <f t="shared" si="4"/>
        <v>38.684360453403642</v>
      </c>
      <c r="N6" s="9">
        <f t="shared" si="5"/>
        <v>22.448945550973448</v>
      </c>
      <c r="O6" s="9">
        <f t="shared" si="6"/>
        <v>29.191727880142153</v>
      </c>
      <c r="P6" s="9">
        <f t="shared" si="7"/>
        <v>33.092872049223573</v>
      </c>
      <c r="Q6" s="10">
        <f t="shared" si="8"/>
        <v>26.643160626844391</v>
      </c>
      <c r="R6" s="10">
        <f t="shared" si="9"/>
        <v>10.407745724414191</v>
      </c>
      <c r="S6" s="10">
        <f t="shared" si="10"/>
        <v>18.77002483594346</v>
      </c>
      <c r="T6" s="10">
        <f t="shared" si="11"/>
        <v>21.051672222664322</v>
      </c>
    </row>
    <row r="7" spans="1:20" x14ac:dyDescent="0.25">
      <c r="D7" s="2">
        <v>4</v>
      </c>
      <c r="E7" s="3">
        <f t="shared" si="12"/>
        <v>50.396841995794915</v>
      </c>
      <c r="F7" s="1">
        <v>140</v>
      </c>
      <c r="G7" s="1">
        <v>280</v>
      </c>
      <c r="H7" s="1">
        <v>70</v>
      </c>
      <c r="I7" s="7">
        <f t="shared" si="0"/>
        <v>34.670627177883873</v>
      </c>
      <c r="J7" s="7">
        <f t="shared" si="1"/>
        <v>18.435212275453694</v>
      </c>
      <c r="K7" s="7">
        <f t="shared" si="2"/>
        <v>25.653731838285452</v>
      </c>
      <c r="L7" s="7">
        <f t="shared" si="3"/>
        <v>29.079138773703818</v>
      </c>
      <c r="M7" s="9">
        <f t="shared" si="4"/>
        <v>40.691227091163498</v>
      </c>
      <c r="N7" s="9">
        <f t="shared" si="5"/>
        <v>24.455812188733319</v>
      </c>
      <c r="O7" s="9">
        <f t="shared" si="6"/>
        <v>30.978940863940185</v>
      </c>
      <c r="P7" s="9">
        <f t="shared" si="7"/>
        <v>35.099738686983443</v>
      </c>
      <c r="Q7" s="10">
        <f t="shared" si="8"/>
        <v>28.650027264604262</v>
      </c>
      <c r="R7" s="10">
        <f t="shared" si="9"/>
        <v>12.414612362174068</v>
      </c>
      <c r="S7" s="10">
        <f t="shared" si="10"/>
        <v>20.461498508458277</v>
      </c>
      <c r="T7" s="10">
        <f t="shared" si="11"/>
        <v>23.058538860424193</v>
      </c>
    </row>
    <row r="8" spans="1:20" x14ac:dyDescent="0.25">
      <c r="D8" s="2">
        <v>5</v>
      </c>
      <c r="E8" s="3">
        <f t="shared" si="12"/>
        <v>63.496042078727974</v>
      </c>
      <c r="F8" s="1">
        <v>140</v>
      </c>
      <c r="G8" s="1">
        <v>280</v>
      </c>
      <c r="H8" s="1">
        <v>70</v>
      </c>
      <c r="I8" s="7">
        <f t="shared" si="0"/>
        <v>36.677493815643757</v>
      </c>
      <c r="J8" s="7">
        <f t="shared" si="1"/>
        <v>20.442078913213564</v>
      </c>
      <c r="K8" s="7">
        <f t="shared" si="2"/>
        <v>27.416218930095901</v>
      </c>
      <c r="L8" s="7">
        <f t="shared" si="3"/>
        <v>31.086005411463702</v>
      </c>
      <c r="M8" s="9">
        <f t="shared" si="4"/>
        <v>42.698093728923382</v>
      </c>
      <c r="N8" s="9">
        <f t="shared" si="5"/>
        <v>26.462678826493189</v>
      </c>
      <c r="O8" s="9">
        <f t="shared" si="6"/>
        <v>32.77673050643395</v>
      </c>
      <c r="P8" s="9">
        <f t="shared" si="7"/>
        <v>37.106605324743327</v>
      </c>
      <c r="Q8" s="10">
        <f t="shared" si="8"/>
        <v>30.656893902364132</v>
      </c>
      <c r="R8" s="10">
        <f t="shared" si="9"/>
        <v>14.421478999933939</v>
      </c>
      <c r="S8" s="10">
        <f t="shared" si="10"/>
        <v>22.174334033546803</v>
      </c>
      <c r="T8" s="10">
        <f t="shared" si="11"/>
        <v>25.065405498184077</v>
      </c>
    </row>
    <row r="9" spans="1:20" x14ac:dyDescent="0.25">
      <c r="D9" s="2">
        <v>6</v>
      </c>
      <c r="E9" s="3">
        <f t="shared" si="12"/>
        <v>80</v>
      </c>
      <c r="F9" s="1">
        <v>140</v>
      </c>
      <c r="G9" s="1">
        <v>280</v>
      </c>
      <c r="H9" s="1">
        <v>70</v>
      </c>
      <c r="I9" s="7">
        <f t="shared" si="0"/>
        <v>38.684360453403642</v>
      </c>
      <c r="J9" s="7">
        <f t="shared" si="1"/>
        <v>22.448945550973448</v>
      </c>
      <c r="K9" s="7">
        <f t="shared" si="2"/>
        <v>29.191727880142153</v>
      </c>
      <c r="L9" s="7">
        <f t="shared" si="3"/>
        <v>33.092872049223573</v>
      </c>
      <c r="M9" s="9">
        <f t="shared" si="4"/>
        <v>44.704960366683267</v>
      </c>
      <c r="N9" s="9">
        <f t="shared" si="5"/>
        <v>28.469545464253073</v>
      </c>
      <c r="O9" s="9">
        <f t="shared" si="6"/>
        <v>34.584124864593278</v>
      </c>
      <c r="P9" s="9">
        <f t="shared" si="7"/>
        <v>39.113471962503198</v>
      </c>
      <c r="Q9" s="10">
        <f t="shared" si="8"/>
        <v>32.663760540124002</v>
      </c>
      <c r="R9" s="10">
        <f t="shared" si="9"/>
        <v>16.428345637693816</v>
      </c>
      <c r="S9" s="10">
        <f t="shared" si="10"/>
        <v>23.905820349056071</v>
      </c>
      <c r="T9" s="10">
        <f t="shared" si="11"/>
        <v>27.072272135943948</v>
      </c>
    </row>
    <row r="10" spans="1:20" x14ac:dyDescent="0.25">
      <c r="D10" s="2">
        <v>7</v>
      </c>
      <c r="E10" s="3">
        <f t="shared" si="12"/>
        <v>100.79368399158987</v>
      </c>
      <c r="F10" s="1">
        <v>140</v>
      </c>
      <c r="G10" s="1">
        <v>280</v>
      </c>
      <c r="H10" s="1">
        <v>70</v>
      </c>
      <c r="I10" s="7">
        <f t="shared" si="0"/>
        <v>40.691227091163498</v>
      </c>
      <c r="J10" s="7">
        <f t="shared" si="1"/>
        <v>24.455812188733319</v>
      </c>
      <c r="K10" s="7">
        <f t="shared" si="2"/>
        <v>30.978940863940185</v>
      </c>
      <c r="L10" s="7">
        <f t="shared" si="3"/>
        <v>35.099738686983443</v>
      </c>
      <c r="M10" s="9">
        <f t="shared" si="4"/>
        <v>46.711827004443123</v>
      </c>
      <c r="N10" s="9">
        <f t="shared" si="5"/>
        <v>30.476412102012944</v>
      </c>
      <c r="O10" s="9">
        <f t="shared" si="6"/>
        <v>36.400280105743704</v>
      </c>
      <c r="P10" s="9">
        <f t="shared" si="7"/>
        <v>41.120338600263068</v>
      </c>
      <c r="Q10" s="10">
        <f t="shared" si="8"/>
        <v>34.670627177883887</v>
      </c>
      <c r="R10" s="10">
        <f t="shared" si="9"/>
        <v>18.435212275453694</v>
      </c>
      <c r="S10" s="10">
        <f t="shared" si="10"/>
        <v>25.653731838285466</v>
      </c>
      <c r="T10" s="10">
        <f t="shared" si="11"/>
        <v>29.079138773703832</v>
      </c>
    </row>
    <row r="11" spans="1:20" x14ac:dyDescent="0.25">
      <c r="D11" s="2">
        <v>8</v>
      </c>
      <c r="E11" s="3">
        <f t="shared" si="12"/>
        <v>126.99208415745595</v>
      </c>
      <c r="F11" s="1">
        <v>140</v>
      </c>
      <c r="G11" s="1">
        <v>280</v>
      </c>
      <c r="H11" s="1">
        <v>70</v>
      </c>
      <c r="I11" s="7">
        <f t="shared" si="0"/>
        <v>42.698093728923382</v>
      </c>
      <c r="J11" s="7">
        <f t="shared" si="1"/>
        <v>26.462678826493189</v>
      </c>
      <c r="K11" s="7">
        <f t="shared" si="2"/>
        <v>32.77673050643395</v>
      </c>
      <c r="L11" s="7">
        <f t="shared" si="3"/>
        <v>37.106605324743327</v>
      </c>
      <c r="M11" s="9">
        <f t="shared" si="4"/>
        <v>48.718693642203007</v>
      </c>
      <c r="N11" s="9">
        <f t="shared" si="5"/>
        <v>32.483278739772814</v>
      </c>
      <c r="O11" s="9">
        <f t="shared" si="6"/>
        <v>38.224458937254468</v>
      </c>
      <c r="P11" s="9">
        <f t="shared" si="7"/>
        <v>43.127205238022952</v>
      </c>
      <c r="Q11" s="10">
        <f t="shared" si="8"/>
        <v>36.677493815643757</v>
      </c>
      <c r="R11" s="10">
        <f t="shared" si="9"/>
        <v>20.442078913213564</v>
      </c>
      <c r="S11" s="10">
        <f t="shared" si="10"/>
        <v>27.416218930095901</v>
      </c>
      <c r="T11" s="10">
        <f t="shared" si="11"/>
        <v>31.086005411463702</v>
      </c>
    </row>
    <row r="12" spans="1:20" x14ac:dyDescent="0.25">
      <c r="D12" s="2">
        <v>9</v>
      </c>
      <c r="E12" s="3">
        <f t="shared" si="12"/>
        <v>160</v>
      </c>
      <c r="F12" s="1">
        <v>140</v>
      </c>
      <c r="G12" s="1">
        <v>280</v>
      </c>
      <c r="H12" s="1">
        <v>70</v>
      </c>
      <c r="I12" s="7">
        <f t="shared" si="0"/>
        <v>44.704960366683267</v>
      </c>
      <c r="J12" s="7">
        <f t="shared" si="1"/>
        <v>28.469545464253073</v>
      </c>
      <c r="K12" s="7">
        <f t="shared" si="2"/>
        <v>34.584124864593278</v>
      </c>
      <c r="L12" s="7">
        <f t="shared" si="3"/>
        <v>39.113471962503198</v>
      </c>
      <c r="M12" s="9">
        <f t="shared" si="4"/>
        <v>50.725560279962892</v>
      </c>
      <c r="N12" s="9">
        <f t="shared" si="5"/>
        <v>34.490145377532684</v>
      </c>
      <c r="O12" s="9">
        <f t="shared" si="6"/>
        <v>40.05601339326001</v>
      </c>
      <c r="P12" s="9">
        <f t="shared" si="7"/>
        <v>45.134071875782823</v>
      </c>
      <c r="Q12" s="10">
        <f t="shared" si="8"/>
        <v>38.684360453403642</v>
      </c>
      <c r="R12" s="10">
        <f t="shared" si="9"/>
        <v>22.448945550973448</v>
      </c>
      <c r="S12" s="10">
        <f t="shared" si="10"/>
        <v>29.191727880142153</v>
      </c>
      <c r="T12" s="10">
        <f t="shared" si="11"/>
        <v>33.092872049223573</v>
      </c>
    </row>
    <row r="13" spans="1:20" x14ac:dyDescent="0.25">
      <c r="D13" s="2">
        <v>10</v>
      </c>
      <c r="E13" s="3">
        <f t="shared" si="12"/>
        <v>201.58736798317972</v>
      </c>
      <c r="F13" s="1">
        <v>140</v>
      </c>
      <c r="G13" s="1">
        <v>280</v>
      </c>
      <c r="H13" s="1">
        <v>70</v>
      </c>
      <c r="I13" s="7">
        <f t="shared" si="0"/>
        <v>46.711827004443123</v>
      </c>
      <c r="J13" s="7">
        <f t="shared" si="1"/>
        <v>30.476412102012944</v>
      </c>
      <c r="K13" s="7">
        <f t="shared" si="2"/>
        <v>36.400280105743704</v>
      </c>
      <c r="L13" s="7">
        <f t="shared" si="3"/>
        <v>41.120338600263068</v>
      </c>
      <c r="M13" s="9">
        <f t="shared" si="4"/>
        <v>52.732426917722748</v>
      </c>
      <c r="N13" s="9">
        <f t="shared" si="5"/>
        <v>36.497012015292569</v>
      </c>
      <c r="O13" s="9">
        <f t="shared" si="6"/>
        <v>41.894370963192834</v>
      </c>
      <c r="P13" s="9">
        <f t="shared" si="7"/>
        <v>47.140938513542693</v>
      </c>
      <c r="Q13" s="10">
        <f t="shared" si="8"/>
        <v>40.691227091163498</v>
      </c>
      <c r="R13" s="10">
        <f t="shared" si="9"/>
        <v>24.455812188733319</v>
      </c>
      <c r="S13" s="10">
        <f t="shared" si="10"/>
        <v>30.978940863940185</v>
      </c>
      <c r="T13" s="10">
        <f t="shared" si="11"/>
        <v>35.099738686983443</v>
      </c>
    </row>
    <row r="14" spans="1:20" x14ac:dyDescent="0.25">
      <c r="D14" s="2">
        <v>11</v>
      </c>
      <c r="E14" s="3">
        <f t="shared" si="12"/>
        <v>253.98416831491187</v>
      </c>
      <c r="F14" s="1">
        <v>140</v>
      </c>
      <c r="G14" s="1">
        <v>280</v>
      </c>
      <c r="H14" s="1">
        <v>70</v>
      </c>
      <c r="I14" s="7">
        <f t="shared" si="0"/>
        <v>48.718693642203007</v>
      </c>
      <c r="J14" s="7">
        <f t="shared" si="1"/>
        <v>32.483278739772814</v>
      </c>
      <c r="K14" s="7">
        <f t="shared" si="2"/>
        <v>38.224458937254468</v>
      </c>
      <c r="L14" s="7">
        <f t="shared" si="3"/>
        <v>43.127205238022952</v>
      </c>
      <c r="M14" s="9">
        <f t="shared" si="4"/>
        <v>54.739293555482632</v>
      </c>
      <c r="N14" s="9">
        <f t="shared" si="5"/>
        <v>38.503878653052425</v>
      </c>
      <c r="O14" s="9">
        <f t="shared" si="6"/>
        <v>43.739023312599159</v>
      </c>
      <c r="P14" s="9">
        <f t="shared" si="7"/>
        <v>49.147805151302578</v>
      </c>
      <c r="Q14" s="10">
        <f t="shared" si="8"/>
        <v>42.698093728923382</v>
      </c>
      <c r="R14" s="10">
        <f t="shared" si="9"/>
        <v>26.462678826493189</v>
      </c>
      <c r="S14" s="10">
        <f t="shared" si="10"/>
        <v>32.77673050643395</v>
      </c>
      <c r="T14" s="10">
        <f t="shared" si="11"/>
        <v>37.106605324743313</v>
      </c>
    </row>
    <row r="15" spans="1:20" x14ac:dyDescent="0.25">
      <c r="D15" s="2">
        <v>12</v>
      </c>
      <c r="E15" s="3">
        <f t="shared" si="12"/>
        <v>320</v>
      </c>
      <c r="F15" s="1">
        <v>140</v>
      </c>
      <c r="G15" s="1">
        <v>280</v>
      </c>
      <c r="H15" s="1">
        <v>70</v>
      </c>
      <c r="I15" s="7">
        <f t="shared" si="0"/>
        <v>50.725560279962892</v>
      </c>
      <c r="J15" s="7">
        <f t="shared" si="1"/>
        <v>34.490145377532684</v>
      </c>
      <c r="K15" s="7">
        <f t="shared" si="2"/>
        <v>40.05601339326001</v>
      </c>
      <c r="L15" s="7">
        <f t="shared" si="3"/>
        <v>45.134071875782823</v>
      </c>
      <c r="M15" s="9">
        <f t="shared" si="4"/>
        <v>56.746160193242503</v>
      </c>
      <c r="N15" s="9">
        <f t="shared" si="5"/>
        <v>40.510745290812309</v>
      </c>
      <c r="O15" s="9">
        <f t="shared" si="6"/>
        <v>45.589517035790394</v>
      </c>
      <c r="P15" s="9">
        <f t="shared" si="7"/>
        <v>51.154671789062448</v>
      </c>
      <c r="Q15" s="10">
        <f t="shared" si="8"/>
        <v>44.704960366683267</v>
      </c>
      <c r="R15" s="10">
        <f t="shared" si="9"/>
        <v>28.469545464253073</v>
      </c>
      <c r="S15" s="10">
        <f t="shared" si="10"/>
        <v>34.584124864593278</v>
      </c>
      <c r="T15" s="10">
        <f t="shared" si="11"/>
        <v>39.113471962503198</v>
      </c>
    </row>
    <row r="16" spans="1:20" x14ac:dyDescent="0.25">
      <c r="D16" s="2">
        <v>13</v>
      </c>
      <c r="E16" s="3">
        <f t="shared" si="12"/>
        <v>403.17473596635926</v>
      </c>
      <c r="F16" s="1">
        <v>140</v>
      </c>
      <c r="G16" s="1">
        <v>280</v>
      </c>
      <c r="H16" s="1">
        <v>70</v>
      </c>
      <c r="I16" s="7">
        <f t="shared" si="0"/>
        <v>52.732426917722748</v>
      </c>
      <c r="J16" s="7">
        <f t="shared" si="1"/>
        <v>36.497012015292555</v>
      </c>
      <c r="K16" s="7">
        <f t="shared" si="2"/>
        <v>41.894370963192834</v>
      </c>
      <c r="L16" s="7">
        <f t="shared" si="3"/>
        <v>47.140938513542693</v>
      </c>
      <c r="M16" s="9">
        <f t="shared" si="4"/>
        <v>58.753026831002373</v>
      </c>
      <c r="N16" s="9">
        <f t="shared" si="5"/>
        <v>42.517611928572194</v>
      </c>
      <c r="O16" s="9">
        <f t="shared" si="6"/>
        <v>47.445446016343539</v>
      </c>
      <c r="P16" s="9">
        <f t="shared" si="7"/>
        <v>53.161538426822318</v>
      </c>
      <c r="Q16" s="10">
        <f t="shared" si="8"/>
        <v>46.711827004443123</v>
      </c>
      <c r="R16" s="10">
        <f t="shared" si="9"/>
        <v>30.476412102012929</v>
      </c>
      <c r="S16" s="10">
        <f t="shared" si="10"/>
        <v>36.400280105743704</v>
      </c>
      <c r="T16" s="10">
        <f t="shared" si="11"/>
        <v>41.120338600263068</v>
      </c>
    </row>
    <row r="17" spans="4:20" x14ac:dyDescent="0.25">
      <c r="D17" s="2">
        <v>14</v>
      </c>
      <c r="E17" s="3">
        <f t="shared" si="12"/>
        <v>507.96833662982397</v>
      </c>
      <c r="F17" s="1">
        <v>140</v>
      </c>
      <c r="G17" s="1">
        <v>280</v>
      </c>
      <c r="H17" s="1">
        <v>70</v>
      </c>
      <c r="I17" s="7">
        <f t="shared" si="0"/>
        <v>54.739293555482632</v>
      </c>
      <c r="J17" s="7">
        <f t="shared" si="1"/>
        <v>38.503878653052439</v>
      </c>
      <c r="K17" s="7">
        <f t="shared" si="2"/>
        <v>43.739023312599159</v>
      </c>
      <c r="L17" s="7">
        <f t="shared" si="3"/>
        <v>49.147805151302578</v>
      </c>
      <c r="M17" s="9">
        <f t="shared" si="4"/>
        <v>60.759893468762257</v>
      </c>
      <c r="N17" s="9">
        <f t="shared" si="5"/>
        <v>44.524478566332064</v>
      </c>
      <c r="O17" s="9">
        <f t="shared" si="6"/>
        <v>49.306445071222825</v>
      </c>
      <c r="P17" s="9">
        <f t="shared" si="7"/>
        <v>55.168405064582203</v>
      </c>
      <c r="Q17" s="10">
        <f t="shared" si="8"/>
        <v>48.718693642203007</v>
      </c>
      <c r="R17" s="10">
        <f t="shared" si="9"/>
        <v>32.483278739772814</v>
      </c>
      <c r="S17" s="10">
        <f t="shared" si="10"/>
        <v>38.224458937254468</v>
      </c>
      <c r="T17" s="10">
        <f t="shared" si="11"/>
        <v>43.127205238022952</v>
      </c>
    </row>
    <row r="18" spans="4:20" x14ac:dyDescent="0.25">
      <c r="D18" s="2">
        <v>15</v>
      </c>
      <c r="E18" s="3">
        <f t="shared" si="12"/>
        <v>640</v>
      </c>
      <c r="F18" s="1">
        <v>140</v>
      </c>
      <c r="G18" s="1">
        <v>280</v>
      </c>
      <c r="H18" s="1">
        <v>70</v>
      </c>
      <c r="I18" s="7">
        <f t="shared" si="0"/>
        <v>56.746160193242503</v>
      </c>
      <c r="J18" s="7">
        <f t="shared" si="1"/>
        <v>40.510745290812309</v>
      </c>
      <c r="K18" s="7">
        <f t="shared" si="2"/>
        <v>45.589517035790394</v>
      </c>
      <c r="L18" s="7">
        <f t="shared" si="3"/>
        <v>51.154671789062448</v>
      </c>
      <c r="M18" s="9">
        <f t="shared" si="4"/>
        <v>62.766760106522128</v>
      </c>
      <c r="N18" s="9">
        <f t="shared" si="5"/>
        <v>46.531345204091934</v>
      </c>
      <c r="O18" s="9">
        <f t="shared" si="6"/>
        <v>51.172184628100005</v>
      </c>
      <c r="P18" s="9">
        <f t="shared" si="7"/>
        <v>57.175271702342073</v>
      </c>
      <c r="Q18" s="10">
        <f t="shared" si="8"/>
        <v>50.725560279962892</v>
      </c>
      <c r="R18" s="10">
        <f t="shared" si="9"/>
        <v>34.490145377532684</v>
      </c>
      <c r="S18" s="10">
        <f t="shared" si="10"/>
        <v>40.05601339326001</v>
      </c>
      <c r="T18" s="10">
        <f t="shared" si="11"/>
        <v>45.134071875782823</v>
      </c>
    </row>
    <row r="19" spans="4:20" x14ac:dyDescent="0.25">
      <c r="D19" s="2">
        <v>16</v>
      </c>
      <c r="E19" s="3">
        <f t="shared" si="12"/>
        <v>806.34947193271853</v>
      </c>
      <c r="F19" s="1">
        <v>140</v>
      </c>
      <c r="G19" s="1">
        <v>280</v>
      </c>
      <c r="H19" s="1">
        <v>70</v>
      </c>
      <c r="I19" s="7">
        <f t="shared" si="0"/>
        <v>58.753026831002373</v>
      </c>
      <c r="J19" s="7">
        <f t="shared" si="1"/>
        <v>42.517611928572194</v>
      </c>
      <c r="K19" s="7">
        <f t="shared" si="2"/>
        <v>47.445446016343539</v>
      </c>
      <c r="L19" s="7">
        <f t="shared" si="3"/>
        <v>53.161538426822318</v>
      </c>
      <c r="M19" s="9">
        <f t="shared" si="4"/>
        <v>64.773626744281998</v>
      </c>
      <c r="N19" s="9">
        <f t="shared" si="5"/>
        <v>48.538211841851819</v>
      </c>
      <c r="O19" s="9">
        <f t="shared" si="6"/>
        <v>53.042366240657913</v>
      </c>
      <c r="P19" s="9">
        <f t="shared" si="7"/>
        <v>59.182138340101943</v>
      </c>
      <c r="Q19" s="10">
        <f t="shared" si="8"/>
        <v>52.732426917722748</v>
      </c>
      <c r="R19" s="10">
        <f t="shared" si="9"/>
        <v>36.497012015292555</v>
      </c>
      <c r="S19" s="10">
        <f t="shared" si="10"/>
        <v>41.894370963192834</v>
      </c>
      <c r="T19" s="10">
        <f t="shared" si="11"/>
        <v>47.140938513542693</v>
      </c>
    </row>
    <row r="20" spans="4:20" x14ac:dyDescent="0.25">
      <c r="D20" s="2">
        <v>17</v>
      </c>
      <c r="E20" s="3">
        <f t="shared" si="12"/>
        <v>1015.9366732596476</v>
      </c>
      <c r="F20" s="1">
        <v>140</v>
      </c>
      <c r="G20" s="1">
        <v>280</v>
      </c>
      <c r="H20" s="1">
        <v>70</v>
      </c>
      <c r="I20" s="7">
        <f t="shared" si="0"/>
        <v>60.759893468762257</v>
      </c>
      <c r="J20" s="7">
        <f t="shared" si="1"/>
        <v>44.52447856633205</v>
      </c>
      <c r="K20" s="7">
        <f t="shared" si="2"/>
        <v>49.306445071222825</v>
      </c>
      <c r="L20" s="7">
        <f t="shared" si="3"/>
        <v>55.168405064582203</v>
      </c>
      <c r="M20" s="9">
        <f t="shared" si="4"/>
        <v>66.780493382041882</v>
      </c>
      <c r="N20" s="9">
        <f t="shared" si="5"/>
        <v>50.545078479611675</v>
      </c>
      <c r="O20" s="9">
        <f t="shared" si="6"/>
        <v>54.916718788383136</v>
      </c>
      <c r="P20" s="9">
        <f t="shared" si="7"/>
        <v>61.189004977861828</v>
      </c>
      <c r="Q20" s="10">
        <f t="shared" si="8"/>
        <v>54.739293555482632</v>
      </c>
      <c r="R20" s="10">
        <f t="shared" si="9"/>
        <v>38.503878653052425</v>
      </c>
      <c r="S20" s="10">
        <f t="shared" si="10"/>
        <v>43.739023312599159</v>
      </c>
      <c r="T20" s="10">
        <f t="shared" si="11"/>
        <v>49.147805151302578</v>
      </c>
    </row>
    <row r="21" spans="4:20" x14ac:dyDescent="0.25">
      <c r="D21" s="2">
        <v>18</v>
      </c>
      <c r="E21" s="3">
        <f t="shared" si="12"/>
        <v>1280</v>
      </c>
      <c r="F21" s="1">
        <v>140</v>
      </c>
      <c r="G21" s="1">
        <v>280</v>
      </c>
      <c r="H21" s="1">
        <v>70</v>
      </c>
      <c r="I21" s="7">
        <f t="shared" si="0"/>
        <v>62.766760106522128</v>
      </c>
      <c r="J21" s="7">
        <f t="shared" si="1"/>
        <v>46.531345204091934</v>
      </c>
      <c r="K21" s="7">
        <f t="shared" si="2"/>
        <v>51.172184628100005</v>
      </c>
      <c r="L21" s="7">
        <f t="shared" si="3"/>
        <v>57.175271702342073</v>
      </c>
      <c r="M21" s="9">
        <f t="shared" si="4"/>
        <v>68.787360019801753</v>
      </c>
      <c r="N21" s="9">
        <f t="shared" si="5"/>
        <v>52.551945117371559</v>
      </c>
      <c r="O21" s="9">
        <f t="shared" si="6"/>
        <v>56.794995239186122</v>
      </c>
      <c r="P21" s="9">
        <f t="shared" si="7"/>
        <v>63.195871615621698</v>
      </c>
      <c r="Q21" s="10">
        <f t="shared" si="8"/>
        <v>56.746160193242503</v>
      </c>
      <c r="R21" s="10">
        <f t="shared" si="9"/>
        <v>40.510745290812309</v>
      </c>
      <c r="S21" s="10">
        <f t="shared" si="10"/>
        <v>45.589517035790394</v>
      </c>
      <c r="T21" s="10">
        <f t="shared" si="11"/>
        <v>51.154671789062448</v>
      </c>
    </row>
    <row r="22" spans="4:20" x14ac:dyDescent="0.25">
      <c r="D22" s="2">
        <v>19</v>
      </c>
      <c r="E22" s="3">
        <f t="shared" si="12"/>
        <v>1612.6989438654366</v>
      </c>
      <c r="F22" s="1">
        <v>140</v>
      </c>
      <c r="G22" s="1">
        <v>280</v>
      </c>
      <c r="H22" s="1">
        <v>70</v>
      </c>
      <c r="I22" s="7">
        <f t="shared" si="0"/>
        <v>64.773626744281998</v>
      </c>
      <c r="J22" s="7">
        <f t="shared" si="1"/>
        <v>48.538211841851805</v>
      </c>
      <c r="K22" s="7">
        <f t="shared" si="2"/>
        <v>53.042366240657913</v>
      </c>
      <c r="L22" s="7">
        <f t="shared" si="3"/>
        <v>59.182138340101943</v>
      </c>
      <c r="M22" s="9">
        <f t="shared" si="4"/>
        <v>70.794226657561623</v>
      </c>
      <c r="N22" s="9">
        <f t="shared" si="5"/>
        <v>54.55881175513143</v>
      </c>
      <c r="O22" s="9">
        <f t="shared" si="6"/>
        <v>58.676969877691121</v>
      </c>
      <c r="P22" s="9">
        <f t="shared" si="7"/>
        <v>65.202738253381568</v>
      </c>
      <c r="Q22" s="10">
        <f t="shared" si="8"/>
        <v>58.753026831002373</v>
      </c>
      <c r="R22" s="10">
        <f t="shared" si="9"/>
        <v>42.517611928572194</v>
      </c>
      <c r="S22" s="10">
        <f t="shared" si="10"/>
        <v>47.445446016343539</v>
      </c>
      <c r="T22" s="10">
        <f t="shared" si="11"/>
        <v>53.161538426822318</v>
      </c>
    </row>
    <row r="23" spans="4:20" x14ac:dyDescent="0.25">
      <c r="D23" s="2">
        <v>20</v>
      </c>
      <c r="E23" s="3">
        <f t="shared" si="12"/>
        <v>2031.8733465192952</v>
      </c>
      <c r="F23" s="1">
        <v>140</v>
      </c>
      <c r="G23" s="1">
        <v>280</v>
      </c>
      <c r="H23" s="1">
        <v>70</v>
      </c>
      <c r="I23" s="7">
        <f t="shared" si="0"/>
        <v>66.780493382041882</v>
      </c>
      <c r="J23" s="7">
        <f t="shared" si="1"/>
        <v>50.545078479611675</v>
      </c>
      <c r="K23" s="7">
        <f t="shared" si="2"/>
        <v>54.916718788383136</v>
      </c>
      <c r="L23" s="7">
        <f t="shared" si="3"/>
        <v>61.189004977861828</v>
      </c>
      <c r="M23" s="9">
        <f t="shared" si="4"/>
        <v>72.801093295321508</v>
      </c>
      <c r="N23" s="9">
        <f t="shared" si="5"/>
        <v>56.5656783928913</v>
      </c>
      <c r="O23" s="9">
        <f t="shared" si="6"/>
        <v>60.562435921059169</v>
      </c>
      <c r="P23" s="9">
        <f t="shared" si="7"/>
        <v>67.209604891141439</v>
      </c>
      <c r="Q23" s="10">
        <f t="shared" si="8"/>
        <v>60.759893468762257</v>
      </c>
      <c r="R23" s="10">
        <f t="shared" si="9"/>
        <v>44.52447856633205</v>
      </c>
      <c r="S23" s="10">
        <f t="shared" si="10"/>
        <v>49.306445071222825</v>
      </c>
      <c r="T23" s="10">
        <f t="shared" si="11"/>
        <v>55.168405064582203</v>
      </c>
    </row>
    <row r="24" spans="4:20" x14ac:dyDescent="0.25">
      <c r="D24" s="2">
        <v>21</v>
      </c>
      <c r="E24" s="3">
        <f t="shared" si="12"/>
        <v>2560</v>
      </c>
      <c r="F24" s="1">
        <v>140</v>
      </c>
      <c r="G24" s="1">
        <v>280</v>
      </c>
      <c r="H24" s="1">
        <v>70</v>
      </c>
      <c r="I24" s="7">
        <f t="shared" si="0"/>
        <v>68.787360019801753</v>
      </c>
      <c r="J24" s="7">
        <f t="shared" si="1"/>
        <v>52.551945117371559</v>
      </c>
      <c r="K24" s="7">
        <f t="shared" si="2"/>
        <v>56.794995239186122</v>
      </c>
      <c r="L24" s="7">
        <f t="shared" si="3"/>
        <v>63.195871615621698</v>
      </c>
      <c r="M24" s="9">
        <f t="shared" si="4"/>
        <v>74.807959933081378</v>
      </c>
      <c r="N24" s="9">
        <f t="shared" si="5"/>
        <v>58.572545030651185</v>
      </c>
      <c r="O24" s="9">
        <f t="shared" si="6"/>
        <v>62.451203459088568</v>
      </c>
      <c r="P24" s="9">
        <f t="shared" si="7"/>
        <v>69.216471528901323</v>
      </c>
      <c r="Q24" s="10">
        <f t="shared" si="8"/>
        <v>62.766760106522128</v>
      </c>
      <c r="R24" s="10">
        <f t="shared" si="9"/>
        <v>46.531345204091934</v>
      </c>
      <c r="S24" s="10">
        <f t="shared" si="10"/>
        <v>51.172184628100005</v>
      </c>
      <c r="T24" s="10">
        <f t="shared" si="11"/>
        <v>57.175271702342073</v>
      </c>
    </row>
    <row r="25" spans="4:20" x14ac:dyDescent="0.25">
      <c r="D25" s="2">
        <v>22</v>
      </c>
      <c r="E25" s="3">
        <f t="shared" si="12"/>
        <v>3225.3978877308737</v>
      </c>
      <c r="F25" s="1">
        <v>140</v>
      </c>
      <c r="G25" s="1">
        <v>280</v>
      </c>
      <c r="H25" s="1">
        <v>70</v>
      </c>
      <c r="I25" s="7">
        <f t="shared" si="0"/>
        <v>70.794226657561623</v>
      </c>
      <c r="J25" s="7">
        <f t="shared" si="1"/>
        <v>54.55881175513143</v>
      </c>
      <c r="K25" s="7">
        <f t="shared" si="2"/>
        <v>58.676969877691121</v>
      </c>
      <c r="L25" s="7">
        <f t="shared" si="3"/>
        <v>65.202738253381568</v>
      </c>
      <c r="M25" s="9">
        <f t="shared" si="4"/>
        <v>76.814826570841248</v>
      </c>
      <c r="N25" s="9">
        <f t="shared" si="5"/>
        <v>60.579411668411055</v>
      </c>
      <c r="O25" s="9">
        <f t="shared" si="6"/>
        <v>64.343097667064512</v>
      </c>
      <c r="P25" s="9">
        <f t="shared" si="7"/>
        <v>71.223338166661193</v>
      </c>
      <c r="Q25" s="10">
        <f t="shared" si="8"/>
        <v>64.773626744281998</v>
      </c>
      <c r="R25" s="10">
        <f t="shared" si="9"/>
        <v>48.538211841851805</v>
      </c>
      <c r="S25" s="10">
        <f t="shared" si="10"/>
        <v>53.042366240657913</v>
      </c>
      <c r="T25" s="10">
        <f t="shared" si="11"/>
        <v>59.182138340101943</v>
      </c>
    </row>
    <row r="26" spans="4:20" x14ac:dyDescent="0.25">
      <c r="D26" s="2">
        <v>23</v>
      </c>
      <c r="E26" s="3">
        <f t="shared" si="12"/>
        <v>4063.7466930385908</v>
      </c>
      <c r="F26" s="1">
        <v>140</v>
      </c>
      <c r="G26" s="1">
        <v>280</v>
      </c>
      <c r="H26" s="1">
        <v>70</v>
      </c>
      <c r="I26" s="7">
        <f t="shared" si="0"/>
        <v>72.801093295321508</v>
      </c>
      <c r="J26" s="7">
        <f t="shared" si="1"/>
        <v>56.5656783928913</v>
      </c>
      <c r="K26" s="7">
        <f t="shared" si="2"/>
        <v>60.562435921059169</v>
      </c>
      <c r="L26" s="7">
        <f t="shared" si="3"/>
        <v>67.209604891141453</v>
      </c>
      <c r="M26" s="9">
        <f t="shared" si="4"/>
        <v>78.821693208601133</v>
      </c>
      <c r="N26" s="9">
        <f t="shared" si="5"/>
        <v>62.586278306170925</v>
      </c>
      <c r="O26" s="9">
        <f t="shared" si="6"/>
        <v>66.23795724913623</v>
      </c>
      <c r="P26" s="9">
        <f t="shared" si="7"/>
        <v>73.230204804421064</v>
      </c>
      <c r="Q26" s="10">
        <f t="shared" si="8"/>
        <v>66.780493382041882</v>
      </c>
      <c r="R26" s="10">
        <f t="shared" si="9"/>
        <v>50.545078479611675</v>
      </c>
      <c r="S26" s="10">
        <f t="shared" si="10"/>
        <v>54.916718788383136</v>
      </c>
      <c r="T26" s="10">
        <f t="shared" si="11"/>
        <v>61.189004977861828</v>
      </c>
    </row>
    <row r="27" spans="4:20" ht="42" customHeight="1" x14ac:dyDescent="0.25">
      <c r="E27" s="15" t="s">
        <v>21</v>
      </c>
      <c r="F27" s="16"/>
      <c r="G27" s="16"/>
      <c r="H27" s="16"/>
      <c r="I27" s="16"/>
      <c r="J27" s="16"/>
      <c r="K27" s="16"/>
      <c r="L27" s="16"/>
      <c r="M27" s="16"/>
    </row>
    <row r="28" spans="4:20" x14ac:dyDescent="0.25">
      <c r="E28" s="11" t="s">
        <v>2</v>
      </c>
      <c r="F28" s="12" t="s">
        <v>18</v>
      </c>
      <c r="G28" s="20" t="s">
        <v>19</v>
      </c>
      <c r="H28" s="20"/>
      <c r="I28" s="20"/>
      <c r="J28" s="20"/>
      <c r="K28" s="21" t="s">
        <v>20</v>
      </c>
      <c r="L28" s="21"/>
      <c r="M28" s="13" t="s">
        <v>22</v>
      </c>
    </row>
    <row r="29" spans="4:20" x14ac:dyDescent="0.25">
      <c r="E29" s="11">
        <v>500</v>
      </c>
      <c r="F29" s="12">
        <v>140</v>
      </c>
      <c r="G29" s="22">
        <f xml:space="preserve"> 16*LOG10(F29) + 7</f>
        <v>41.338048570851811</v>
      </c>
      <c r="H29" s="22"/>
      <c r="I29" s="22"/>
      <c r="J29" s="22"/>
      <c r="K29" s="23">
        <f>18.1*LOG10(F29) + 2.9</f>
        <v>41.74491744577611</v>
      </c>
      <c r="L29" s="23"/>
      <c r="M29" s="14">
        <f>13.3*LOG10(F29) +12</f>
        <v>40.54350287452057</v>
      </c>
    </row>
  </sheetData>
  <mergeCells count="7">
    <mergeCell ref="G29:J29"/>
    <mergeCell ref="K29:L29"/>
    <mergeCell ref="E1:M1"/>
    <mergeCell ref="A2:D2"/>
    <mergeCell ref="E27:M27"/>
    <mergeCell ref="G28:J28"/>
    <mergeCell ref="K28:L2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2020-10-03T16:46:43Z</dcterms:created>
  <dcterms:modified xsi:type="dcterms:W3CDTF">2021-02-01T15:11:46Z</dcterms:modified>
</cp:coreProperties>
</file>