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883DB607-2CE7-4E9D-8CEA-BB62B647C461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F28" i="8" s="1"/>
  <c r="N9" i="8"/>
  <c r="N4" i="8"/>
  <c r="F24" i="8" s="1"/>
  <c r="F27" i="8"/>
  <c r="J16" i="8"/>
  <c r="D26" i="8" s="1"/>
  <c r="F29" i="8"/>
  <c r="B9" i="8"/>
  <c r="B8" i="8"/>
  <c r="N17" i="8"/>
  <c r="B7" i="8"/>
  <c r="N16" i="8"/>
  <c r="B6" i="8"/>
  <c r="F25" i="8"/>
  <c r="B5" i="8"/>
  <c r="B4" i="8"/>
  <c r="N5" i="7"/>
  <c r="N6" i="7"/>
  <c r="N16" i="7" s="1"/>
  <c r="N7" i="7"/>
  <c r="N8" i="7"/>
  <c r="F28" i="7" s="1"/>
  <c r="N9" i="7"/>
  <c r="F29" i="7" s="1"/>
  <c r="N4" i="7"/>
  <c r="F24" i="7" s="1"/>
  <c r="B9" i="7"/>
  <c r="B8" i="7"/>
  <c r="N17" i="7"/>
  <c r="B7" i="7"/>
  <c r="B6" i="7"/>
  <c r="F25" i="7"/>
  <c r="B5" i="7"/>
  <c r="B4" i="7"/>
  <c r="N5" i="6"/>
  <c r="F25" i="6" s="1"/>
  <c r="N6" i="6"/>
  <c r="F26" i="6" s="1"/>
  <c r="N7" i="6"/>
  <c r="F27" i="6" s="1"/>
  <c r="N8" i="6"/>
  <c r="F28" i="6" s="1"/>
  <c r="N9" i="6"/>
  <c r="F29" i="6" s="1"/>
  <c r="N4" i="6"/>
  <c r="F24" i="6" s="1"/>
  <c r="F28" i="4"/>
  <c r="F29" i="4"/>
  <c r="B9" i="6"/>
  <c r="B8" i="6"/>
  <c r="N17" i="6"/>
  <c r="B7" i="6"/>
  <c r="B6" i="6"/>
  <c r="B5" i="6"/>
  <c r="B4" i="6"/>
  <c r="N5" i="5"/>
  <c r="F25" i="5" s="1"/>
  <c r="N6" i="5"/>
  <c r="N16" i="5" s="1"/>
  <c r="N7" i="5"/>
  <c r="N17" i="5" s="1"/>
  <c r="N8" i="5"/>
  <c r="J18" i="5" s="1"/>
  <c r="D28" i="5" s="1"/>
  <c r="N9" i="5"/>
  <c r="F29" i="5" s="1"/>
  <c r="N4" i="5"/>
  <c r="F24" i="5" s="1"/>
  <c r="D22" i="1"/>
  <c r="D9" i="1"/>
  <c r="D10" i="1"/>
  <c r="D11" i="1"/>
  <c r="D5" i="1"/>
  <c r="D6" i="1"/>
  <c r="D7" i="1"/>
  <c r="D20" i="1"/>
  <c r="D12" i="1"/>
  <c r="B9" i="5"/>
  <c r="B8" i="5"/>
  <c r="B7" i="5"/>
  <c r="B6" i="5"/>
  <c r="B5" i="5"/>
  <c r="B4" i="5"/>
  <c r="N4" i="4"/>
  <c r="J14" i="4" s="1"/>
  <c r="D24" i="4" s="1"/>
  <c r="N5" i="4"/>
  <c r="J15" i="4" s="1"/>
  <c r="D25" i="4" s="1"/>
  <c r="N6" i="4"/>
  <c r="N16" i="4" s="1"/>
  <c r="N7" i="4"/>
  <c r="J17" i="4" s="1"/>
  <c r="D27" i="4" s="1"/>
  <c r="N8" i="4"/>
  <c r="N9" i="4"/>
  <c r="J19" i="4" s="1"/>
  <c r="D29" i="4" s="1"/>
  <c r="C7" i="1"/>
  <c r="C22" i="1" s="1"/>
  <c r="C10" i="1"/>
  <c r="B10" i="1"/>
  <c r="C9" i="1"/>
  <c r="C11" i="1"/>
  <c r="C5" i="1"/>
  <c r="C6" i="1"/>
  <c r="B9" i="1"/>
  <c r="B12" i="1"/>
  <c r="B11" i="1" s="1"/>
  <c r="C20" i="1"/>
  <c r="C12" i="1"/>
  <c r="B9" i="4"/>
  <c r="B8" i="4"/>
  <c r="B7" i="4"/>
  <c r="B6" i="4"/>
  <c r="B5" i="4"/>
  <c r="B4" i="4"/>
  <c r="J17" i="8" l="1"/>
  <c r="D27" i="8" s="1"/>
  <c r="J27" i="8" s="1"/>
  <c r="J14" i="8"/>
  <c r="D24" i="8" s="1"/>
  <c r="J24" i="8" s="1"/>
  <c r="J18" i="8"/>
  <c r="D28" i="8" s="1"/>
  <c r="J28" i="8" s="1"/>
  <c r="J15" i="8"/>
  <c r="D25" i="8" s="1"/>
  <c r="J25" i="8" s="1"/>
  <c r="N15" i="8"/>
  <c r="N19" i="8"/>
  <c r="F26" i="8"/>
  <c r="J26" i="8" s="1"/>
  <c r="J19" i="8"/>
  <c r="D29" i="8" s="1"/>
  <c r="J29" i="8" s="1"/>
  <c r="F25" i="4"/>
  <c r="N19" i="6"/>
  <c r="N14" i="8"/>
  <c r="N18" i="8"/>
  <c r="J19" i="7"/>
  <c r="D29" i="7" s="1"/>
  <c r="J29" i="7" s="1"/>
  <c r="J17" i="7"/>
  <c r="D27" i="7" s="1"/>
  <c r="F27" i="7"/>
  <c r="F26" i="7"/>
  <c r="J15" i="7"/>
  <c r="D25" i="7" s="1"/>
  <c r="J25" i="7" s="1"/>
  <c r="F26" i="5"/>
  <c r="J16" i="4"/>
  <c r="D26" i="4" s="1"/>
  <c r="N15" i="7"/>
  <c r="N19" i="7"/>
  <c r="N14" i="5"/>
  <c r="N15" i="6"/>
  <c r="F27" i="4"/>
  <c r="F28" i="5"/>
  <c r="J14" i="7"/>
  <c r="D24" i="7" s="1"/>
  <c r="J24" i="7" s="1"/>
  <c r="J16" i="7"/>
  <c r="D26" i="7" s="1"/>
  <c r="J18" i="7"/>
  <c r="D28" i="7" s="1"/>
  <c r="J28" i="7" s="1"/>
  <c r="F24" i="4"/>
  <c r="F26" i="4"/>
  <c r="F27" i="5"/>
  <c r="N14" i="7"/>
  <c r="N18" i="7"/>
  <c r="J18" i="6"/>
  <c r="D28" i="6" s="1"/>
  <c r="J28" i="6" s="1"/>
  <c r="J16" i="6"/>
  <c r="D26" i="6" s="1"/>
  <c r="J26" i="6" s="1"/>
  <c r="J14" i="6"/>
  <c r="D24" i="6" s="1"/>
  <c r="J24" i="6" s="1"/>
  <c r="J28" i="5"/>
  <c r="N14" i="4"/>
  <c r="N19" i="5"/>
  <c r="N15" i="5"/>
  <c r="J17" i="5"/>
  <c r="D27" i="5" s="1"/>
  <c r="N14" i="6"/>
  <c r="N16" i="6"/>
  <c r="N18" i="6"/>
  <c r="J18" i="4"/>
  <c r="D28" i="4" s="1"/>
  <c r="N18" i="5"/>
  <c r="J14" i="5"/>
  <c r="D24" i="5" s="1"/>
  <c r="J24" i="5" s="1"/>
  <c r="J16" i="5"/>
  <c r="D26" i="5" s="1"/>
  <c r="J15" i="6"/>
  <c r="D25" i="6" s="1"/>
  <c r="J17" i="6"/>
  <c r="D27" i="6" s="1"/>
  <c r="J19" i="6"/>
  <c r="D29" i="6" s="1"/>
  <c r="J29" i="6" s="1"/>
  <c r="J19" i="5"/>
  <c r="D29" i="5" s="1"/>
  <c r="J29" i="5" s="1"/>
  <c r="J15" i="5"/>
  <c r="D25" i="5" s="1"/>
  <c r="J25" i="5" s="1"/>
  <c r="J26" i="5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B20" i="1"/>
  <c r="J26" i="7" l="1"/>
  <c r="J27" i="7"/>
  <c r="J27" i="5"/>
  <c r="J25" i="6"/>
  <c r="J27" i="6"/>
  <c r="N5" i="2"/>
  <c r="F25" i="2" s="1"/>
  <c r="N9" i="2"/>
  <c r="F29" i="2" s="1"/>
  <c r="N6" i="2"/>
  <c r="F26" i="2" s="1"/>
  <c r="N4" i="2"/>
  <c r="F24" i="2" s="1"/>
  <c r="N7" i="2"/>
  <c r="F27" i="2" s="1"/>
  <c r="N8" i="2"/>
  <c r="F28" i="2" s="1"/>
  <c r="N14" i="2" l="1"/>
  <c r="J14" i="2"/>
  <c r="D24" i="2" s="1"/>
  <c r="J16" i="2"/>
  <c r="D26" i="2" s="1"/>
  <c r="N16" i="2"/>
  <c r="J27" i="4"/>
  <c r="N17" i="2"/>
  <c r="J17" i="2"/>
  <c r="D27" i="2" s="1"/>
  <c r="N18" i="2"/>
  <c r="J18" i="2"/>
  <c r="D28" i="2" s="1"/>
  <c r="J28" i="2" s="1"/>
  <c r="N19" i="2"/>
  <c r="J19" i="2"/>
  <c r="D29" i="2" s="1"/>
  <c r="N15" i="2"/>
  <c r="J15" i="2"/>
  <c r="D25" i="2" s="1"/>
  <c r="J25" i="2" l="1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<sst xmlns="http://schemas.openxmlformats.org/spreadsheetml/2006/main" count="237" uniqueCount="52">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</sst>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0.17980489864070795</c:v>
                </c:pt>
                <c:pt idx="1">
                  <c:v>0.12481896063863397</c:v>
                </c:pt>
                <c:pt idx="2">
                  <c:v>0.20001834875495694</c:v>
                </c:pt>
                <c:pt idx="3">
                  <c:v>0.20782310536937937</c:v>
                </c:pt>
                <c:pt idx="4">
                  <c:v>0.20108560625819308</c:v>
                </c:pt>
                <c:pt idx="5">
                  <c:v>0.20124210817760546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0.18016622253368206</c:v>
                </c:pt>
                <c:pt idx="1">
                  <c:v>0.12518722646525118</c:v>
                </c:pt>
                <c:pt idx="2">
                  <c:v>0.20022183075296371</c:v>
                </c:pt>
                <c:pt idx="3">
                  <c:v>0.20793222419541449</c:v>
                </c:pt>
                <c:pt idx="4">
                  <c:v>0.20111297264974762</c:v>
                </c:pt>
                <c:pt idx="5">
                  <c:v>0.20117086583207539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0.17799511202131804</c:v>
                </c:pt>
                <c:pt idx="1">
                  <c:v>0.12399321856790907</c:v>
                </c:pt>
                <c:pt idx="2">
                  <c:v>0.19933435229326982</c:v>
                </c:pt>
                <c:pt idx="3">
                  <c:v>0.20732336596883832</c:v>
                </c:pt>
                <c:pt idx="4">
                  <c:v>0.200826449612657</c:v>
                </c:pt>
                <c:pt idx="5">
                  <c:v>0.20109849986593772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0.18366796019476836</c:v>
                </c:pt>
                <c:pt idx="1">
                  <c:v>0.15113404491959651</c:v>
                </c:pt>
                <c:pt idx="2">
                  <c:v>0.24232382619875092</c:v>
                </c:pt>
                <c:pt idx="3">
                  <c:v>0.29091329408564198</c:v>
                </c:pt>
                <c:pt idx="4">
                  <c:v>0.28801289051416873</c:v>
                </c:pt>
                <c:pt idx="5">
                  <c:v>0.2839520969940072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0.1840375280116871</c:v>
                </c:pt>
                <c:pt idx="1">
                  <c:v>0.15149012564619255</c:v>
                </c:pt>
                <c:pt idx="2">
                  <c:v>0.24249736092455951</c:v>
                </c:pt>
                <c:pt idx="3">
                  <c:v>0.29095711777475808</c:v>
                </c:pt>
                <c:pt idx="4">
                  <c:v>0.28796368708539477</c:v>
                </c:pt>
                <c:pt idx="5">
                  <c:v>0.28379877735854958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0.18325758767683373</c:v>
                </c:pt>
                <c:pt idx="1">
                  <c:v>0.14993760177217882</c:v>
                </c:pt>
                <c:pt idx="2">
                  <c:v>0.24023221055911634</c:v>
                </c:pt>
                <c:pt idx="3">
                  <c:v>0.28799802600774921</c:v>
                </c:pt>
                <c:pt idx="4">
                  <c:v>0.28524964828368632</c:v>
                </c:pt>
                <c:pt idx="5">
                  <c:v>0.28140721431571802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workbookViewId="0">
      <selection activeCell="D20" sqref="D20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11" t="s">
        <v>0</v>
      </c>
      <c r="C1" s="11"/>
      <c r="D1" s="11" t="s">
        <v>9</v>
      </c>
      <c r="E1" s="11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12" t="s">
        <v>9</v>
      </c>
      <c r="C3" s="14" t="s">
        <v>9</v>
      </c>
      <c r="D3" s="14" t="s">
        <v>9</v>
      </c>
    </row>
    <row r="4" spans="1:5" x14ac:dyDescent="0.25">
      <c r="B4" s="13"/>
      <c r="C4" s="14"/>
      <c r="D4" s="14"/>
    </row>
    <row r="5" spans="1:5" x14ac:dyDescent="0.25">
      <c r="A5" s="5" t="s">
        <v>1</v>
      </c>
      <c r="B5" s="1">
        <f>B17*B18</f>
        <v>62.05</v>
      </c>
      <c r="C5" s="34">
        <f>C17*C18</f>
        <v>39.44</v>
      </c>
      <c r="D5" s="35">
        <f>D17*D18</f>
        <v>88.739999999999981</v>
      </c>
    </row>
    <row r="6" spans="1:5" x14ac:dyDescent="0.25">
      <c r="A6" s="5" t="s">
        <v>2</v>
      </c>
      <c r="B6" s="1">
        <f>B17*B18</f>
        <v>62.05</v>
      </c>
      <c r="C6" s="34">
        <f>C17*C18</f>
        <v>39.44</v>
      </c>
      <c r="D6" s="35">
        <f>D17*D18</f>
        <v>88.739999999999981</v>
      </c>
    </row>
    <row r="7" spans="1:5" x14ac:dyDescent="0.25">
      <c r="A7" s="5" t="s">
        <v>26</v>
      </c>
      <c r="B7" s="1">
        <f>B17*B16-B8</f>
        <v>23.7</v>
      </c>
      <c r="C7" s="34">
        <f>C17*C16-C8</f>
        <v>14.52</v>
      </c>
      <c r="D7" s="35">
        <f>D17*D16-D8</f>
        <v>34.92</v>
      </c>
    </row>
    <row r="8" spans="1:5" x14ac:dyDescent="0.25">
      <c r="A8" s="5" t="s">
        <v>4</v>
      </c>
      <c r="B8" s="1">
        <v>1.8</v>
      </c>
      <c r="C8" s="34">
        <v>1.8</v>
      </c>
      <c r="D8" s="35">
        <v>1.8</v>
      </c>
    </row>
    <row r="9" spans="1:5" x14ac:dyDescent="0.25">
      <c r="A9" s="5" t="s">
        <v>5</v>
      </c>
      <c r="B9" s="1">
        <f>B16*B18</f>
        <v>21.9</v>
      </c>
      <c r="C9" s="34">
        <f>C16*C18</f>
        <v>13.92</v>
      </c>
      <c r="D9" s="35">
        <f>D16*D18</f>
        <v>31.319999999999997</v>
      </c>
    </row>
    <row r="10" spans="1:5" x14ac:dyDescent="0.25">
      <c r="A10" s="5" t="s">
        <v>6</v>
      </c>
      <c r="B10" s="1">
        <f>B17*B18</f>
        <v>62.05</v>
      </c>
      <c r="C10" s="34">
        <f>C17*C18</f>
        <v>39.44</v>
      </c>
      <c r="D10" s="35">
        <f>D17*D18</f>
        <v>88.739999999999981</v>
      </c>
    </row>
    <row r="11" spans="1:5" x14ac:dyDescent="0.25">
      <c r="A11" s="5" t="s">
        <v>7</v>
      </c>
      <c r="B11" s="1">
        <f>B18*B16-B12</f>
        <v>12.45</v>
      </c>
      <c r="C11" s="34">
        <f>C18*C16-C12</f>
        <v>7.92</v>
      </c>
      <c r="D11" s="35">
        <f>D18*D16-D12</f>
        <v>19.979999999999997</v>
      </c>
    </row>
    <row r="12" spans="1:5" x14ac:dyDescent="0.25">
      <c r="A12" s="5" t="s">
        <v>8</v>
      </c>
      <c r="B12" s="1">
        <f>3.15*3</f>
        <v>9.4499999999999993</v>
      </c>
      <c r="C12" s="34">
        <f>2*3</f>
        <v>6</v>
      </c>
      <c r="D12" s="35">
        <f>3.78*3</f>
        <v>11.34</v>
      </c>
    </row>
    <row r="14" spans="1:5" x14ac:dyDescent="0.25">
      <c r="B14" s="11" t="s">
        <v>0</v>
      </c>
      <c r="C14" s="11"/>
      <c r="D14" s="11" t="s">
        <v>10</v>
      </c>
      <c r="E14" s="11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34">
        <v>2.4</v>
      </c>
      <c r="D16" s="35">
        <v>3.6</v>
      </c>
    </row>
    <row r="17" spans="1:4" x14ac:dyDescent="0.25">
      <c r="A17" s="5" t="s">
        <v>12</v>
      </c>
      <c r="B17" s="1">
        <v>8.5</v>
      </c>
      <c r="C17" s="34">
        <v>6.8</v>
      </c>
      <c r="D17" s="35">
        <v>10.199999999999999</v>
      </c>
    </row>
    <row r="18" spans="1:4" x14ac:dyDescent="0.25">
      <c r="A18" s="5" t="s">
        <v>13</v>
      </c>
      <c r="B18" s="1">
        <v>7.3</v>
      </c>
      <c r="C18" s="34">
        <v>5.8</v>
      </c>
      <c r="D18" s="35">
        <v>8.6999999999999993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34">
        <f>C16*C17*C18</f>
        <v>94.655999999999992</v>
      </c>
      <c r="D20" s="35">
        <f>D16*D17*D18</f>
        <v>319.46399999999994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255.45</v>
      </c>
      <c r="C22" s="34">
        <f>SUM(C5:C12)</f>
        <v>162.47999999999999</v>
      </c>
      <c r="D22" s="35">
        <f>SUM(D5:D12)</f>
        <v>365.58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1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19">
        <f>1/(surface_A)*(C4*area_S1+D4*area_S2+E4*area_S3+F4*area_S4+G4*area_S5_1+H4*area_S5_2+I4*area_S6+J4*area_S7)</f>
        <v>0.33664513603444896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19">
        <f>1/(surface_A)*(C5*area_S1+D5*area_S2+E5*area_S3+F5*area_S4+G5*area_S5_1+H5*area_S5_2+I5*area_S6+J5*area_S7)</f>
        <v>0.23879232726560964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19">
        <f>1/(surface_A)*(C6*area_S1+D6*area_S2+E6*area_S3+F6*area_S4+G6*area_S5_1+H6*area_S5_2+I6*area_S6+J6*area_S7)</f>
        <v>0.37140144842434908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19">
        <f>1/(surface_A)*(C7*area_S1+D7*area_S2+E7*area_S3+F7*area_S4+G7*area_S5_1+H7*area_S5_2+I7*area_S6+J7*area_S7)</f>
        <v>0.38464082990800547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19">
        <f>1/(surface_A)*(C8*area_S1+D8*area_S2+E8*area_S3+F8*area_S4+G8*area_S5_1+H8*area_S5_2+I8*area_S6+J8*area_S7)</f>
        <v>0.3732178508514386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19">
        <f>1/(surface_A)*(C9*area_S1+D9*area_S2+E9*area_S3+F9*area_S4+G9*area_S5_1+H9*area_S5_2+I9*area_S6+J9*area_S7)</f>
        <v>0.37348404775885685</v>
      </c>
      <c r="O9" s="20"/>
    </row>
    <row r="10" spans="1:17" x14ac:dyDescent="0.25">
      <c r="G10" s="10"/>
    </row>
    <row r="11" spans="1:17" x14ac:dyDescent="0.25">
      <c r="A11" s="15" t="s">
        <v>24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N4*surface_A</f>
        <v>85.995999999999981</v>
      </c>
      <c r="M14" s="25">
        <v>125</v>
      </c>
      <c r="N14" s="23">
        <f>(N4*surface_A)/(1-N4)</f>
        <v>129.63800323391592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N5*surface_A</f>
        <v>60.999499999999983</v>
      </c>
      <c r="M15" s="25">
        <v>250</v>
      </c>
      <c r="N15" s="23">
        <f>(N5*surface_A)/(1-N5)</f>
        <v>80.135161776390362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N6*surface_A</f>
        <v>94.874499999999969</v>
      </c>
      <c r="M16" s="25">
        <v>500</v>
      </c>
      <c r="N16" s="23">
        <f>(N6*surface_A)/(1-N6)</f>
        <v>150.93019187235905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N7*surface_A</f>
        <v>98.256499999999988</v>
      </c>
      <c r="M17" s="25">
        <v>1000</v>
      </c>
      <c r="N17" s="23">
        <f>(N7*surface_A)/(1-N7)</f>
        <v>159.67341477223931</v>
      </c>
      <c r="O17" s="24"/>
    </row>
    <row r="18" spans="1:15" x14ac:dyDescent="0.25">
      <c r="I18" s="26">
        <v>2000</v>
      </c>
      <c r="J18" s="28">
        <f>N8*surface_A</f>
        <v>95.338499999999982</v>
      </c>
      <c r="M18" s="25">
        <v>2000</v>
      </c>
      <c r="N18" s="23">
        <f>(N8*surface_A)/(1-N8)</f>
        <v>152.10787373174315</v>
      </c>
      <c r="O18" s="24"/>
    </row>
    <row r="19" spans="1:15" x14ac:dyDescent="0.25">
      <c r="F19" s="27"/>
      <c r="I19" s="26">
        <v>4000</v>
      </c>
      <c r="J19" s="28">
        <f>N9*surface_A</f>
        <v>95.40649999999998</v>
      </c>
      <c r="M19" s="25">
        <v>4000</v>
      </c>
      <c r="N19" s="23">
        <f>(N9*surface_A)/(1-N9)</f>
        <v>152.2810387488401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16*volume_A/J14</f>
        <v>34.634169031117729</v>
      </c>
      <c r="F24" s="32">
        <f>-16*(volume_A/(surface_A*LN(ABS(1-N4))))</f>
        <v>28.40677577897246</v>
      </c>
      <c r="I24" s="26">
        <v>125</v>
      </c>
      <c r="J24" s="28">
        <f>(D24-F24)/D24</f>
        <v>0.17980489864070795</v>
      </c>
    </row>
    <row r="25" spans="1:15" x14ac:dyDescent="0.25">
      <c r="B25" s="25">
        <v>250</v>
      </c>
      <c r="D25" s="32">
        <f>16*volume_A/J15</f>
        <v>48.826629726473172</v>
      </c>
      <c r="F25" s="32">
        <f>-16*(volume_A/(surface_A*LN(ABS(1-N5))))</f>
        <v>42.732140552527362</v>
      </c>
      <c r="I25" s="26">
        <v>250</v>
      </c>
      <c r="J25" s="28">
        <f t="shared" ref="J25:J29" si="1">(D25-F25)/D25</f>
        <v>0.12481896063863397</v>
      </c>
    </row>
    <row r="26" spans="1:15" x14ac:dyDescent="0.25">
      <c r="B26" s="25">
        <v>500</v>
      </c>
      <c r="D26" s="32">
        <f>16*volume_A/J16</f>
        <v>31.393050819767172</v>
      </c>
      <c r="F26" s="32">
        <f>-16*(volume_A/(surface_A*LN(ABS(1-N6))))</f>
        <v>25.113864632416895</v>
      </c>
      <c r="I26" s="26">
        <v>500</v>
      </c>
      <c r="J26" s="28">
        <f t="shared" si="1"/>
        <v>0.20001834875495694</v>
      </c>
    </row>
    <row r="27" spans="1:15" x14ac:dyDescent="0.25">
      <c r="B27" s="25">
        <v>1000</v>
      </c>
      <c r="D27" s="32">
        <f>16*volume_A/J17</f>
        <v>30.312498409774417</v>
      </c>
      <c r="F27" s="32">
        <f>-16*(volume_A/(surface_A*LN(ABS(1-N7))))</f>
        <v>24.012860858750724</v>
      </c>
      <c r="I27" s="26">
        <v>1000</v>
      </c>
      <c r="J27" s="28">
        <f t="shared" si="1"/>
        <v>0.20782310536937937</v>
      </c>
    </row>
    <row r="28" spans="1:15" x14ac:dyDescent="0.25">
      <c r="B28" s="25">
        <v>2000</v>
      </c>
      <c r="D28" s="32">
        <f>16*volume_A/J18</f>
        <v>31.240264950675751</v>
      </c>
      <c r="F28" s="32">
        <f>-16*(volume_A/(surface_A*LN(ABS(1-N8))))</f>
        <v>24.958297333402538</v>
      </c>
      <c r="I28" s="26">
        <v>2000</v>
      </c>
      <c r="J28" s="28">
        <f t="shared" si="1"/>
        <v>0.20108560625819308</v>
      </c>
    </row>
    <row r="29" spans="1:15" x14ac:dyDescent="0.25">
      <c r="B29" s="25">
        <v>4000</v>
      </c>
      <c r="D29" s="32">
        <f>16*volume_A/J19</f>
        <v>31.217998773668462</v>
      </c>
      <c r="F29" s="32">
        <f>-16*(volume_A/(surface_A*LN(ABS(1-N9))))</f>
        <v>24.935622887369519</v>
      </c>
      <c r="I29" s="26">
        <v>4000</v>
      </c>
      <c r="J29" s="28">
        <f t="shared" si="1"/>
        <v>0.20124210817760546</v>
      </c>
    </row>
    <row r="30" spans="1:15" x14ac:dyDescent="0.25">
      <c r="F30" s="33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19">
        <f>1/(surface_B1)*(C4*area_S1_B1+D4*area_S2_B1+E4*area_S3_B1+F4*area_S4_B1+G4*area_S5_B1_1+H4*area_S5_B1_2+I4*area_S6_B1+J4*area_S7_B1)</f>
        <v>0.33727227966518952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19">
        <f>1/(surface_B1)*(C5*area_S1_B1+D5*area_S2_B1+E5*area_S3_B1+F5*area_S4_B1+G5*area_S5_B1_1+H5*area_S5_B1_2+I5*area_S6_B1+J5*area_S7_B1)</f>
        <v>0.23946331856228459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19">
        <f>1/(surface_B1)*(C6*area_S1_B1+D6*area_S2_B1+E6*area_S3_B1+F6*area_S4_B1+G6*area_S5_B1_1+H6*area_S5_B1_2+I6*area_S6_B1+J6*area_S7_B1)</f>
        <v>0.37174790743476122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19">
        <f>1/(surface_B1)*(C7*area_S1_B1+D7*area_S2_B1+E7*area_S3_B1+F7*area_S4_B1+G7*area_S5_B1_1+H7*area_S5_B1_2+I7*area_S6_B1+J7*area_S7_B1)</f>
        <v>0.38482520925652386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19">
        <f>1/(surface_B1)*(C8*area_S1_B1+D8*area_S2_B1+E8*area_S3_B1+F8*area_S4_B1+G8*area_S5_B1_1+H8*area_S5_B1_2+I8*area_S6_B1+J8*area_S7_B1)</f>
        <v>0.3732644017725259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19">
        <f>1/(surface_B1)*(C9*area_S1_B1+D9*area_S2_B1+E9*area_S3_B1+F9*area_S4_B1+G9*area_S5_B1_1+H9*area_S5_B1_2+I9*area_S6_B1+J9*area_S7_B1)</f>
        <v>0.37336287543082219</v>
      </c>
      <c r="O9" s="20"/>
    </row>
    <row r="10" spans="1:17" x14ac:dyDescent="0.25">
      <c r="G10" s="10"/>
    </row>
    <row r="11" spans="1:17" x14ac:dyDescent="0.25">
      <c r="A11" s="15" t="s">
        <v>24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N4*surface_B1</f>
        <v>54.79999999999999</v>
      </c>
      <c r="M14" s="25">
        <v>125</v>
      </c>
      <c r="N14" s="23">
        <f>(N4*surface_B1)/(1-N4)</f>
        <v>82.688558692421964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N5*surface_B1</f>
        <v>38.907999999999994</v>
      </c>
      <c r="M15" s="25">
        <v>250</v>
      </c>
      <c r="N15" s="23">
        <f>(N5*surface_B1)/(1-N5)</f>
        <v>51.158610688505476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N6*surface_B1</f>
        <v>60.401600000000002</v>
      </c>
      <c r="M16" s="25">
        <v>500</v>
      </c>
      <c r="N16" s="23">
        <f>(N6*surface_B1)/(1-N6)</f>
        <v>96.142298155143493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N7*surface_B1</f>
        <v>62.526399999999995</v>
      </c>
      <c r="M17" s="25">
        <v>1000</v>
      </c>
      <c r="N17" s="23">
        <f>(N7*surface_B1)/(1-N7)</f>
        <v>101.6400557058475</v>
      </c>
      <c r="O17" s="24"/>
    </row>
    <row r="18" spans="1:15" x14ac:dyDescent="0.25">
      <c r="I18" s="26">
        <v>2000</v>
      </c>
      <c r="J18" s="28">
        <f>N8*surface_B1</f>
        <v>60.648000000000003</v>
      </c>
      <c r="M18" s="25">
        <v>2000</v>
      </c>
      <c r="N18" s="23">
        <f>(N8*surface_B1)/(1-N8)</f>
        <v>96.768079189252916</v>
      </c>
      <c r="O18" s="24"/>
    </row>
    <row r="19" spans="1:15" x14ac:dyDescent="0.25">
      <c r="F19" s="27"/>
      <c r="I19" s="26">
        <v>4000</v>
      </c>
      <c r="J19" s="28">
        <f>N9*surface_B1</f>
        <v>60.663999999999987</v>
      </c>
      <c r="M19" s="25">
        <v>4000</v>
      </c>
      <c r="N19" s="23">
        <f>(N9*surface_B1)/(1-N9)</f>
        <v>96.808819046122395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16*volume_B1/J14</f>
        <v>27.636788321167884</v>
      </c>
      <c r="F24" s="32">
        <f>-16*(volume_B1/(surface_B1*LN(ABS(1-N4))))</f>
        <v>22.657572566380086</v>
      </c>
      <c r="I24" s="26">
        <v>125</v>
      </c>
      <c r="J24" s="28">
        <f>(D24-F24)/D24</f>
        <v>0.18016622253368206</v>
      </c>
    </row>
    <row r="25" spans="1:15" x14ac:dyDescent="0.25">
      <c r="B25" s="25">
        <v>250</v>
      </c>
      <c r="D25" s="32">
        <f>16*volume_B1/J15</f>
        <v>38.925053973475897</v>
      </c>
      <c r="F25" s="32">
        <f>-16*(volume_B1/(surface_B1*LN(ABS(1-N5))))</f>
        <v>34.052134426526244</v>
      </c>
      <c r="I25" s="26">
        <v>250</v>
      </c>
      <c r="J25" s="28">
        <f t="shared" ref="J25:J29" si="1">(D25-F25)/D25</f>
        <v>0.12518722646525118</v>
      </c>
    </row>
    <row r="26" spans="1:15" x14ac:dyDescent="0.25">
      <c r="B26" s="25">
        <v>500</v>
      </c>
      <c r="D26" s="32">
        <f>16*volume_B1/J16</f>
        <v>25.073772880188603</v>
      </c>
      <c r="F26" s="32">
        <f>-16*(volume_B1/(surface_B1*LN(ABS(1-N6))))</f>
        <v>20.053456170233229</v>
      </c>
      <c r="I26" s="26">
        <v>500</v>
      </c>
      <c r="J26" s="28">
        <f t="shared" si="1"/>
        <v>0.20022183075296371</v>
      </c>
    </row>
    <row r="27" spans="1:15" x14ac:dyDescent="0.25">
      <c r="B27" s="25">
        <v>1000</v>
      </c>
      <c r="D27" s="32">
        <f>16*volume_B1/J17</f>
        <v>24.221704751912792</v>
      </c>
      <c r="F27" s="32">
        <f>-16*(volume_B1/(surface_B1*LN(ABS(1-N7))))</f>
        <v>19.185231809042925</v>
      </c>
      <c r="I27" s="26">
        <v>1000</v>
      </c>
      <c r="J27" s="28">
        <f t="shared" si="1"/>
        <v>0.20793222419541449</v>
      </c>
    </row>
    <row r="28" spans="1:15" x14ac:dyDescent="0.25">
      <c r="B28" s="25">
        <v>2000</v>
      </c>
      <c r="D28" s="32">
        <f>16*volume_B1/J18</f>
        <v>24.971903442817567</v>
      </c>
      <c r="F28" s="32">
        <f>-16*(volume_B1/(surface_B1*LN(ABS(1-N8))))</f>
        <v>19.949729708710059</v>
      </c>
      <c r="I28" s="26">
        <v>2000</v>
      </c>
      <c r="J28" s="28">
        <f t="shared" si="1"/>
        <v>0.20111297264974762</v>
      </c>
    </row>
    <row r="29" spans="1:15" x14ac:dyDescent="0.25">
      <c r="B29" s="25">
        <v>4000</v>
      </c>
      <c r="D29" s="32">
        <f>16*volume_B1/J19</f>
        <v>24.965317156798104</v>
      </c>
      <c r="F29" s="32">
        <f>-16*(volume_B1/(surface_B1*LN(ABS(1-N9))))</f>
        <v>19.943022688592663</v>
      </c>
      <c r="I29" s="26">
        <v>4000</v>
      </c>
      <c r="J29" s="28">
        <f t="shared" si="1"/>
        <v>0.20117086583207539</v>
      </c>
    </row>
    <row r="30" spans="1:15" x14ac:dyDescent="0.25">
      <c r="F30" s="33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2:B12"/>
    <mergeCell ref="N12:O12"/>
    <mergeCell ref="A13:B13"/>
    <mergeCell ref="A14:B14"/>
    <mergeCell ref="N14:O14"/>
    <mergeCell ref="A15:B15"/>
    <mergeCell ref="N15:O15"/>
    <mergeCell ref="N7:O7"/>
    <mergeCell ref="N8:O8"/>
    <mergeCell ref="N9:O9"/>
    <mergeCell ref="A11:B11"/>
    <mergeCell ref="I11:J11"/>
    <mergeCell ref="M11:P11"/>
    <mergeCell ref="C1:F1"/>
    <mergeCell ref="N1:Q1"/>
    <mergeCell ref="N2:O2"/>
    <mergeCell ref="N4:O4"/>
    <mergeCell ref="N5:O5"/>
    <mergeCell ref="N6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0" workbookViewId="0">
      <selection activeCell="J25" sqref="J25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19">
        <f>1/(surface_B2)*(C4*area_S1_B2+D4*area_S2_B2+E4*area_S3_B2+F4*area_S4_B2+G4*area_S5_B2_1+H4*area_S5_B2_2+I4*area_S6_B2+J4*area_S7_B2)</f>
        <v>0.33350073855243711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19">
        <f>1/(surface_B2)*(C5*area_S1_B2+D5*area_S2_B2+E5*area_S3_B2+F5*area_S4_B2+G5*area_S5_B2_1+H5*area_S5_B2_2+I5*area_S6_B2+J5*area_S7_B2)</f>
        <v>0.23728705071393397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19">
        <f>1/(surface_B2)*(C6*area_S1_B2+D6*area_S2_B2+E6*area_S3_B2+F6*area_S4_B2+G6*area_S5_B2_1+H6*area_S5_B2_2+I6*area_S6_B2+J6*area_S7_B2)</f>
        <v>0.37023633677991125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19">
        <f>1/(surface_B2)*(C7*area_S1_B2+D7*area_S2_B2+E7*area_S3_B2+F7*area_S4_B2+G7*area_S5_B2_1+H7*area_S5_B2_2+I7*area_S6_B2+J7*area_S7_B2)</f>
        <v>0.38379615952732637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19">
        <f>1/(surface_B2)*(C8*area_S1_B2+D8*area_S2_B2+E8*area_S3_B2+F8*area_S4_B2+G8*area_S5_B2_1+H8*area_S5_B2_2+I8*area_S6_B2+J8*area_S7_B2)</f>
        <v>0.37277695716395859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19">
        <f>1/(surface_B2)*(C9*area_S1_B2+D9*area_S2_B2+E9*area_S3_B2+F9*area_S4_B2+G9*area_S5_B2_1+H9*area_S5_B2_2+I9*area_S6_B2+J9*area_S7_B2)</f>
        <v>0.37323978335795172</v>
      </c>
      <c r="O9" s="20"/>
    </row>
    <row r="10" spans="1:17" x14ac:dyDescent="0.25">
      <c r="G10" s="10"/>
    </row>
    <row r="11" spans="1:17" x14ac:dyDescent="0.25">
      <c r="A11" s="15" t="s">
        <v>24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N4*surface_B2</f>
        <v>121.92119999999996</v>
      </c>
      <c r="M14" s="25">
        <v>125</v>
      </c>
      <c r="N14" s="23">
        <f>(N4*surface_B2)/(1-N4)</f>
        <v>182.92773458623279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N5*surface_B2</f>
        <v>86.747399999999971</v>
      </c>
      <c r="M15" s="25">
        <v>250</v>
      </c>
      <c r="N15" s="23">
        <f>(N5*surface_B2)/(1-N5)</f>
        <v>113.73531822319194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N6*surface_B2</f>
        <v>135.35099999999994</v>
      </c>
      <c r="M16" s="25">
        <v>500</v>
      </c>
      <c r="N16" s="23">
        <f>(N6*surface_B2)/(1-N6)</f>
        <v>214.9234830538289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N7*surface_B2</f>
        <v>140.30819999999997</v>
      </c>
      <c r="M17" s="25">
        <v>1000</v>
      </c>
      <c r="N17" s="23">
        <f>(N7*surface_B2)/(1-N7)</f>
        <v>227.69770453292415</v>
      </c>
      <c r="O17" s="24"/>
    </row>
    <row r="18" spans="1:15" x14ac:dyDescent="0.25">
      <c r="I18" s="26">
        <v>2000</v>
      </c>
      <c r="J18" s="28">
        <f>N8*surface_B2</f>
        <v>136.27979999999997</v>
      </c>
      <c r="M18" s="25">
        <v>2000</v>
      </c>
      <c r="N18" s="23">
        <f>(N8*surface_B2)/(1-N8)</f>
        <v>217.27486187975404</v>
      </c>
      <c r="O18" s="24"/>
    </row>
    <row r="19" spans="1:15" x14ac:dyDescent="0.25">
      <c r="F19" s="27"/>
      <c r="I19" s="26">
        <v>4000</v>
      </c>
      <c r="J19" s="28">
        <f>N9*surface_B2</f>
        <v>136.44899999999998</v>
      </c>
      <c r="M19" s="25">
        <v>4000</v>
      </c>
      <c r="N19" s="23">
        <f>(N9*surface_B2)/(1-N9)</f>
        <v>217.70526650693267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16*volume_B2/J14</f>
        <v>41.923996811055019</v>
      </c>
      <c r="F24" s="32">
        <f>-16*(volume_B2/(surface_B2*LN(ABS(1-N4))))</f>
        <v>34.461730302289901</v>
      </c>
      <c r="I24" s="26">
        <v>125</v>
      </c>
      <c r="J24" s="28">
        <f>(D24-F24)/D24</f>
        <v>0.17799511202131804</v>
      </c>
    </row>
    <row r="25" spans="1:15" x14ac:dyDescent="0.25">
      <c r="B25" s="25">
        <v>250</v>
      </c>
      <c r="D25" s="32">
        <f>16*volume_B2/J15</f>
        <v>58.923080115369459</v>
      </c>
      <c r="F25" s="32">
        <f>-16*(volume_B2/(surface_B2*LN(ABS(1-N5))))</f>
        <v>51.617017763930036</v>
      </c>
      <c r="I25" s="26">
        <v>250</v>
      </c>
      <c r="J25" s="28">
        <f t="shared" ref="J25:J29" si="1">(D25-F25)/D25</f>
        <v>0.12399321856790907</v>
      </c>
    </row>
    <row r="26" spans="1:15" x14ac:dyDescent="0.25">
      <c r="B26" s="25">
        <v>500</v>
      </c>
      <c r="D26" s="32">
        <f>16*volume_B2/J16</f>
        <v>37.764213046080201</v>
      </c>
      <c r="F26" s="32">
        <f>-16*(volume_B2/(surface_B2*LN(ABS(1-N6))))</f>
        <v>30.236508098674754</v>
      </c>
      <c r="I26" s="26">
        <v>500</v>
      </c>
      <c r="J26" s="28">
        <f t="shared" si="1"/>
        <v>0.19933435229326982</v>
      </c>
    </row>
    <row r="27" spans="1:15" x14ac:dyDescent="0.25">
      <c r="B27" s="25">
        <v>1000</v>
      </c>
      <c r="D27" s="32">
        <f>16*volume_B2/J17</f>
        <v>36.42997344417504</v>
      </c>
      <c r="F27" s="32">
        <f>-16*(volume_B2/(surface_B2*LN(ABS(1-N7))))</f>
        <v>28.877188727573277</v>
      </c>
      <c r="I27" s="26">
        <v>1000</v>
      </c>
      <c r="J27" s="28">
        <f t="shared" si="1"/>
        <v>0.20732336596883832</v>
      </c>
    </row>
    <row r="28" spans="1:15" x14ac:dyDescent="0.25">
      <c r="B28" s="25">
        <v>2000</v>
      </c>
      <c r="D28" s="32">
        <f>16*volume_B2/J18</f>
        <v>37.506835202282367</v>
      </c>
      <c r="F28" s="32">
        <f>-16*(volume_B2/(surface_B2*LN(ABS(1-N8))))</f>
        <v>29.974470652400978</v>
      </c>
      <c r="I28" s="26">
        <v>2000</v>
      </c>
      <c r="J28" s="28">
        <f t="shared" si="1"/>
        <v>0.200826449612657</v>
      </c>
    </row>
    <row r="29" spans="1:15" x14ac:dyDescent="0.25">
      <c r="B29" s="25">
        <v>4000</v>
      </c>
      <c r="D29" s="32">
        <f>16*volume_B2/J19</f>
        <v>37.460325836026648</v>
      </c>
      <c r="F29" s="32">
        <f>-16*(volume_B2/(surface_B2*LN(ABS(1-N9))))</f>
        <v>29.927110505912459</v>
      </c>
      <c r="I29" s="26">
        <v>4000</v>
      </c>
      <c r="J29" s="28">
        <f t="shared" si="1"/>
        <v>0.20109849986593772</v>
      </c>
    </row>
    <row r="30" spans="1:15" x14ac:dyDescent="0.25">
      <c r="F30" s="33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2:B12"/>
    <mergeCell ref="N12:O12"/>
    <mergeCell ref="A13:B13"/>
    <mergeCell ref="A14:B14"/>
    <mergeCell ref="N14:O14"/>
    <mergeCell ref="A15:B15"/>
    <mergeCell ref="N15:O15"/>
    <mergeCell ref="N7:O7"/>
    <mergeCell ref="N8:O8"/>
    <mergeCell ref="N9:O9"/>
    <mergeCell ref="A11:B11"/>
    <mergeCell ref="I11:J11"/>
    <mergeCell ref="M11:P11"/>
    <mergeCell ref="C1:F1"/>
    <mergeCell ref="N1:Q1"/>
    <mergeCell ref="N2:O2"/>
    <mergeCell ref="N4:O4"/>
    <mergeCell ref="N5:O5"/>
    <mergeCell ref="N6:O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E12" workbookViewId="0">
      <selection activeCell="J34" sqref="J3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36" t="s">
        <v>48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19">
        <f>1/(surface_A)*(0.4*C4*area_S1+D4*area_S2+E4*area_S3+F4*area_S4+G4*area_S5_1+H4*area_S5_2+I4*area_S6+J4*area_S7 + 0.6*K4*area_S1)</f>
        <v>0.34333920532393808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19">
        <f>1/(surface_A)*(0.4*C5*area_S1+D5*area_S2+E5*area_S3+F5*area_S4+G5*area_S5_1+H5*area_S5_2+I5*area_S6+J5*area_S7 + 0.6*K5*area_S1)</f>
        <v>0.28621452339009584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19">
        <f>1/(surface_A)*(0.4*C6*area_S1+D6*area_S2+E6*area_S3+F6*area_S4+G6*area_S5_1+H6*area_S5_2+I6*area_S6+J6*area_S7 + 0.6*K6*area_S1)</f>
        <v>0.44192875318066155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19">
        <f>1/(surface_A)*(0.4*C7*area_S1+D7*area_S2+E7*area_S3+F7*area_S4+G7*area_S5_1+H7*area_S5_2+I7*area_S6+J7*area_S7 + 0.6*K7*area_S1)</f>
        <v>0.51905891563906836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19">
        <f>1/(surface_A)*(0.4*C8*area_S1+D8*area_S2+E8*area_S3+F8*area_S4+G8*area_S5_1+H8*area_S5_2+I8*area_S6+J8*area_S7 + 0.6*K8*area_S1)</f>
        <v>0.51457545507927183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19">
        <f>1/(surface_A)*(0.4*C9*area_S1+D9*area_S2+E9*area_S3+F9*area_S4+G9*area_S5_1+H9*area_S5_2+I9*area_S6+J9*area_S7 + 0.6*K9*area_S1)</f>
        <v>0.50827206889802301</v>
      </c>
      <c r="O9" s="20"/>
    </row>
    <row r="10" spans="1:17" x14ac:dyDescent="0.25">
      <c r="G10" s="10"/>
    </row>
    <row r="11" spans="1:17" x14ac:dyDescent="0.25">
      <c r="A11" s="15" t="s">
        <v>46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N4*surface_A</f>
        <v>87.705999999999975</v>
      </c>
      <c r="M14" s="25">
        <v>125</v>
      </c>
      <c r="N14" s="23">
        <f>(N4*surface_A)/(1-N4)</f>
        <v>133.56363088992748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N5*surface_A</f>
        <v>73.113499999999974</v>
      </c>
      <c r="M15" s="25">
        <v>250</v>
      </c>
      <c r="N15" s="23">
        <f>(N5*surface_A)/(1-N5)</f>
        <v>102.43063552826776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N6*surface_A</f>
        <v>112.89069999999998</v>
      </c>
      <c r="M16" s="25">
        <v>500</v>
      </c>
      <c r="N16" s="23">
        <f>(N6*surface_A)/(1-N6)</f>
        <v>202.28725390065742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N7*surface_A</f>
        <v>132.59360000000001</v>
      </c>
      <c r="M17" s="25">
        <v>1000</v>
      </c>
      <c r="N17" s="23">
        <f>(N7*surface_A)/(1-N7)</f>
        <v>275.69613890688646</v>
      </c>
      <c r="O17" s="24"/>
    </row>
    <row r="18" spans="1:15" x14ac:dyDescent="0.25">
      <c r="I18" s="26">
        <v>2000</v>
      </c>
      <c r="J18" s="28">
        <f>N8*surface_A</f>
        <v>131.44829999999999</v>
      </c>
      <c r="M18" s="25">
        <v>2000</v>
      </c>
      <c r="N18" s="23">
        <f>(N8*surface_A)/(1-N8)</f>
        <v>270.79038622051144</v>
      </c>
      <c r="O18" s="24"/>
    </row>
    <row r="19" spans="1:15" x14ac:dyDescent="0.25">
      <c r="A19" s="37" t="s">
        <v>49</v>
      </c>
      <c r="B19" s="37"/>
      <c r="F19" s="27"/>
      <c r="I19" s="26">
        <v>4000</v>
      </c>
      <c r="J19" s="28">
        <f>N9*surface_A</f>
        <v>129.83809999999997</v>
      </c>
      <c r="M19" s="25">
        <v>4000</v>
      </c>
      <c r="N19" s="23">
        <f>(N9*surface_A)/(1-N9)</f>
        <v>264.04459008262739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16*volume_A/J14</f>
        <v>33.958908170478651</v>
      </c>
      <c r="F24" s="32">
        <f>-16*(volume_A/(surface_A*LN(ABS(1-N4))))</f>
        <v>27.721744776365384</v>
      </c>
      <c r="I24" s="26">
        <v>125</v>
      </c>
      <c r="J24" s="28">
        <f>(D24-F24)/D24</f>
        <v>0.18366796019476836</v>
      </c>
    </row>
    <row r="25" spans="1:15" x14ac:dyDescent="0.25">
      <c r="B25" s="25">
        <v>250</v>
      </c>
      <c r="D25" s="32">
        <f>16*volume_A/J15</f>
        <v>40.736662859800184</v>
      </c>
      <c r="F25" s="32">
        <f>-16*(volume_A/(surface_A*LN(ABS(1-N5))))</f>
        <v>34.579966225272685</v>
      </c>
      <c r="I25" s="26">
        <v>250</v>
      </c>
      <c r="J25" s="28">
        <f t="shared" ref="J25:J29" si="1">(D25-F25)/D25</f>
        <v>0.15113404491959651</v>
      </c>
    </row>
    <row r="26" spans="1:15" x14ac:dyDescent="0.25">
      <c r="B26" s="25">
        <v>500</v>
      </c>
      <c r="D26" s="32">
        <f>16*volume_A/J16</f>
        <v>26.383041295695751</v>
      </c>
      <c r="F26" s="32">
        <f>-16*(volume_A/(surface_A*LN(ABS(1-N6))))</f>
        <v>19.989801782163106</v>
      </c>
      <c r="I26" s="26">
        <v>500</v>
      </c>
      <c r="J26" s="28">
        <f t="shared" si="1"/>
        <v>0.24232382619875092</v>
      </c>
    </row>
    <row r="27" spans="1:15" x14ac:dyDescent="0.25">
      <c r="B27" s="25">
        <v>1000</v>
      </c>
      <c r="D27" s="32">
        <f>16*volume_A/J17</f>
        <v>22.462622630353195</v>
      </c>
      <c r="F27" s="32">
        <f>-16*(volume_A/(surface_A*LN(ABS(1-N7))))</f>
        <v>15.927947087154459</v>
      </c>
      <c r="I27" s="26">
        <v>1000</v>
      </c>
      <c r="J27" s="28">
        <f t="shared" si="1"/>
        <v>0.29091329408564198</v>
      </c>
    </row>
    <row r="28" spans="1:15" x14ac:dyDescent="0.25">
      <c r="B28" s="25">
        <v>2000</v>
      </c>
      <c r="D28" s="32">
        <f>16*volume_A/J18</f>
        <v>22.658337916884431</v>
      </c>
      <c r="F28" s="32">
        <f>-16*(volume_A/(surface_A*LN(ABS(1-N8))))</f>
        <v>16.132444519195758</v>
      </c>
      <c r="I28" s="26">
        <v>2000</v>
      </c>
      <c r="J28" s="28">
        <f t="shared" si="1"/>
        <v>0.28801289051416873</v>
      </c>
    </row>
    <row r="29" spans="1:15" x14ac:dyDescent="0.25">
      <c r="B29" s="25">
        <v>4000</v>
      </c>
      <c r="D29" s="32">
        <f>16*volume_A/J19</f>
        <v>22.939337528814733</v>
      </c>
      <c r="F29" s="32">
        <f>-16*(volume_A/(surface_A*LN(ABS(1-N9))))</f>
        <v>16.425664533854462</v>
      </c>
      <c r="I29" s="26">
        <v>4000</v>
      </c>
      <c r="J29" s="28">
        <f t="shared" si="1"/>
        <v>0.2839520969940072</v>
      </c>
    </row>
    <row r="30" spans="1:15" x14ac:dyDescent="0.25">
      <c r="F30" s="33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2:B12"/>
    <mergeCell ref="N12:O12"/>
    <mergeCell ref="A13:B13"/>
    <mergeCell ref="A14:B14"/>
    <mergeCell ref="N14:O14"/>
    <mergeCell ref="A15:B15"/>
    <mergeCell ref="N15:O15"/>
    <mergeCell ref="N7:O7"/>
    <mergeCell ref="N8:O8"/>
    <mergeCell ref="N9:O9"/>
    <mergeCell ref="A11:B11"/>
    <mergeCell ref="I11:J11"/>
    <mergeCell ref="M11:P11"/>
    <mergeCell ref="C1:F1"/>
    <mergeCell ref="N1:Q1"/>
    <mergeCell ref="N2:O2"/>
    <mergeCell ref="N4:O4"/>
    <mergeCell ref="N5:O5"/>
    <mergeCell ref="N6:O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K2" sqref="K2:K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36" t="s">
        <v>48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19">
        <f>1/(surface_B1)*(0.4*C4*area_S1_B1+D4*area_S2_B1+E4*area_S3_B1+F4*area_S4_B1+G4*area_S5_B1_1+H4*area_S5_B1_2+I4*area_S6_B1+J4*area_S7_B1+0.6*K4*area_S1_B1)</f>
        <v>0.34397833579517478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19">
        <f>1/(surface_B1)*(0.4*C5*area_S1_B1+D5*area_S2_B1+E5*area_S3_B1+F5*area_S4_B1+G5*area_S5_B1_1+H5*area_S5_B1_2+I5*area_S6_B1+J5*area_S7_B1+0.6*K5*area_S1_B1)</f>
        <v>0.28684884293451501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19">
        <f>1/(surface_B1)*(0.4*C6*area_S1_B1+D6*area_S2_B1+E6*area_S3_B1+F6*area_S4_B1+G6*area_S5_B1_1+H6*area_S5_B1_2+I6*area_S6_B1+J6*area_S7_B1+0.6*K6*area_S1_B1)</f>
        <v>0.44221171836533729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19">
        <f>1/(surface_B1)*(0.4*C7*area_S1_B1+D7*area_S2_B1+E7*area_S3_B1+F7*area_S4_B1+G7*area_S5_B1_1+H7*area_S5_B1_2+I7*area_S6_B1+J7*area_S7_B1+0.6*K7*area_S1_B1)</f>
        <v>0.51912653865091085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19">
        <f>1/(surface_B1)*(0.4*C8*area_S1_B1+D8*area_S2_B1+E8*area_S3_B1+F8*area_S4_B1+G8*area_S5_B1_1+H8*area_S5_B1_2+I8*area_S6_B1+J8*area_S7_B1+0.6*K8*area_S1_B1)</f>
        <v>0.51449926144756286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19">
        <f>1/(surface_B1)*(0.4*C9*area_S1_B1+D9*area_S2_B1+E9*area_S3_B1+F9*area_S4_B1+G9*area_S5_B1_1+H9*area_S5_B1_2+I9*area_S6_B1+J9*area_S7_B1+0.6*K9*area_S1_B1)</f>
        <v>0.50803348104382073</v>
      </c>
      <c r="O9" s="20"/>
    </row>
    <row r="10" spans="1:17" x14ac:dyDescent="0.25">
      <c r="G10" s="10"/>
    </row>
    <row r="11" spans="1:17" x14ac:dyDescent="0.25">
      <c r="A11" s="15" t="s">
        <v>50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N4*surface_B1</f>
        <v>55.889599999999994</v>
      </c>
      <c r="M14" s="25">
        <v>125</v>
      </c>
      <c r="N14" s="23">
        <f>(N4*surface_B1)/(1-N4)</f>
        <v>85.194747444422759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N5*surface_B1</f>
        <v>46.607199999999999</v>
      </c>
      <c r="M15" s="25">
        <v>250</v>
      </c>
      <c r="N15" s="23">
        <f>(N5*surface_B1)/(1-N5)</f>
        <v>65.35388681381653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N6*surface_B1</f>
        <v>71.850560000000002</v>
      </c>
      <c r="M16" s="25">
        <v>500</v>
      </c>
      <c r="N16" s="23">
        <f>(N6*surface_B1)/(1-N6)</f>
        <v>128.81331925696551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N7*surface_B1</f>
        <v>84.347679999999997</v>
      </c>
      <c r="M17" s="25">
        <v>1000</v>
      </c>
      <c r="N17" s="23">
        <f>(N7*surface_B1)/(1-N7)</f>
        <v>175.40514663330103</v>
      </c>
      <c r="O17" s="24"/>
    </row>
    <row r="18" spans="1:15" x14ac:dyDescent="0.25">
      <c r="I18" s="26">
        <v>2000</v>
      </c>
      <c r="J18" s="28">
        <f>N8*surface_B1</f>
        <v>83.59584000000001</v>
      </c>
      <c r="M18" s="25">
        <v>2000</v>
      </c>
      <c r="N18" s="23">
        <f>(N8*surface_B1)/(1-N8)</f>
        <v>172.18478441299246</v>
      </c>
      <c r="O18" s="24"/>
    </row>
    <row r="19" spans="1:15" x14ac:dyDescent="0.25">
      <c r="F19" s="27"/>
      <c r="I19" s="26">
        <v>4000</v>
      </c>
      <c r="J19" s="28">
        <f>N9*surface_B1</f>
        <v>82.545279999999991</v>
      </c>
      <c r="M19" s="25">
        <v>4000</v>
      </c>
      <c r="N19" s="23">
        <f>(N9*surface_B1)/(1-N9)</f>
        <v>167.78637736392892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16*volume_B1/J14</f>
        <v>27.097993186567805</v>
      </c>
      <c r="F24" s="32">
        <f>-16*(volume_B1/(surface_B1*LN(ABS(1-N4))))</f>
        <v>22.110945506434327</v>
      </c>
      <c r="I24" s="26">
        <v>125</v>
      </c>
      <c r="J24" s="28">
        <f>(D24-F24)/D24</f>
        <v>0.1840375280116871</v>
      </c>
    </row>
    <row r="25" spans="1:15" x14ac:dyDescent="0.25">
      <c r="B25" s="25">
        <v>250</v>
      </c>
      <c r="D25" s="32">
        <f>16*volume_B1/J15</f>
        <v>32.494893492850885</v>
      </c>
      <c r="F25" s="32">
        <f>-16*(volume_B1/(surface_B1*LN(ABS(1-N5))))</f>
        <v>27.572237994759259</v>
      </c>
      <c r="I25" s="26">
        <v>250</v>
      </c>
      <c r="J25" s="28">
        <f t="shared" ref="J25:J29" si="1">(D25-F25)/D25</f>
        <v>0.15149012564619255</v>
      </c>
    </row>
    <row r="26" spans="1:15" x14ac:dyDescent="0.25">
      <c r="B26" s="25">
        <v>500</v>
      </c>
      <c r="D26" s="32">
        <f>16*volume_B1/J16</f>
        <v>21.078416090285167</v>
      </c>
      <c r="F26" s="32">
        <f>-16*(volume_B1/(surface_B1*LN(ABS(1-N6))))</f>
        <v>15.966955815921242</v>
      </c>
      <c r="I26" s="26">
        <v>500</v>
      </c>
      <c r="J26" s="28">
        <f t="shared" si="1"/>
        <v>0.24249736092455951</v>
      </c>
    </row>
    <row r="27" spans="1:15" x14ac:dyDescent="0.25">
      <c r="B27" s="25">
        <v>1000</v>
      </c>
      <c r="D27" s="32">
        <f>16*volume_B1/J17</f>
        <v>17.955396046459132</v>
      </c>
      <c r="F27" s="32">
        <f>-16*(volume_B1/(surface_B1*LN(ABS(1-N7))))</f>
        <v>12.731145764277096</v>
      </c>
      <c r="I27" s="26">
        <v>1000</v>
      </c>
      <c r="J27" s="28">
        <f t="shared" si="1"/>
        <v>0.29095711777475808</v>
      </c>
    </row>
    <row r="28" spans="1:15" x14ac:dyDescent="0.25">
      <c r="B28" s="25">
        <v>2000</v>
      </c>
      <c r="D28" s="32">
        <f>16*volume_B1/J18</f>
        <v>18.116882371180189</v>
      </c>
      <c r="F28" s="32">
        <f>-16*(volume_B1/(surface_B1*LN(ABS(1-N8))))</f>
        <v>12.899878125082752</v>
      </c>
      <c r="I28" s="26">
        <v>2000</v>
      </c>
      <c r="J28" s="28">
        <f t="shared" si="1"/>
        <v>0.28796368708539477</v>
      </c>
    </row>
    <row r="29" spans="1:15" x14ac:dyDescent="0.25">
      <c r="B29" s="25">
        <v>4000</v>
      </c>
      <c r="D29" s="32">
        <f>16*volume_B1/J19</f>
        <v>18.347457298588122</v>
      </c>
      <c r="F29" s="32">
        <f>-16*(volume_B1/(surface_B1*LN(ABS(1-N9))))</f>
        <v>13.140471349610616</v>
      </c>
      <c r="I29" s="26">
        <v>4000</v>
      </c>
      <c r="J29" s="28">
        <f t="shared" si="1"/>
        <v>0.28379877735854958</v>
      </c>
    </row>
    <row r="30" spans="1:15" x14ac:dyDescent="0.25">
      <c r="F30" s="33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2:B12"/>
    <mergeCell ref="N12:O12"/>
    <mergeCell ref="A13:B13"/>
    <mergeCell ref="A14:B14"/>
    <mergeCell ref="N14:O14"/>
    <mergeCell ref="A15:B15"/>
    <mergeCell ref="N15:O15"/>
    <mergeCell ref="N7:O7"/>
    <mergeCell ref="N8:O8"/>
    <mergeCell ref="N9:O9"/>
    <mergeCell ref="A11:B11"/>
    <mergeCell ref="I11:J11"/>
    <mergeCell ref="M11:P11"/>
    <mergeCell ref="C1:F1"/>
    <mergeCell ref="N1:Q1"/>
    <mergeCell ref="N2:O2"/>
    <mergeCell ref="N4:O4"/>
    <mergeCell ref="N5:O5"/>
    <mergeCell ref="N6:O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abSelected="1" workbookViewId="0">
      <selection activeCell="N4" sqref="N4:O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16" t="s">
        <v>19</v>
      </c>
      <c r="D1" s="16"/>
      <c r="E1" s="16"/>
      <c r="F1" s="16"/>
      <c r="N1" s="16" t="s">
        <v>32</v>
      </c>
      <c r="O1" s="16"/>
      <c r="P1" s="16"/>
      <c r="Q1" s="1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36" t="s">
        <v>48</v>
      </c>
      <c r="N2" s="17" t="s">
        <v>33</v>
      </c>
      <c r="O2" s="1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19">
        <f>1/(surface_B2)*(0.4*C4*area_S1_B2+D4*area_S2_B2+E4*area_S3_B2+F4*area_S4_B2+G4*area_S5_B2_1+H4*area_S5_B2_2+I4*area_S6_B2+J4*area_S7_B2 + K4*0.6*area_S1_B2)</f>
        <v>0.3426292466765139</v>
      </c>
      <c r="O4" s="20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19">
        <f>1/(surface_B2)*(0.4*C5*area_S1_B2+D5*area_S2_B2+E5*area_S3_B2+F5*area_S4_B2+G5*area_S5_B2_1+H5*area_S5_B2_2+I5*area_S6_B2+J5*area_S7_B2 + K5*0.6*area_S1_B2)</f>
        <v>0.28408173313638591</v>
      </c>
      <c r="O5" s="20"/>
    </row>
    <row r="6" spans="1:17" x14ac:dyDescent="0.25">
      <c r="A6" s="8">
        <v>2</v>
      </c>
      <c r="B6" s="8">
        <f t="shared" ref="B6:B9" si="0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19">
        <f>1/(surface_B2)*(0.4*C6*area_S1_B2+D6*area_S2_B2+E6*area_S3_B2+F6*area_S4_B2+G6*area_S5_B2_1+H6*area_S5_B2_2+I6*area_S6_B2+J6*area_S7_B2 + K6*0.6*area_S1_B2)</f>
        <v>0.4385140324963071</v>
      </c>
      <c r="O6" s="20"/>
    </row>
    <row r="7" spans="1:17" x14ac:dyDescent="0.25">
      <c r="A7" s="8">
        <v>3</v>
      </c>
      <c r="B7" s="8">
        <f t="shared" si="0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19">
        <f>1/(surface_B2)*(0.4*C7*area_S1_B2+D7*area_S2_B2+E7*area_S3_B2+F7*area_S4_B2+G7*area_S5_B2_1+H7*area_S5_B2_2+I7*area_S6_B2+J7*area_S7_B2 + K7*0.6*area_S1_B2)</f>
        <v>0.51455243722304278</v>
      </c>
      <c r="O7" s="20"/>
    </row>
    <row r="8" spans="1:17" x14ac:dyDescent="0.25">
      <c r="A8" s="8">
        <v>4</v>
      </c>
      <c r="B8" s="8">
        <f t="shared" si="0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19">
        <f>1/(surface_B2)*(0.4*C8*area_S1_B2+D8*area_S2_B2+E8*area_S3_B2+F8*area_S4_B2+G8*area_S5_B2_1+H8*area_S5_B2_2+I8*area_S6_B2+J8*area_S7_B2 + K8*0.6*area_S1_B2)</f>
        <v>0.51028951255539134</v>
      </c>
      <c r="O8" s="20"/>
    </row>
    <row r="9" spans="1:17" x14ac:dyDescent="0.25">
      <c r="A9" s="8">
        <v>5</v>
      </c>
      <c r="B9" s="8">
        <f t="shared" si="0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19">
        <f>1/(surface_B2)*(0.4*C9*area_S1_B2+D9*area_S2_B2+E9*area_S3_B2+F9*area_S4_B2+G9*area_S5_B2_1+H9*area_S5_B2_2+I9*area_S6_B2+J9*area_S7_B2 + K9*0.6*area_S1_B2)</f>
        <v>0.50430625307730181</v>
      </c>
      <c r="O9" s="20"/>
    </row>
    <row r="10" spans="1:17" x14ac:dyDescent="0.25">
      <c r="G10" s="10"/>
    </row>
    <row r="11" spans="1:17" x14ac:dyDescent="0.25">
      <c r="A11" s="15" t="s">
        <v>51</v>
      </c>
      <c r="B11" s="15"/>
      <c r="I11" s="29" t="s">
        <v>38</v>
      </c>
      <c r="J11" s="29"/>
      <c r="M11" s="16" t="s">
        <v>36</v>
      </c>
      <c r="N11" s="16"/>
      <c r="O11" s="16"/>
      <c r="P11" s="16"/>
    </row>
    <row r="12" spans="1:17" x14ac:dyDescent="0.25">
      <c r="A12" s="15" t="s">
        <v>25</v>
      </c>
      <c r="B12" s="15"/>
      <c r="I12" s="26" t="s">
        <v>17</v>
      </c>
      <c r="J12" s="28" t="s">
        <v>39</v>
      </c>
      <c r="L12" s="27"/>
      <c r="M12" s="25" t="s">
        <v>17</v>
      </c>
      <c r="N12" s="21" t="s">
        <v>37</v>
      </c>
      <c r="O12" s="22"/>
    </row>
    <row r="13" spans="1:17" x14ac:dyDescent="0.25">
      <c r="A13" s="15" t="s">
        <v>27</v>
      </c>
      <c r="B13" s="15"/>
      <c r="I13" s="26"/>
    </row>
    <row r="14" spans="1:17" x14ac:dyDescent="0.25">
      <c r="A14" s="15" t="s">
        <v>28</v>
      </c>
      <c r="B14" s="15"/>
      <c r="I14" s="26">
        <v>125</v>
      </c>
      <c r="J14" s="28">
        <f>N4*surface_B2</f>
        <v>125.25839999999995</v>
      </c>
      <c r="M14" s="25">
        <v>125</v>
      </c>
      <c r="N14" s="23">
        <f>(N4*surface_B2)/(1-N4)</f>
        <v>190.54452813230262</v>
      </c>
      <c r="O14" s="24"/>
    </row>
    <row r="15" spans="1:17" x14ac:dyDescent="0.25">
      <c r="A15" s="15" t="s">
        <v>29</v>
      </c>
      <c r="B15" s="15"/>
      <c r="I15" s="26">
        <v>250</v>
      </c>
      <c r="J15" s="28">
        <f>N5*surface_B2</f>
        <v>103.85459999999995</v>
      </c>
      <c r="M15" s="25">
        <v>250</v>
      </c>
      <c r="N15" s="23">
        <f>(N5*surface_B2)/(1-N5)</f>
        <v>145.06488353060104</v>
      </c>
      <c r="O15" s="24"/>
    </row>
    <row r="16" spans="1:17" x14ac:dyDescent="0.25">
      <c r="A16" s="15" t="s">
        <v>30</v>
      </c>
      <c r="B16" s="15"/>
      <c r="I16" s="26">
        <v>500</v>
      </c>
      <c r="J16" s="28">
        <f>N6*surface_B2</f>
        <v>160.31195999999994</v>
      </c>
      <c r="M16" s="25">
        <v>500</v>
      </c>
      <c r="N16" s="23">
        <f>(N6*surface_B2)/(1-N6)</f>
        <v>285.51374260113732</v>
      </c>
      <c r="O16" s="24"/>
    </row>
    <row r="17" spans="1:15" x14ac:dyDescent="0.25">
      <c r="A17" s="15" t="s">
        <v>31</v>
      </c>
      <c r="B17" s="15"/>
      <c r="I17" s="26">
        <v>1000</v>
      </c>
      <c r="J17" s="28">
        <f>N7*surface_B2</f>
        <v>188.11007999999998</v>
      </c>
      <c r="M17" s="25">
        <v>1000</v>
      </c>
      <c r="N17" s="23">
        <f>(N7*surface_B2)/(1-N7)</f>
        <v>387.49824785180488</v>
      </c>
      <c r="O17" s="24"/>
    </row>
    <row r="18" spans="1:15" x14ac:dyDescent="0.25">
      <c r="I18" s="26">
        <v>2000</v>
      </c>
      <c r="J18" s="28">
        <f>N8*surface_B2</f>
        <v>186.55163999999996</v>
      </c>
      <c r="M18" s="25">
        <v>2000</v>
      </c>
      <c r="N18" s="23">
        <f>(N8*surface_B2)/(1-N8)</f>
        <v>380.94270958634695</v>
      </c>
      <c r="O18" s="24"/>
    </row>
    <row r="19" spans="1:15" x14ac:dyDescent="0.25">
      <c r="F19" s="27"/>
      <c r="I19" s="26">
        <v>4000</v>
      </c>
      <c r="J19" s="28">
        <f>N9*surface_B2</f>
        <v>184.36427999999998</v>
      </c>
      <c r="M19" s="25">
        <v>4000</v>
      </c>
      <c r="N19" s="23">
        <f>(N9*surface_B2)/(1-N9)</f>
        <v>371.93182513305135</v>
      </c>
      <c r="O19" s="24"/>
    </row>
    <row r="21" spans="1:15" x14ac:dyDescent="0.25">
      <c r="C21" s="29" t="s">
        <v>40</v>
      </c>
      <c r="D21" s="30"/>
      <c r="E21" s="29" t="s">
        <v>41</v>
      </c>
      <c r="F21" s="30"/>
      <c r="I21" s="29" t="s">
        <v>44</v>
      </c>
      <c r="J21" s="29"/>
    </row>
    <row r="22" spans="1:15" x14ac:dyDescent="0.25">
      <c r="B22" s="25" t="s">
        <v>17</v>
      </c>
      <c r="D22" s="32" t="s">
        <v>42</v>
      </c>
      <c r="F22" s="32" t="s">
        <v>43</v>
      </c>
      <c r="I22" s="26" t="s">
        <v>17</v>
      </c>
      <c r="J22" s="28" t="s">
        <v>45</v>
      </c>
    </row>
    <row r="23" spans="1:15" x14ac:dyDescent="0.25">
      <c r="B23" s="31"/>
      <c r="I23" s="26"/>
    </row>
    <row r="24" spans="1:15" x14ac:dyDescent="0.25">
      <c r="B24" s="25">
        <v>125</v>
      </c>
      <c r="D24" s="32">
        <f>16*volume_B2/J14</f>
        <v>40.807035695809631</v>
      </c>
      <c r="F24" s="32">
        <f>-16*(volume_B2/(surface_B2*LN(ABS(1-N4))))</f>
        <v>33.328836773953114</v>
      </c>
      <c r="I24" s="26">
        <v>125</v>
      </c>
      <c r="J24" s="28">
        <f>(D24-F24)/D24</f>
        <v>0.18325758767683373</v>
      </c>
    </row>
    <row r="25" spans="1:15" x14ac:dyDescent="0.25">
      <c r="B25" s="25">
        <v>250</v>
      </c>
      <c r="D25" s="32">
        <f>16*volume_B2/J15</f>
        <v>49.217117007816711</v>
      </c>
      <c r="F25" s="32">
        <f>-16*(volume_B2/(surface_B2*LN(ABS(1-N5))))</f>
        <v>41.837620517523959</v>
      </c>
      <c r="I25" s="26">
        <v>250</v>
      </c>
      <c r="J25" s="28">
        <f t="shared" ref="J25:J29" si="1">(D25-F25)/D25</f>
        <v>0.14993760177217882</v>
      </c>
    </row>
    <row r="26" spans="1:15" x14ac:dyDescent="0.25">
      <c r="B26" s="25">
        <v>500</v>
      </c>
      <c r="D26" s="32">
        <f>16*volume_B2/J16</f>
        <v>31.884233715313574</v>
      </c>
      <c r="F26" s="32">
        <f>-16*(volume_B2/(surface_B2*LN(ABS(1-N6))))</f>
        <v>24.224613767900287</v>
      </c>
      <c r="I26" s="26">
        <v>500</v>
      </c>
      <c r="J26" s="28">
        <f t="shared" si="1"/>
        <v>0.24023221055911634</v>
      </c>
    </row>
    <row r="27" spans="1:15" x14ac:dyDescent="0.25">
      <c r="B27" s="25">
        <v>1000</v>
      </c>
      <c r="D27" s="32">
        <f>16*volume_B2/J17</f>
        <v>27.17251515708249</v>
      </c>
      <c r="F27" s="32">
        <f>-16*(volume_B2/(surface_B2*LN(ABS(1-N7))))</f>
        <v>19.346884430177088</v>
      </c>
      <c r="I27" s="26">
        <v>1000</v>
      </c>
      <c r="J27" s="28">
        <f t="shared" si="1"/>
        <v>0.28799802600774921</v>
      </c>
    </row>
    <row r="28" spans="1:15" x14ac:dyDescent="0.25">
      <c r="B28" s="25">
        <v>2000</v>
      </c>
      <c r="D28" s="32">
        <f>16*volume_B2/J18</f>
        <v>27.399512542478856</v>
      </c>
      <c r="F28" s="32">
        <f>-16*(volume_B2/(surface_B2*LN(ABS(1-N8))))</f>
        <v>19.58381122659231</v>
      </c>
      <c r="I28" s="26">
        <v>2000</v>
      </c>
      <c r="J28" s="28">
        <f t="shared" si="1"/>
        <v>0.28524964828368632</v>
      </c>
    </row>
    <row r="29" spans="1:15" x14ac:dyDescent="0.25">
      <c r="B29" s="25">
        <v>4000</v>
      </c>
      <c r="D29" s="32">
        <f>16*volume_B2/J19</f>
        <v>27.72458960054518</v>
      </c>
      <c r="F29" s="32">
        <f>-16*(volume_B2/(surface_B2*LN(ABS(1-N9))))</f>
        <v>19.922690073009235</v>
      </c>
      <c r="I29" s="26">
        <v>4000</v>
      </c>
      <c r="J29" s="28">
        <f t="shared" si="1"/>
        <v>0.28140721431571802</v>
      </c>
    </row>
    <row r="30" spans="1:15" x14ac:dyDescent="0.25">
      <c r="F30" s="33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2:B12"/>
    <mergeCell ref="N12:O12"/>
    <mergeCell ref="A13:B13"/>
    <mergeCell ref="A14:B14"/>
    <mergeCell ref="N14:O14"/>
    <mergeCell ref="A15:B15"/>
    <mergeCell ref="N15:O15"/>
    <mergeCell ref="N7:O7"/>
    <mergeCell ref="N8:O8"/>
    <mergeCell ref="N9:O9"/>
    <mergeCell ref="A11:B11"/>
    <mergeCell ref="I11:J11"/>
    <mergeCell ref="M11:P11"/>
    <mergeCell ref="C1:F1"/>
    <mergeCell ref="N1:Q1"/>
    <mergeCell ref="N2:O2"/>
    <mergeCell ref="N4:O4"/>
    <mergeCell ref="N5:O5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2020-11-13T13:32:26Z</dcterms:modified>
</cp:coreProperties>
</file>