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F150AB3-F66F-4E43-BD22-8E97E51D0C26}" xr6:coauthVersionLast="40" xr6:coauthVersionMax="40" xr10:uidLastSave="{00000000-0000-0000-0000-000000000000}"/>
  <bookViews>
    <workbookView xWindow="0" yWindow="0" windowWidth="21600" windowHeight="10455" activeTab="1" xr2:uid="{00000000-000D-0000-FFFF-FFFF00000000}"/>
  </bookViews>
  <sheets>
    <sheet name="Kostenvoranschlag (extern)" sheetId="3" r:id="rId1"/>
    <sheet name="Kostenaufstellung (intern)" sheetId="4" r:id="rId2"/>
    <sheet name="Kalkulation (intern)" sheetId="5" r:id="rId3"/>
  </sheets>
  <definedNames>
    <definedName name="_xlnm.Print_Area" localSheetId="2">'Kalkulation (intern)'!$A$1:$I$55</definedName>
    <definedName name="_xlnm.Print_Area" localSheetId="1">'Kostenaufstellung (intern)'!$A$1:$H$65</definedName>
    <definedName name="_xlnm.Print_Area" localSheetId="0">'Kostenvoranschlag (extern)'!$A$1:$G$50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2" i="4" l="1"/>
  <c r="H39" i="4"/>
  <c r="H38" i="4"/>
  <c r="H35" i="4"/>
  <c r="H34" i="4"/>
  <c r="H31" i="4"/>
  <c r="H30" i="4"/>
  <c r="H27" i="4"/>
  <c r="H26" i="4"/>
  <c r="H23" i="4"/>
  <c r="H22" i="4"/>
  <c r="H21" i="4"/>
  <c r="H18" i="4"/>
  <c r="H17" i="4"/>
  <c r="H16" i="4"/>
  <c r="H15" i="4"/>
  <c r="C28" i="5" l="1"/>
  <c r="D28" i="5" s="1"/>
  <c r="E28" i="5" s="1"/>
  <c r="G28" i="5" s="1"/>
  <c r="H28" i="5" s="1"/>
  <c r="I28" i="5" s="1"/>
  <c r="D20" i="4"/>
  <c r="G50" i="4" s="1"/>
  <c r="D41" i="4"/>
  <c r="G55" i="4" s="1"/>
  <c r="E44" i="4"/>
  <c r="F44" i="4"/>
  <c r="G44" i="4"/>
  <c r="D44" i="4"/>
  <c r="D37" i="4" l="1"/>
  <c r="G54" i="4" s="1"/>
  <c r="D33" i="4"/>
  <c r="G53" i="4" s="1"/>
  <c r="D29" i="4"/>
  <c r="G52" i="4" s="1"/>
  <c r="D14" i="4"/>
  <c r="G49" i="4" s="1"/>
  <c r="D25" i="4"/>
  <c r="G51" i="4" s="1"/>
  <c r="C9" i="5"/>
  <c r="C27" i="5"/>
  <c r="D27" i="5" s="1"/>
  <c r="E27" i="5" s="1"/>
  <c r="G27" i="5" s="1"/>
  <c r="H27" i="5" s="1"/>
  <c r="I27" i="5" s="1"/>
  <c r="C26" i="5"/>
  <c r="C25" i="5"/>
  <c r="F25" i="3" l="1"/>
  <c r="H41" i="4"/>
  <c r="G27" i="3" s="1"/>
  <c r="F27" i="3"/>
  <c r="H37" i="4"/>
  <c r="G25" i="3" s="1"/>
  <c r="F23" i="3"/>
  <c r="F21" i="3"/>
  <c r="H29" i="4"/>
  <c r="G21" i="3" s="1"/>
  <c r="F18" i="3"/>
  <c r="F16" i="3"/>
  <c r="F13" i="3"/>
  <c r="H20" i="4" l="1"/>
  <c r="G16" i="3" s="1"/>
  <c r="H14" i="4"/>
  <c r="G13" i="3" s="1"/>
  <c r="F31" i="3"/>
  <c r="H25" i="4"/>
  <c r="G18" i="3" s="1"/>
  <c r="H33" i="4"/>
  <c r="G23" i="3" s="1"/>
  <c r="G46" i="4"/>
  <c r="H51" i="5"/>
  <c r="C31" i="5"/>
  <c r="D31" i="5" s="1"/>
  <c r="E31" i="5" s="1"/>
  <c r="G31" i="5" s="1"/>
  <c r="H31" i="5" s="1"/>
  <c r="I31" i="5" s="1"/>
  <c r="D26" i="5"/>
  <c r="E26" i="5" s="1"/>
  <c r="G26" i="5" s="1"/>
  <c r="H26" i="5" s="1"/>
  <c r="I26" i="5" s="1"/>
  <c r="D25" i="5"/>
  <c r="E25" i="5" s="1"/>
  <c r="D16" i="5"/>
  <c r="E16" i="5"/>
  <c r="G16" i="5"/>
  <c r="H16" i="5"/>
  <c r="I16" i="5"/>
  <c r="C16" i="5"/>
  <c r="G29" i="3" l="1"/>
  <c r="G35" i="3" s="1"/>
  <c r="G30" i="3"/>
  <c r="G36" i="3" s="1"/>
  <c r="G31" i="3"/>
  <c r="H46" i="4"/>
  <c r="H47" i="4" s="1"/>
  <c r="C34" i="5"/>
  <c r="C39" i="5" s="1"/>
  <c r="C40" i="5" s="1"/>
  <c r="C41" i="5" s="1"/>
  <c r="E34" i="5"/>
  <c r="G25" i="5"/>
  <c r="H25" i="5" s="1"/>
  <c r="D34" i="5"/>
  <c r="I17" i="5"/>
  <c r="G37" i="3" l="1"/>
  <c r="G34" i="5"/>
  <c r="D39" i="5"/>
  <c r="I25" i="5"/>
  <c r="I34" i="5" s="1"/>
  <c r="H34" i="5"/>
  <c r="E39" i="5" l="1"/>
  <c r="E40" i="5" s="1"/>
  <c r="E41" i="5" s="1"/>
  <c r="D40" i="5"/>
  <c r="D41" i="5" s="1"/>
  <c r="I35" i="5"/>
  <c r="G39" i="5" l="1"/>
  <c r="H39" i="5" s="1"/>
  <c r="G40" i="5" l="1"/>
  <c r="G41" i="5" s="1"/>
  <c r="I39" i="5"/>
  <c r="I40" i="5" s="1"/>
  <c r="I41" i="5" s="1"/>
  <c r="H40" i="5"/>
  <c r="H41" i="5" s="1"/>
</calcChain>
</file>

<file path=xl/sharedStrings.xml><?xml version="1.0" encoding="utf-8"?>
<sst xmlns="http://schemas.openxmlformats.org/spreadsheetml/2006/main" count="166" uniqueCount="115">
  <si>
    <t>Kostenaufstellung</t>
  </si>
  <si>
    <t>Spielerstr. 56, 01069 Dresden</t>
  </si>
  <si>
    <t>Kinderarztpraxis Dr. med. Lasse Niessen</t>
  </si>
  <si>
    <t>Auftraggeber:</t>
  </si>
  <si>
    <t>Auftragnr.:</t>
  </si>
  <si>
    <t>201901-001</t>
  </si>
  <si>
    <t>Projektbez.:</t>
  </si>
  <si>
    <t>Interaktives TicTacToe für Kinder</t>
  </si>
  <si>
    <t>Raummiete</t>
  </si>
  <si>
    <t>Feb</t>
  </si>
  <si>
    <t>Mrz</t>
  </si>
  <si>
    <t>Apr</t>
  </si>
  <si>
    <t>Mai</t>
  </si>
  <si>
    <t>Jun</t>
  </si>
  <si>
    <t>Jan</t>
  </si>
  <si>
    <t>I. Quartal</t>
  </si>
  <si>
    <t>II. Quartal</t>
  </si>
  <si>
    <t>Aufträge</t>
  </si>
  <si>
    <t>Geschäft</t>
  </si>
  <si>
    <t>Personal</t>
  </si>
  <si>
    <t>Startkapital</t>
  </si>
  <si>
    <t>Darlehen</t>
  </si>
  <si>
    <t>Bemerkung</t>
  </si>
  <si>
    <t>Position</t>
  </si>
  <si>
    <t>Eigenkapital</t>
  </si>
  <si>
    <t>Arbeitstage</t>
  </si>
  <si>
    <t>(irrelevant)</t>
  </si>
  <si>
    <t>Gehälter</t>
  </si>
  <si>
    <t>Lohn pro Std</t>
  </si>
  <si>
    <t>Std pro Wo</t>
  </si>
  <si>
    <t>Rückzahlung</t>
  </si>
  <si>
    <t>5% Zins/Mt</t>
  </si>
  <si>
    <t>Miete</t>
  </si>
  <si>
    <t>Berechnungsgrundlagen</t>
  </si>
  <si>
    <t>Zahlungen</t>
  </si>
  <si>
    <t>Gesamtausgaben</t>
  </si>
  <si>
    <t>Gesamteinnahmen</t>
  </si>
  <si>
    <t>Sonstiges</t>
  </si>
  <si>
    <t>Anzahlung</t>
  </si>
  <si>
    <t>Arbeitsphase</t>
  </si>
  <si>
    <t>Arbeitsstunden</t>
  </si>
  <si>
    <t>Kosten</t>
  </si>
  <si>
    <t>Lastenheft analysieren</t>
  </si>
  <si>
    <t>Überprüfung Angebot</t>
  </si>
  <si>
    <t>/Ergebnis: Angebot</t>
  </si>
  <si>
    <t>/Ergebnis: Pflichtenheft</t>
  </si>
  <si>
    <t>Zielbestimmung</t>
  </si>
  <si>
    <t>Analyse</t>
  </si>
  <si>
    <t>Entwurf</t>
  </si>
  <si>
    <t>1| Vorarbeiten</t>
  </si>
  <si>
    <t>3| Analyse und Entwurf</t>
  </si>
  <si>
    <t>4| Implementierung</t>
  </si>
  <si>
    <t>Programmierung</t>
  </si>
  <si>
    <t>/Ergebnis: Analyse- u. Entwurfsdok.</t>
  </si>
  <si>
    <t>6| Dokumentation</t>
  </si>
  <si>
    <t>Beratungsgespräch</t>
  </si>
  <si>
    <t>Gesamt</t>
  </si>
  <si>
    <t>Produktumfang</t>
  </si>
  <si>
    <t>/Protokoll?</t>
  </si>
  <si>
    <t>Beschreibung</t>
  </si>
  <si>
    <t>Stunden</t>
  </si>
  <si>
    <t>Vorarbeiten</t>
  </si>
  <si>
    <t>Anforderungsdefinition</t>
  </si>
  <si>
    <t>Analyse und Entwurf</t>
  </si>
  <si>
    <t>Implementierung</t>
  </si>
  <si>
    <t>Test</t>
  </si>
  <si>
    <t>Dokumentation</t>
  </si>
  <si>
    <t>Modul-, Integrationstest</t>
  </si>
  <si>
    <t xml:space="preserve">Reverse Engineering, Analyse &amp; </t>
  </si>
  <si>
    <t>Zielbestimmung &amp; Produktumfang</t>
  </si>
  <si>
    <t>planung, Überprüfung Angebot</t>
  </si>
  <si>
    <t>Lastenheft analysieren, Zeit- &amp; Kosten-</t>
  </si>
  <si>
    <t>AUSGABEN</t>
  </si>
  <si>
    <t>EINNAHMEN</t>
  </si>
  <si>
    <t>LIQUIDITÄT</t>
  </si>
  <si>
    <t>/Kalender</t>
  </si>
  <si>
    <t>Bilanz</t>
  </si>
  <si>
    <t>Kapital</t>
  </si>
  <si>
    <t>Kalkulation 1. Halbjahr 2019</t>
  </si>
  <si>
    <t xml:space="preserve"> - Nur für internen Gebrauch! -</t>
  </si>
  <si>
    <t>Im Februar als Anzahlung (490 €) zu entrichten</t>
  </si>
  <si>
    <t>Dresden, 23.01.2019</t>
  </si>
  <si>
    <t>/Ergebnis: Testdokumentation</t>
  </si>
  <si>
    <t>Tel.: 0351/327890</t>
  </si>
  <si>
    <t>Restbetrag</t>
  </si>
  <si>
    <t>in Prozent</t>
  </si>
  <si>
    <t>zum Startkapital</t>
  </si>
  <si>
    <t>zzgl 19% MWSt</t>
  </si>
  <si>
    <t>Zu zahlende Beträge zzgl 19% MwSt:</t>
  </si>
  <si>
    <t>Anzahlung (bis XX.02.2019)</t>
  </si>
  <si>
    <t>Restbetrag (bei Produktübergabe)</t>
  </si>
  <si>
    <t>Handbuch &amp; Regelübersicht</t>
  </si>
  <si>
    <t>7| Sonstiges</t>
  </si>
  <si>
    <t>2| Projektplan</t>
  </si>
  <si>
    <t>Aufgaben</t>
  </si>
  <si>
    <t>Geschäftsfhr.</t>
  </si>
  <si>
    <t>(bei 40m²)</t>
  </si>
  <si>
    <t>(5% Zinssatz)</t>
  </si>
  <si>
    <t>Gehalt E</t>
  </si>
  <si>
    <t>Gehalt G</t>
  </si>
  <si>
    <t>Entwickler</t>
  </si>
  <si>
    <t>Kalkulation</t>
  </si>
  <si>
    <t>Zeitplanung</t>
  </si>
  <si>
    <t>Anleitung &amp; Regelwerk</t>
  </si>
  <si>
    <t>Protokoll</t>
  </si>
  <si>
    <t>5| Funktionstests</t>
  </si>
  <si>
    <t>Controller</t>
  </si>
  <si>
    <t>Pflichtenheft erstellen</t>
  </si>
  <si>
    <t>Design</t>
  </si>
  <si>
    <t>Gehalt C</t>
  </si>
  <si>
    <t>Gehalt S</t>
  </si>
  <si>
    <t>Funktionstest gem. AF-04</t>
  </si>
  <si>
    <t>Funktionstest gem. AF-05</t>
  </si>
  <si>
    <t>Werksstudent</t>
  </si>
  <si>
    <t>Stundenanteile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</si>
</sst>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&quot; Person(en)&quot;"/>
    <numFmt numFmtId="165" formatCode="_-* #,##0\ _€_-;\-* #,##0\ _€_-;_-* &quot;-&quot;??\ _€_-;_-@_-"/>
    <numFmt numFmtId="166" formatCode="#.00&quot; €/Mt&quot;"/>
    <numFmt numFmtId="167" formatCode="0.00&quot; % &quot;"/>
    <numFmt numFmtId="168" formatCode="_ 0.00&quot; € &quot;"/>
    <numFmt numFmtId="169" formatCode="_0.00&quot;% &quot;"/>
    <numFmt numFmtId="170" formatCode="_0.00&quot; € &quot;"/>
    <numFmt numFmtId="171" formatCode="##&quot; Stunden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Border="1" applyAlignment="1">
      <alignment horizontal="left"/>
    </xf>
    <xf numFmtId="44" fontId="5" fillId="0" borderId="0" xfId="1" applyFont="1" applyBorder="1" applyAlignment="1">
      <alignment horizontal="center"/>
    </xf>
    <xf numFmtId="44" fontId="5" fillId="0" borderId="0" xfId="1" applyFont="1" applyBorder="1"/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 indent="1"/>
    </xf>
    <xf numFmtId="44" fontId="7" fillId="0" borderId="0" xfId="1" applyFont="1" applyAlignment="1">
      <alignment horizontal="right"/>
    </xf>
    <xf numFmtId="0" fontId="0" fillId="2" borderId="0" xfId="0" applyFill="1"/>
    <xf numFmtId="44" fontId="0" fillId="2" borderId="0" xfId="0" applyNumberFormat="1" applyFill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indent="1"/>
    </xf>
    <xf numFmtId="0" fontId="0" fillId="0" borderId="0" xfId="0" applyFill="1"/>
    <xf numFmtId="0" fontId="3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44" fontId="3" fillId="0" borderId="2" xfId="0" applyNumberFormat="1" applyFont="1" applyBorder="1"/>
    <xf numFmtId="44" fontId="3" fillId="0" borderId="2" xfId="1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4" fontId="6" fillId="0" borderId="0" xfId="1" applyFont="1" applyBorder="1"/>
    <xf numFmtId="0" fontId="0" fillId="0" borderId="0" xfId="0" applyBorder="1"/>
    <xf numFmtId="0" fontId="4" fillId="0" borderId="0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44" fontId="0" fillId="0" borderId="0" xfId="1" applyFont="1" applyBorder="1"/>
    <xf numFmtId="0" fontId="0" fillId="0" borderId="1" xfId="0" applyBorder="1" applyAlignment="1">
      <alignment horizontal="left"/>
    </xf>
    <xf numFmtId="44" fontId="5" fillId="0" borderId="1" xfId="1" applyFont="1" applyBorder="1"/>
    <xf numFmtId="0" fontId="0" fillId="0" borderId="3" xfId="0" applyBorder="1" applyAlignment="1">
      <alignment horizontal="left"/>
    </xf>
    <xf numFmtId="44" fontId="5" fillId="0" borderId="3" xfId="1" applyFont="1" applyBorder="1"/>
    <xf numFmtId="44" fontId="6" fillId="0" borderId="3" xfId="1" applyFont="1" applyBorder="1"/>
    <xf numFmtId="0" fontId="3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left" indent="2"/>
    </xf>
    <xf numFmtId="0" fontId="0" fillId="0" borderId="0" xfId="0" applyFont="1" applyBorder="1" applyAlignment="1">
      <alignment horizontal="left" indent="2"/>
    </xf>
    <xf numFmtId="0" fontId="0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44" fontId="5" fillId="3" borderId="0" xfId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44" fontId="0" fillId="0" borderId="1" xfId="1" applyFont="1" applyBorder="1"/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4" fontId="9" fillId="0" borderId="0" xfId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44" fontId="9" fillId="0" borderId="0" xfId="1" applyFont="1"/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/>
    <xf numFmtId="167" fontId="5" fillId="0" borderId="0" xfId="3" applyNumberFormat="1" applyFont="1" applyBorder="1" applyAlignment="1">
      <alignment horizontal="right"/>
    </xf>
    <xf numFmtId="168" fontId="6" fillId="0" borderId="0" xfId="1" applyNumberFormat="1" applyFont="1" applyBorder="1" applyAlignment="1">
      <alignment horizontal="right"/>
    </xf>
    <xf numFmtId="169" fontId="5" fillId="0" borderId="0" xfId="3" applyNumberFormat="1" applyFont="1" applyBorder="1" applyAlignment="1">
      <alignment horizontal="right"/>
    </xf>
    <xf numFmtId="170" fontId="5" fillId="0" borderId="0" xfId="1" applyNumberFormat="1" applyFont="1" applyBorder="1" applyAlignment="1">
      <alignment horizontal="right"/>
    </xf>
    <xf numFmtId="44" fontId="0" fillId="0" borderId="0" xfId="0" applyNumberFormat="1"/>
    <xf numFmtId="165" fontId="9" fillId="0" borderId="0" xfId="2" applyNumberFormat="1" applyFont="1" applyFill="1" applyBorder="1" applyAlignment="1">
      <alignment horizontal="right" indent="3"/>
    </xf>
    <xf numFmtId="0" fontId="7" fillId="0" borderId="0" xfId="0" applyFont="1" applyAlignment="1">
      <alignment horizontal="right" indent="2"/>
    </xf>
    <xf numFmtId="0" fontId="0" fillId="0" borderId="0" xfId="0" applyAlignment="1">
      <alignment horizontal="right" indent="1"/>
    </xf>
    <xf numFmtId="8" fontId="0" fillId="0" borderId="0" xfId="0" applyNumberFormat="1" applyAlignment="1">
      <alignment horizontal="right" indent="1"/>
    </xf>
    <xf numFmtId="0" fontId="0" fillId="0" borderId="0" xfId="0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8" fontId="7" fillId="0" borderId="0" xfId="0" applyNumberFormat="1" applyFont="1" applyBorder="1" applyAlignment="1">
      <alignment horizontal="right" indent="1"/>
    </xf>
    <xf numFmtId="0" fontId="7" fillId="0" borderId="0" xfId="0" applyFont="1" applyBorder="1" applyAlignment="1">
      <alignment horizontal="right" indent="2"/>
    </xf>
    <xf numFmtId="0" fontId="7" fillId="4" borderId="0" xfId="0" applyFont="1" applyFill="1"/>
    <xf numFmtId="0" fontId="7" fillId="4" borderId="0" xfId="0" applyFont="1" applyFill="1" applyAlignment="1">
      <alignment horizontal="right" indent="1"/>
    </xf>
    <xf numFmtId="44" fontId="7" fillId="4" borderId="0" xfId="1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71" fontId="0" fillId="2" borderId="0" xfId="0" applyNumberFormat="1" applyFill="1" applyBorder="1" applyAlignment="1">
      <alignment horizontal="center"/>
    </xf>
    <xf numFmtId="171" fontId="0" fillId="2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right"/>
    </xf>
  </cellXfs>
  <cellStyles count="4">
    <cellStyle name="Komma" xfId="2" builtinId="3"/>
    <cellStyle name="Prozent" xfId="3" builtinId="5"/>
    <cellStyle name="Standard" xfId="0" builtinId="0"/>
    <cellStyle name="Währung" xfId="1" builtinId="4"/>
  </cellStyles>
  <dxfs count="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CC99FF"/>
      <color rgb="FF89FF8C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/>
              <a:t>Stunden</a:t>
            </a:r>
            <a:r>
              <a:rPr lang="de-DE" sz="1100" baseline="0"/>
              <a:t> pro Mitarbeiter</a:t>
            </a: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369171629750247"/>
          <c:y val="0.10109949417684752"/>
          <c:w val="0.5726159725784985"/>
          <c:h val="0.6635361025803976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8A-45D2-BB3C-64AB1D0503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8A-45D2-BB3C-64AB1D0503F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8A-45D2-BB3C-64AB1D0503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8A-45D2-BB3C-64AB1D0503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'Kostenaufstellung (intern)'!$D$13:$G$13</c:f>
              <c:strCache>
                <c:ptCount val="4"/>
                <c:pt idx="0">
                  <c:v>Geschäftsfhr.</c:v>
                </c:pt>
                <c:pt idx="1">
                  <c:v>Entwickler</c:v>
                </c:pt>
                <c:pt idx="2">
                  <c:v>Controller</c:v>
                </c:pt>
                <c:pt idx="3">
                  <c:v>Werksstudent</c:v>
                </c:pt>
              </c:strCache>
            </c:strRef>
          </c:cat>
          <c:val>
            <c:numRef>
              <c:f>'Kostenaufstellung (intern)'!$D$44:$G$44</c:f>
              <c:numCache>
                <c:formatCode>General</c:formatCode>
                <c:ptCount val="4"/>
                <c:pt idx="0">
                  <c:v>20</c:v>
                </c:pt>
                <c:pt idx="1">
                  <c:v>38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E-404E-BE3B-FF61BE14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5646687933E-2"/>
          <c:y val="0.77294857642678694"/>
          <c:w val="0.8999998512933759"/>
          <c:h val="7.3860450433156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/>
              <a:t>Stunden</a:t>
            </a:r>
            <a:r>
              <a:rPr lang="de-DE" sz="1100" baseline="0"/>
              <a:t> pro Meilenstein</a:t>
            </a: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041149560475646"/>
          <c:y val="9.9266027411706689E-2"/>
          <c:w val="0.59917700879048708"/>
          <c:h val="0.675956806004396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B3-4AF1-89F2-921551FB8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B3-4AF1-89F2-921551FB8E93}"/>
              </c:ext>
            </c:extLst>
          </c:dPt>
          <c:dPt>
            <c:idx val="2"/>
            <c:bubble3D val="0"/>
            <c:spPr>
              <a:solidFill>
                <a:srgbClr val="CC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B3-4AF1-89F2-921551FB8E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B3-4AF1-89F2-921551FB8E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33-4597-B4EE-21DCD60677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33-4597-B4EE-21DCD6067767}"/>
              </c:ext>
            </c:extLst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3-4597-B4EE-21DCD6067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'Kostenaufstellung (intern)'!$F$49:$F$55</c:f>
              <c:strCache>
                <c:ptCount val="7"/>
                <c:pt idx="0">
                  <c:v>1| Vorarbeiten</c:v>
                </c:pt>
                <c:pt idx="1">
                  <c:v>2| Projektplan</c:v>
                </c:pt>
                <c:pt idx="2">
                  <c:v>3| Analyse und Entwurf</c:v>
                </c:pt>
                <c:pt idx="3">
                  <c:v>4| Implementierung</c:v>
                </c:pt>
                <c:pt idx="4">
                  <c:v>5| Funktionstests</c:v>
                </c:pt>
                <c:pt idx="5">
                  <c:v>6| Dokumentation</c:v>
                </c:pt>
                <c:pt idx="6">
                  <c:v>7| Sonstiges</c:v>
                </c:pt>
              </c:strCache>
            </c:strRef>
          </c:cat>
          <c:val>
            <c:numRef>
              <c:f>'Kostenaufstellung (intern)'!$G$49:$G$55</c:f>
              <c:numCache>
                <c:formatCode>0</c:formatCode>
                <c:ptCount val="7"/>
                <c:pt idx="0">
                  <c:v>32</c:v>
                </c:pt>
                <c:pt idx="1">
                  <c:v>12</c:v>
                </c:pt>
                <c:pt idx="2">
                  <c:v>11</c:v>
                </c:pt>
                <c:pt idx="3">
                  <c:v>20</c:v>
                </c:pt>
                <c:pt idx="4">
                  <c:v>5</c:v>
                </c:pt>
                <c:pt idx="5">
                  <c:v>14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B3-4AF1-89F2-921551FB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830513911270193E-3"/>
          <c:y val="0.77677679989054338"/>
          <c:w val="0.99683359172731933"/>
          <c:h val="0.21009254526888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Liquidität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89FF8C"/>
            </a:solidFill>
            <a:ln>
              <a:solidFill>
                <a:srgbClr val="00B050"/>
              </a:solidFill>
            </a:ln>
            <a:effectLst/>
          </c:spPr>
          <c:cat>
            <c:strRef>
              <c:f>('Kalkulation (intern)'!$C$7:$E$7,'Kalkulation (intern)'!$G$7:$I$7)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('Kalkulation (intern)'!$C$39:$E$39,'Kalkulation (intern)'!$G$39:$I$39)</c:f>
              <c:numCache>
                <c:formatCode>_ 0.00" € "</c:formatCode>
                <c:ptCount val="6"/>
                <c:pt idx="0">
                  <c:v>1159</c:v>
                </c:pt>
                <c:pt idx="1">
                  <c:v>808</c:v>
                </c:pt>
                <c:pt idx="2">
                  <c:v>-33</c:v>
                </c:pt>
                <c:pt idx="3">
                  <c:v>-874</c:v>
                </c:pt>
                <c:pt idx="4">
                  <c:v>-1215</c:v>
                </c:pt>
                <c:pt idx="5">
                  <c:v>-1076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388-97EF-B46B352FF799}"/>
            </c:ext>
          </c:extLst>
        </c:ser>
        <c:ser>
          <c:idx val="1"/>
          <c:order val="1"/>
          <c:spPr>
            <a:solidFill>
              <a:srgbClr val="FF8181"/>
            </a:solidFill>
            <a:ln>
              <a:solidFill>
                <a:srgbClr val="FF0000"/>
              </a:solidFill>
            </a:ln>
            <a:effectLst/>
          </c:spPr>
          <c:cat>
            <c:strRef>
              <c:f>('Kalkulation (intern)'!$C$7:$E$7,'Kalkulation (intern)'!$G$7:$I$7)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Mrz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('Kalkulation (intern)'!$C$40:$E$40,'Kalkulation (intern)'!$G$40:$I$40)</c:f>
              <c:numCache>
                <c:formatCode>_0.00" € "</c:formatCode>
                <c:ptCount val="6"/>
                <c:pt idx="0">
                  <c:v>-841</c:v>
                </c:pt>
                <c:pt idx="1">
                  <c:v>-1192</c:v>
                </c:pt>
                <c:pt idx="2">
                  <c:v>-2033</c:v>
                </c:pt>
                <c:pt idx="3">
                  <c:v>-2874</c:v>
                </c:pt>
                <c:pt idx="4">
                  <c:v>-3215</c:v>
                </c:pt>
                <c:pt idx="5">
                  <c:v>-3076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4-4388-97EF-B46B352F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97984"/>
        <c:axId val="2030098816"/>
      </c:areaChart>
      <c:catAx>
        <c:axId val="20300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098816"/>
        <c:crosses val="autoZero"/>
        <c:auto val="1"/>
        <c:lblAlgn val="ctr"/>
        <c:lblOffset val="100"/>
        <c:noMultiLvlLbl val="0"/>
      </c:catAx>
      <c:valAx>
        <c:axId val="20300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0&quot; € 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0097984"/>
        <c:crosses val="autoZero"/>
        <c:crossBetween val="midCat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12</xdr:row>
      <xdr:rowOff>9525</xdr:rowOff>
    </xdr:from>
    <xdr:to>
      <xdr:col>7</xdr:col>
      <xdr:colOff>704850</xdr:colOff>
      <xdr:row>16</xdr:row>
      <xdr:rowOff>0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47718" y="2295525"/>
          <a:ext cx="161925" cy="752475"/>
        </a:xfrm>
        <a:prstGeom prst="rightBrace">
          <a:avLst>
            <a:gd name="adj1" fmla="val 43220"/>
            <a:gd name="adj2" fmla="val 38727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4</xdr:col>
      <xdr:colOff>1</xdr:colOff>
      <xdr:row>63</xdr:row>
      <xdr:rowOff>44107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91787E-BB87-4217-A1B0-4AC509B5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48</xdr:row>
      <xdr:rowOff>0</xdr:rowOff>
    </xdr:from>
    <xdr:to>
      <xdr:col>8</xdr:col>
      <xdr:colOff>0</xdr:colOff>
      <xdr:row>63</xdr:row>
      <xdr:rowOff>44107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2844A2-22A6-4051-B585-D5761165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771196</xdr:colOff>
      <xdr:row>47</xdr:row>
      <xdr:rowOff>0</xdr:rowOff>
    </xdr:from>
    <xdr:to>
      <xdr:col>12</xdr:col>
      <xdr:colOff>85725</xdr:colOff>
      <xdr:row>53</xdr:row>
      <xdr:rowOff>0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91271" y="8639175"/>
          <a:ext cx="162254" cy="1143000"/>
        </a:xfrm>
        <a:prstGeom prst="rightBrace">
          <a:avLst>
            <a:gd name="adj1" fmla="val 43220"/>
            <a:gd name="adj2" fmla="val 43325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0</xdr:colOff>
      <xdr:row>44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7" zoomScaleNormal="100" zoomScaleSheetLayoutView="100" workbookViewId="0">
      <selection activeCell="D39" sqref="D39"/>
    </sheetView>
  </sheetViews>
  <sheetFormatPr baseColWidth="10" defaultRowHeight="15" x14ac:dyDescent="0.25"/>
  <cols>
    <col min="1" max="1" width="14" customWidth="1"/>
    <col min="5" max="5" width="11.42578125" customWidth="1"/>
  </cols>
  <sheetData>
    <row r="1" spans="1:9" x14ac:dyDescent="0.25">
      <c r="A1" t="s">
        <v>3</v>
      </c>
      <c r="B1" t="s">
        <v>2</v>
      </c>
    </row>
    <row r="2" spans="1:9" x14ac:dyDescent="0.25">
      <c r="B2" t="s">
        <v>1</v>
      </c>
    </row>
    <row r="3" spans="1:9" x14ac:dyDescent="0.25">
      <c r="B3" t="s">
        <v>83</v>
      </c>
    </row>
    <row r="5" spans="1:9" x14ac:dyDescent="0.25">
      <c r="A5" t="s">
        <v>6</v>
      </c>
      <c r="B5" t="s">
        <v>7</v>
      </c>
    </row>
    <row r="7" spans="1:9" x14ac:dyDescent="0.25">
      <c r="A7" t="s">
        <v>4</v>
      </c>
      <c r="B7" t="s">
        <v>5</v>
      </c>
      <c r="G7" s="2" t="s">
        <v>81</v>
      </c>
    </row>
    <row r="9" spans="1:9" x14ac:dyDescent="0.25">
      <c r="A9" s="83" t="s">
        <v>0</v>
      </c>
      <c r="B9" s="83"/>
      <c r="C9" s="83"/>
      <c r="D9" s="83"/>
      <c r="E9" s="83"/>
      <c r="F9" s="83"/>
      <c r="G9" s="83"/>
    </row>
    <row r="12" spans="1:9" x14ac:dyDescent="0.25">
      <c r="A12" s="20" t="s">
        <v>39</v>
      </c>
      <c r="B12" s="20"/>
      <c r="C12" s="20" t="s">
        <v>59</v>
      </c>
      <c r="D12" s="20"/>
      <c r="E12" s="21"/>
      <c r="F12" s="30" t="s">
        <v>60</v>
      </c>
      <c r="G12" s="22" t="s">
        <v>41</v>
      </c>
    </row>
    <row r="13" spans="1:9" x14ac:dyDescent="0.25">
      <c r="A13" s="23" t="s">
        <v>61</v>
      </c>
      <c r="C13" s="15" t="s">
        <v>71</v>
      </c>
      <c r="E13" s="3"/>
      <c r="F13" s="1">
        <f>'Kostenaufstellung (intern)'!D14</f>
        <v>32</v>
      </c>
      <c r="G13" s="6">
        <f>'Kostenaufstellung (intern)'!H14</f>
        <v>542</v>
      </c>
      <c r="H13" s="4"/>
    </row>
    <row r="14" spans="1:9" x14ac:dyDescent="0.25">
      <c r="A14" s="23"/>
      <c r="C14" s="15" t="s">
        <v>70</v>
      </c>
      <c r="E14" s="3"/>
      <c r="F14" s="1"/>
      <c r="G14" s="6"/>
      <c r="H14" s="4"/>
      <c r="I14" s="54" t="s">
        <v>80</v>
      </c>
    </row>
    <row r="15" spans="1:9" x14ac:dyDescent="0.25">
      <c r="A15" s="23"/>
      <c r="E15" s="3"/>
      <c r="F15" s="1"/>
      <c r="G15" s="6"/>
      <c r="H15" s="4"/>
    </row>
    <row r="16" spans="1:9" x14ac:dyDescent="0.25">
      <c r="A16" s="23" t="s">
        <v>62</v>
      </c>
      <c r="C16" s="15" t="s">
        <v>69</v>
      </c>
      <c r="F16" s="1">
        <f>'Kostenaufstellung (intern)'!D20</f>
        <v>12</v>
      </c>
      <c r="G16" s="6">
        <f>'Kostenaufstellung (intern)'!H20</f>
        <v>290</v>
      </c>
    </row>
    <row r="17" spans="1:7" x14ac:dyDescent="0.25">
      <c r="A17" s="23"/>
      <c r="F17" s="1"/>
      <c r="G17" s="6"/>
    </row>
    <row r="18" spans="1:7" x14ac:dyDescent="0.25">
      <c r="A18" s="23" t="s">
        <v>63</v>
      </c>
      <c r="C18" s="15" t="s">
        <v>68</v>
      </c>
      <c r="E18" s="3"/>
      <c r="F18" s="1">
        <f>'Kostenaufstellung (intern)'!D25</f>
        <v>11</v>
      </c>
      <c r="G18" s="6">
        <f>'Kostenaufstellung (intern)'!H25</f>
        <v>178</v>
      </c>
    </row>
    <row r="19" spans="1:7" x14ac:dyDescent="0.25">
      <c r="A19" s="23"/>
      <c r="C19" s="15" t="s">
        <v>48</v>
      </c>
      <c r="E19" s="3"/>
      <c r="F19" s="1"/>
      <c r="G19" s="6"/>
    </row>
    <row r="20" spans="1:7" x14ac:dyDescent="0.25">
      <c r="A20" s="23"/>
      <c r="E20" s="3"/>
      <c r="F20" s="1"/>
      <c r="G20" s="6"/>
    </row>
    <row r="21" spans="1:7" x14ac:dyDescent="0.25">
      <c r="A21" s="23" t="s">
        <v>64</v>
      </c>
      <c r="C21" s="15" t="s">
        <v>52</v>
      </c>
      <c r="F21" s="1">
        <f>'Kostenaufstellung (intern)'!D29</f>
        <v>20</v>
      </c>
      <c r="G21" s="6">
        <f>'Kostenaufstellung (intern)'!H29</f>
        <v>375</v>
      </c>
    </row>
    <row r="22" spans="1:7" x14ac:dyDescent="0.25">
      <c r="A22" s="23"/>
      <c r="F22" s="1"/>
      <c r="G22" s="6"/>
    </row>
    <row r="23" spans="1:7" x14ac:dyDescent="0.25">
      <c r="A23" s="23" t="s">
        <v>65</v>
      </c>
      <c r="C23" s="15" t="s">
        <v>67</v>
      </c>
      <c r="E23" s="3"/>
      <c r="F23" s="1">
        <f>'Kostenaufstellung (intern)'!D33</f>
        <v>5</v>
      </c>
      <c r="G23" s="6">
        <f>'Kostenaufstellung (intern)'!H33</f>
        <v>100</v>
      </c>
    </row>
    <row r="24" spans="1:7" x14ac:dyDescent="0.25">
      <c r="A24" s="23"/>
      <c r="C24" s="15"/>
      <c r="E24" s="3"/>
      <c r="F24" s="1"/>
      <c r="G24" s="6"/>
    </row>
    <row r="25" spans="1:7" x14ac:dyDescent="0.25">
      <c r="A25" s="23" t="s">
        <v>66</v>
      </c>
      <c r="C25" s="15" t="s">
        <v>91</v>
      </c>
      <c r="F25" s="1">
        <f>'Kostenaufstellung (intern)'!D37</f>
        <v>14</v>
      </c>
      <c r="G25" s="6">
        <f>'Kostenaufstellung (intern)'!H37</f>
        <v>175</v>
      </c>
    </row>
    <row r="26" spans="1:7" x14ac:dyDescent="0.25">
      <c r="A26" s="23"/>
      <c r="F26" s="1"/>
      <c r="G26" s="6"/>
    </row>
    <row r="27" spans="1:7" x14ac:dyDescent="0.25">
      <c r="A27" s="23" t="s">
        <v>37</v>
      </c>
      <c r="C27" s="15" t="s">
        <v>55</v>
      </c>
      <c r="F27" s="1">
        <f>'Kostenaufstellung (intern)'!D41</f>
        <v>4</v>
      </c>
      <c r="G27" s="6">
        <f>'Kostenaufstellung (intern)'!H41</f>
        <v>90</v>
      </c>
    </row>
    <row r="28" spans="1:7" x14ac:dyDescent="0.25">
      <c r="A28" s="51"/>
      <c r="B28" s="52"/>
      <c r="C28" s="52"/>
      <c r="D28" s="52"/>
      <c r="E28" s="52"/>
      <c r="F28" s="8"/>
      <c r="G28" s="53"/>
    </row>
    <row r="29" spans="1:7" x14ac:dyDescent="0.25">
      <c r="A29" s="23"/>
      <c r="C29" t="s">
        <v>38</v>
      </c>
      <c r="F29" s="1"/>
      <c r="G29" s="6">
        <f>SUM(G13:G17)</f>
        <v>832</v>
      </c>
    </row>
    <row r="30" spans="1:7" x14ac:dyDescent="0.25">
      <c r="A30" s="23"/>
      <c r="C30" t="s">
        <v>84</v>
      </c>
      <c r="F30" s="1"/>
      <c r="G30" s="6">
        <f>SUM(G18:G28)</f>
        <v>918</v>
      </c>
    </row>
    <row r="31" spans="1:7" ht="15.75" thickBot="1" x14ac:dyDescent="0.3">
      <c r="A31" s="24" t="s">
        <v>56</v>
      </c>
      <c r="B31" s="25"/>
      <c r="C31" s="25"/>
      <c r="D31" s="25"/>
      <c r="E31" s="25"/>
      <c r="F31" s="27">
        <f>SUM(F13:F28)</f>
        <v>98</v>
      </c>
      <c r="G31" s="29">
        <f>SUM(G13:G28)</f>
        <v>1750</v>
      </c>
    </row>
    <row r="32" spans="1:7" ht="15.75" thickTop="1" x14ac:dyDescent="0.25"/>
    <row r="33" spans="1:7" x14ac:dyDescent="0.25">
      <c r="A33" t="s">
        <v>88</v>
      </c>
    </row>
    <row r="35" spans="1:7" x14ac:dyDescent="0.25">
      <c r="C35" t="s">
        <v>89</v>
      </c>
      <c r="G35" s="71">
        <f>G29*1.19</f>
        <v>990.07999999999993</v>
      </c>
    </row>
    <row r="36" spans="1:7" x14ac:dyDescent="0.25">
      <c r="C36" t="s">
        <v>90</v>
      </c>
      <c r="G36" s="71">
        <f>G30*1.19</f>
        <v>1092.4199999999998</v>
      </c>
    </row>
    <row r="37" spans="1:7" ht="15.75" thickBot="1" x14ac:dyDescent="0.3">
      <c r="F37" s="24"/>
      <c r="G37" s="28">
        <f>SUM(G35:G36)</f>
        <v>2082.5</v>
      </c>
    </row>
    <row r="38" spans="1:7" ht="15.75" thickTop="1" x14ac:dyDescent="0.25"/>
  </sheetData>
  <mergeCells count="1">
    <mergeCell ref="A9:G9"/>
  </mergeCells>
  <pageMargins left="0.7" right="0.7" top="0.75" bottom="0.75" header="0.3" footer="0.3"/>
  <pageSetup paperSize="9" orientation="portrait" horizontalDpi="4294967294" verticalDpi="1200" r:id="rId1"/>
  <headerFooter>
    <oddHeader>&amp;R&amp;G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5"/>
  <sheetViews>
    <sheetView tabSelected="1" topLeftCell="A31" zoomScaleNormal="100" workbookViewId="0">
      <selection activeCell="L50" sqref="L50"/>
    </sheetView>
  </sheetViews>
  <sheetFormatPr baseColWidth="10" defaultRowHeight="15" x14ac:dyDescent="0.25"/>
  <cols>
    <col min="1" max="1" width="14" customWidth="1"/>
    <col min="4" max="5" width="13.5703125" customWidth="1"/>
    <col min="6" max="7" width="13.5703125" style="14" customWidth="1"/>
    <col min="8" max="8" width="11.42578125" customWidth="1"/>
    <col min="9" max="9" width="5.85546875" customWidth="1"/>
  </cols>
  <sheetData>
    <row r="1" spans="1:10" x14ac:dyDescent="0.25">
      <c r="A1" t="s">
        <v>3</v>
      </c>
      <c r="B1" t="s">
        <v>2</v>
      </c>
    </row>
    <row r="2" spans="1:10" x14ac:dyDescent="0.25">
      <c r="B2" t="s">
        <v>1</v>
      </c>
    </row>
    <row r="3" spans="1:10" x14ac:dyDescent="0.25">
      <c r="B3" t="s">
        <v>83</v>
      </c>
    </row>
    <row r="5" spans="1:10" x14ac:dyDescent="0.25">
      <c r="A5" t="s">
        <v>6</v>
      </c>
      <c r="B5" t="s">
        <v>7</v>
      </c>
    </row>
    <row r="7" spans="1:10" x14ac:dyDescent="0.25">
      <c r="A7" t="s">
        <v>4</v>
      </c>
      <c r="B7" t="s">
        <v>5</v>
      </c>
      <c r="H7" s="2" t="s">
        <v>81</v>
      </c>
    </row>
    <row r="9" spans="1:10" x14ac:dyDescent="0.25">
      <c r="A9" s="83" t="s">
        <v>0</v>
      </c>
      <c r="B9" s="83"/>
      <c r="C9" s="83"/>
      <c r="D9" s="83"/>
      <c r="E9" s="83"/>
      <c r="F9" s="83"/>
      <c r="G9" s="83"/>
      <c r="H9" s="83"/>
    </row>
    <row r="10" spans="1:10" x14ac:dyDescent="0.25">
      <c r="A10" s="84" t="s">
        <v>79</v>
      </c>
      <c r="B10" s="84"/>
      <c r="C10" s="84"/>
      <c r="D10" s="84"/>
      <c r="E10" s="84"/>
      <c r="F10" s="84"/>
      <c r="G10" s="84"/>
      <c r="H10" s="84"/>
    </row>
    <row r="12" spans="1:10" x14ac:dyDescent="0.25">
      <c r="A12" s="85" t="s">
        <v>39</v>
      </c>
      <c r="B12" s="87" t="s">
        <v>94</v>
      </c>
      <c r="C12" s="87"/>
      <c r="D12" s="85" t="s">
        <v>40</v>
      </c>
      <c r="E12" s="85"/>
      <c r="F12" s="85"/>
      <c r="G12" s="85"/>
      <c r="H12" s="85" t="s">
        <v>41</v>
      </c>
    </row>
    <row r="13" spans="1:10" x14ac:dyDescent="0.25">
      <c r="A13" s="86"/>
      <c r="B13" s="88"/>
      <c r="C13" s="88"/>
      <c r="D13" s="30" t="s">
        <v>95</v>
      </c>
      <c r="E13" s="30" t="s">
        <v>100</v>
      </c>
      <c r="F13" s="30" t="s">
        <v>106</v>
      </c>
      <c r="G13" s="30" t="s">
        <v>113</v>
      </c>
      <c r="H13" s="86"/>
    </row>
    <row r="14" spans="1:10" x14ac:dyDescent="0.25">
      <c r="A14" s="18" t="s">
        <v>49</v>
      </c>
      <c r="B14" s="18"/>
      <c r="C14" s="18"/>
      <c r="D14" s="90">
        <f>SUM(D15:G18)</f>
        <v>32</v>
      </c>
      <c r="E14" s="90"/>
      <c r="F14" s="90"/>
      <c r="G14" s="90"/>
      <c r="H14" s="19">
        <f>SUM(H15:H19)</f>
        <v>542</v>
      </c>
      <c r="J14" s="4" t="s">
        <v>44</v>
      </c>
    </row>
    <row r="15" spans="1:10" s="15" customFormat="1" x14ac:dyDescent="0.25">
      <c r="B15" s="15" t="s">
        <v>42</v>
      </c>
      <c r="D15" s="16">
        <v>2</v>
      </c>
      <c r="E15" s="16">
        <v>2</v>
      </c>
      <c r="F15" s="16">
        <v>2</v>
      </c>
      <c r="G15" s="73">
        <v>2</v>
      </c>
      <c r="H15" s="17">
        <f>($D15*'Kalkulation (intern)'!$B$48)+($E15*'Kalkulation (intern)'!$B$49)+($F15*'Kalkulation (intern)'!$B$50)+($G15*'Kalkulation (intern)'!$B$51)</f>
        <v>139</v>
      </c>
    </row>
    <row r="16" spans="1:10" s="15" customFormat="1" x14ac:dyDescent="0.25">
      <c r="B16" s="15" t="s">
        <v>102</v>
      </c>
      <c r="D16" s="16">
        <v>2</v>
      </c>
      <c r="E16" s="16">
        <v>2</v>
      </c>
      <c r="F16" s="16"/>
      <c r="G16" s="73">
        <v>2</v>
      </c>
      <c r="H16" s="17">
        <f>($D16*'Kalkulation (intern)'!$B$48)+($E16*'Kalkulation (intern)'!$B$49)+($F16*'Kalkulation (intern)'!$B$50)+($G16*'Kalkulation (intern)'!$B$51)</f>
        <v>109</v>
      </c>
    </row>
    <row r="17" spans="1:20" s="15" customFormat="1" x14ac:dyDescent="0.25">
      <c r="B17" s="15" t="s">
        <v>101</v>
      </c>
      <c r="D17" s="16">
        <v>2</v>
      </c>
      <c r="E17" s="16"/>
      <c r="F17" s="16">
        <v>8</v>
      </c>
      <c r="G17" s="73"/>
      <c r="H17" s="17">
        <f>($D17*'Kalkulation (intern)'!$B$48)+($E17*'Kalkulation (intern)'!$B$49)+($F17*'Kalkulation (intern)'!$B$50)+($G17*'Kalkulation (intern)'!$B$51)</f>
        <v>170</v>
      </c>
    </row>
    <row r="18" spans="1:20" s="15" customFormat="1" x14ac:dyDescent="0.25">
      <c r="B18" s="15" t="s">
        <v>43</v>
      </c>
      <c r="D18" s="16"/>
      <c r="E18" s="16">
        <v>3</v>
      </c>
      <c r="F18" s="16">
        <v>3</v>
      </c>
      <c r="G18" s="73">
        <v>2</v>
      </c>
      <c r="H18" s="17">
        <f>($D18*'Kalkulation (intern)'!$B$48)+($E18*'Kalkulation (intern)'!$B$49)+($F18*'Kalkulation (intern)'!$B$50)+($G18*'Kalkulation (intern)'!$B$51)</f>
        <v>124</v>
      </c>
    </row>
    <row r="19" spans="1:20" x14ac:dyDescent="0.25">
      <c r="D19" s="76"/>
      <c r="E19" s="76"/>
      <c r="F19" s="76"/>
      <c r="G19" s="76"/>
    </row>
    <row r="20" spans="1:20" x14ac:dyDescent="0.25">
      <c r="A20" s="18" t="s">
        <v>93</v>
      </c>
      <c r="B20" s="18"/>
      <c r="C20" s="18"/>
      <c r="D20" s="89">
        <f>SUM(D21:G23)</f>
        <v>12</v>
      </c>
      <c r="E20" s="89"/>
      <c r="F20" s="89"/>
      <c r="G20" s="89"/>
      <c r="H20" s="19">
        <f>SUM(H21:H24)</f>
        <v>290</v>
      </c>
      <c r="J20" s="4" t="s">
        <v>45</v>
      </c>
    </row>
    <row r="21" spans="1:20" s="15" customFormat="1" x14ac:dyDescent="0.25">
      <c r="B21" s="15" t="s">
        <v>46</v>
      </c>
      <c r="D21" s="16">
        <v>3</v>
      </c>
      <c r="E21" s="16">
        <v>1</v>
      </c>
      <c r="F21" s="16"/>
      <c r="G21" s="73"/>
      <c r="H21" s="17">
        <f>($D21*'Kalkulation (intern)'!$B$48)+($E21*'Kalkulation (intern)'!$B$49)+($F21*'Kalkulation (intern)'!$B$50)+($G21*'Kalkulation (intern)'!$B$51)</f>
        <v>95</v>
      </c>
    </row>
    <row r="22" spans="1:20" s="15" customFormat="1" x14ac:dyDescent="0.25">
      <c r="B22" s="15" t="s">
        <v>57</v>
      </c>
      <c r="D22" s="16">
        <v>2</v>
      </c>
      <c r="E22" s="16">
        <v>1</v>
      </c>
      <c r="F22" s="16"/>
      <c r="G22" s="73"/>
      <c r="H22" s="17">
        <f>($D22*'Kalkulation (intern)'!$B$48)+($E22*'Kalkulation (intern)'!$B$49)+($F22*'Kalkulation (intern)'!$B$50)+($G22*'Kalkulation (intern)'!$B$51)</f>
        <v>70</v>
      </c>
    </row>
    <row r="23" spans="1:20" s="15" customFormat="1" x14ac:dyDescent="0.25">
      <c r="B23" s="15" t="s">
        <v>107</v>
      </c>
      <c r="D23" s="16">
        <v>5</v>
      </c>
      <c r="E23" s="16"/>
      <c r="F23" s="16"/>
      <c r="G23" s="73"/>
      <c r="H23" s="17">
        <f>($D23*'Kalkulation (intern)'!$B$48)+($E23*'Kalkulation (intern)'!$B$49)+($F23*'Kalkulation (intern)'!$B$50)+($G23*'Kalkulation (intern)'!$B$51)</f>
        <v>125</v>
      </c>
    </row>
    <row r="24" spans="1:20" s="15" customFormat="1" x14ac:dyDescent="0.25">
      <c r="D24" s="77"/>
      <c r="E24" s="77"/>
      <c r="F24" s="78"/>
      <c r="G24" s="79"/>
    </row>
    <row r="25" spans="1:20" x14ac:dyDescent="0.25">
      <c r="A25" s="18" t="s">
        <v>50</v>
      </c>
      <c r="B25" s="18"/>
      <c r="C25" s="18"/>
      <c r="D25" s="89">
        <f>SUM(D26:G27)</f>
        <v>11</v>
      </c>
      <c r="E25" s="89"/>
      <c r="F25" s="89"/>
      <c r="G25" s="89"/>
      <c r="H25" s="19">
        <f>SUM(H26:H28)</f>
        <v>178</v>
      </c>
      <c r="J25" s="4" t="s">
        <v>53</v>
      </c>
      <c r="R25" s="15"/>
      <c r="S25" s="15"/>
      <c r="T25" s="15"/>
    </row>
    <row r="26" spans="1:20" x14ac:dyDescent="0.25">
      <c r="A26" s="15"/>
      <c r="B26" s="15" t="s">
        <v>47</v>
      </c>
      <c r="C26" s="15"/>
      <c r="D26" s="16"/>
      <c r="E26" s="16">
        <v>2</v>
      </c>
      <c r="F26" s="16"/>
      <c r="G26" s="73">
        <v>2</v>
      </c>
      <c r="H26" s="17">
        <f>($D26*'Kalkulation (intern)'!$B$48)+($E26*'Kalkulation (intern)'!$B$49)+($F26*'Kalkulation (intern)'!$B$50)+($G26*'Kalkulation (intern)'!$B$51)</f>
        <v>59</v>
      </c>
    </row>
    <row r="27" spans="1:20" x14ac:dyDescent="0.25">
      <c r="B27" s="15" t="s">
        <v>48</v>
      </c>
      <c r="D27" s="74"/>
      <c r="E27" s="16">
        <v>5</v>
      </c>
      <c r="F27" s="16"/>
      <c r="G27" s="73">
        <v>2</v>
      </c>
      <c r="H27" s="17">
        <f>($D27*'Kalkulation (intern)'!$B$48)+($E27*'Kalkulation (intern)'!$B$49)+($F27*'Kalkulation (intern)'!$B$50)+($G27*'Kalkulation (intern)'!$B$51)</f>
        <v>119</v>
      </c>
    </row>
    <row r="28" spans="1:20" x14ac:dyDescent="0.25">
      <c r="D28" s="74"/>
      <c r="E28" s="74"/>
      <c r="F28" s="75"/>
      <c r="G28" s="73"/>
    </row>
    <row r="29" spans="1:20" x14ac:dyDescent="0.25">
      <c r="A29" s="18" t="s">
        <v>51</v>
      </c>
      <c r="B29" s="18"/>
      <c r="C29" s="18"/>
      <c r="D29" s="89">
        <f>SUM(D30:G31)</f>
        <v>20</v>
      </c>
      <c r="E29" s="89"/>
      <c r="F29" s="89"/>
      <c r="G29" s="89"/>
      <c r="H29" s="19">
        <f>SUM(H30:H32)</f>
        <v>375</v>
      </c>
    </row>
    <row r="30" spans="1:20" x14ac:dyDescent="0.25">
      <c r="A30" s="15"/>
      <c r="B30" s="15" t="s">
        <v>52</v>
      </c>
      <c r="C30" s="15"/>
      <c r="D30" s="16"/>
      <c r="E30" s="16">
        <v>15</v>
      </c>
      <c r="F30" s="16"/>
      <c r="G30" s="73"/>
      <c r="H30" s="17">
        <f>($D30*'Kalkulation (intern)'!$B$48)+($E30*'Kalkulation (intern)'!$B$49)+($F30*'Kalkulation (intern)'!$B$50)+($G30*'Kalkulation (intern)'!$B$51)</f>
        <v>300</v>
      </c>
    </row>
    <row r="31" spans="1:20" x14ac:dyDescent="0.25">
      <c r="A31" s="15"/>
      <c r="B31" s="15" t="s">
        <v>108</v>
      </c>
      <c r="C31" s="15"/>
      <c r="D31" s="16"/>
      <c r="E31" s="16"/>
      <c r="F31" s="16">
        <v>5</v>
      </c>
      <c r="G31" s="73"/>
      <c r="H31" s="17">
        <f>($D31*'Kalkulation (intern)'!$B$48)+($E31*'Kalkulation (intern)'!$B$49)+($F31*'Kalkulation (intern)'!$B$50)+($G31*'Kalkulation (intern)'!$B$51)</f>
        <v>75</v>
      </c>
    </row>
    <row r="32" spans="1:20" x14ac:dyDescent="0.25">
      <c r="A32" s="15"/>
      <c r="B32" s="15"/>
      <c r="C32" s="15"/>
      <c r="D32" s="16"/>
      <c r="E32" s="16"/>
      <c r="F32" s="16"/>
      <c r="G32" s="73"/>
      <c r="H32" s="17"/>
    </row>
    <row r="33" spans="1:10" x14ac:dyDescent="0.25">
      <c r="A33" s="18" t="s">
        <v>105</v>
      </c>
      <c r="B33" s="18"/>
      <c r="C33" s="18"/>
      <c r="D33" s="89">
        <f>SUM(D34:G35)</f>
        <v>5</v>
      </c>
      <c r="E33" s="89"/>
      <c r="F33" s="89"/>
      <c r="G33" s="89"/>
      <c r="H33" s="19">
        <f>SUM(H34:H36)</f>
        <v>100</v>
      </c>
      <c r="J33" s="4" t="s">
        <v>82</v>
      </c>
    </row>
    <row r="34" spans="1:10" x14ac:dyDescent="0.25">
      <c r="A34" s="15"/>
      <c r="B34" s="15" t="s">
        <v>111</v>
      </c>
      <c r="C34" s="15"/>
      <c r="D34" s="16"/>
      <c r="E34" s="16">
        <v>5</v>
      </c>
      <c r="F34" s="16"/>
      <c r="G34" s="73"/>
      <c r="H34" s="17">
        <f>($D34*'Kalkulation (intern)'!$B$48)+($E34*'Kalkulation (intern)'!$B$49)+($F34*'Kalkulation (intern)'!$B$50)+($G34*'Kalkulation (intern)'!$B$51)</f>
        <v>100</v>
      </c>
    </row>
    <row r="35" spans="1:10" x14ac:dyDescent="0.25">
      <c r="A35" s="15"/>
      <c r="B35" s="15" t="s">
        <v>112</v>
      </c>
      <c r="C35" s="15"/>
      <c r="D35" s="16"/>
      <c r="E35" s="16"/>
      <c r="F35" s="16"/>
      <c r="G35" s="73"/>
      <c r="H35" s="17">
        <f>($D35*'Kalkulation (intern)'!$B$48)+($E35*'Kalkulation (intern)'!$B$49)+($F35*'Kalkulation (intern)'!$B$50)+($G35*'Kalkulation (intern)'!$B$51)</f>
        <v>0</v>
      </c>
    </row>
    <row r="36" spans="1:10" x14ac:dyDescent="0.25">
      <c r="B36" s="15"/>
      <c r="D36" s="74"/>
      <c r="E36" s="74"/>
      <c r="F36" s="74"/>
      <c r="G36" s="73"/>
      <c r="H36" s="17"/>
    </row>
    <row r="37" spans="1:10" x14ac:dyDescent="0.25">
      <c r="A37" s="18" t="s">
        <v>54</v>
      </c>
      <c r="B37" s="18"/>
      <c r="C37" s="18"/>
      <c r="D37" s="89">
        <f>SUM(D38:G39)</f>
        <v>14</v>
      </c>
      <c r="E37" s="89"/>
      <c r="F37" s="89"/>
      <c r="G37" s="89"/>
      <c r="H37" s="19">
        <f>SUM(H38:H40)</f>
        <v>175</v>
      </c>
      <c r="J37" s="4" t="s">
        <v>58</v>
      </c>
    </row>
    <row r="38" spans="1:10" x14ac:dyDescent="0.25">
      <c r="A38" s="15"/>
      <c r="B38" s="15" t="s">
        <v>104</v>
      </c>
      <c r="C38" s="15"/>
      <c r="D38" s="16">
        <v>2</v>
      </c>
      <c r="E38" s="16"/>
      <c r="F38" s="16"/>
      <c r="G38" s="73">
        <v>10</v>
      </c>
      <c r="H38" s="17">
        <f>($D38*'Kalkulation (intern)'!$B$48)+($E38*'Kalkulation (intern)'!$B$49)+($F38*'Kalkulation (intern)'!$B$50)+($G38*'Kalkulation (intern)'!$B$51)</f>
        <v>145</v>
      </c>
    </row>
    <row r="39" spans="1:10" x14ac:dyDescent="0.25">
      <c r="A39" s="15"/>
      <c r="B39" s="15" t="s">
        <v>103</v>
      </c>
      <c r="C39" s="15"/>
      <c r="D39" s="16"/>
      <c r="E39" s="16"/>
      <c r="F39" s="16">
        <v>2</v>
      </c>
      <c r="G39" s="73"/>
      <c r="H39" s="17">
        <f>($D39*'Kalkulation (intern)'!$B$48)+($E39*'Kalkulation (intern)'!$B$49)+($F39*'Kalkulation (intern)'!$B$50)+($G39*'Kalkulation (intern)'!$B$51)</f>
        <v>30</v>
      </c>
    </row>
    <row r="40" spans="1:10" x14ac:dyDescent="0.25">
      <c r="A40" s="15"/>
      <c r="B40" s="15"/>
      <c r="C40" s="15"/>
      <c r="D40" s="16"/>
      <c r="E40" s="16"/>
      <c r="F40" s="16"/>
      <c r="G40" s="73"/>
      <c r="H40" s="17"/>
    </row>
    <row r="41" spans="1:10" x14ac:dyDescent="0.25">
      <c r="A41" s="18" t="s">
        <v>92</v>
      </c>
      <c r="B41" s="18"/>
      <c r="C41" s="18"/>
      <c r="D41" s="89">
        <f>SUM(D42:G42)</f>
        <v>4</v>
      </c>
      <c r="E41" s="89"/>
      <c r="F41" s="89"/>
      <c r="G41" s="89"/>
      <c r="H41" s="19">
        <f>SUM(H42:H45)</f>
        <v>90</v>
      </c>
    </row>
    <row r="42" spans="1:10" x14ac:dyDescent="0.25">
      <c r="A42" s="15"/>
      <c r="B42" s="15" t="s">
        <v>55</v>
      </c>
      <c r="C42" s="15"/>
      <c r="D42" s="16">
        <v>2</v>
      </c>
      <c r="E42" s="16">
        <v>2</v>
      </c>
      <c r="F42" s="16"/>
      <c r="G42" s="73"/>
      <c r="H42" s="17">
        <f>($D42*'Kalkulation (intern)'!$B$48)+($E42*'Kalkulation (intern)'!$B$49)+($F42*'Kalkulation (intern)'!$B$50)+($G42*'Kalkulation (intern)'!$B$51)</f>
        <v>90</v>
      </c>
    </row>
    <row r="43" spans="1:10" x14ac:dyDescent="0.25">
      <c r="A43" s="15"/>
      <c r="B43" s="15"/>
      <c r="C43" s="15"/>
      <c r="D43" s="16"/>
      <c r="E43" s="16"/>
      <c r="F43" s="16"/>
      <c r="G43" s="73"/>
      <c r="H43" s="17"/>
    </row>
    <row r="44" spans="1:10" x14ac:dyDescent="0.25">
      <c r="A44" s="80" t="s">
        <v>114</v>
      </c>
      <c r="B44" s="80"/>
      <c r="C44" s="80"/>
      <c r="D44" s="81">
        <f>SUM(D42,D38:D40,D34:D36,D30:D32,D26:D28,D21:D24,D19,D15:D19)</f>
        <v>20</v>
      </c>
      <c r="E44" s="81">
        <f>SUM(E42,E38:E40,E34:E36,E30:E32,E26:E28,E21:E24,E19,E15:E19)</f>
        <v>38</v>
      </c>
      <c r="F44" s="81">
        <f>SUM(F42,F38:F40,F34:F36,F30:F32,F26:F28,F21:F24,F19,F15:F19)</f>
        <v>20</v>
      </c>
      <c r="G44" s="81">
        <f>SUM(G42,G38:G40,G34:G36,G30:G32,G26:G28,G21:G24,G19,G15:G19)</f>
        <v>20</v>
      </c>
      <c r="H44" s="82"/>
    </row>
    <row r="45" spans="1:10" x14ac:dyDescent="0.25">
      <c r="D45" s="74"/>
      <c r="E45" s="74"/>
      <c r="F45" s="74"/>
      <c r="G45" s="74"/>
    </row>
    <row r="46" spans="1:10" ht="15.75" thickBot="1" x14ac:dyDescent="0.3">
      <c r="A46" s="24" t="s">
        <v>56</v>
      </c>
      <c r="B46" s="24"/>
      <c r="C46" s="24"/>
      <c r="D46" s="24"/>
      <c r="E46" s="24"/>
      <c r="F46" s="26"/>
      <c r="G46" s="27">
        <f>SUM(D41,D37,D33,D29,D25,D20,D14)</f>
        <v>98</v>
      </c>
      <c r="H46" s="28">
        <f>SUM(H41,H37,H33,H29,H25,H20,H14)</f>
        <v>1750</v>
      </c>
    </row>
    <row r="47" spans="1:10" ht="15.75" thickTop="1" x14ac:dyDescent="0.25">
      <c r="G47" s="14" t="s">
        <v>87</v>
      </c>
      <c r="H47" s="71">
        <f>H46*1.19</f>
        <v>2082.5</v>
      </c>
    </row>
    <row r="49" spans="6:7" x14ac:dyDescent="0.25">
      <c r="F49" s="7" t="s">
        <v>49</v>
      </c>
      <c r="G49" s="92">
        <f>D14</f>
        <v>32</v>
      </c>
    </row>
    <row r="50" spans="6:7" x14ac:dyDescent="0.25">
      <c r="F50" s="7" t="s">
        <v>93</v>
      </c>
      <c r="G50" s="92">
        <f>D20</f>
        <v>12</v>
      </c>
    </row>
    <row r="51" spans="6:7" x14ac:dyDescent="0.25">
      <c r="F51" s="7" t="s">
        <v>50</v>
      </c>
      <c r="G51" s="92">
        <f>D25</f>
        <v>11</v>
      </c>
    </row>
    <row r="52" spans="6:7" x14ac:dyDescent="0.25">
      <c r="F52" s="7" t="s">
        <v>51</v>
      </c>
      <c r="G52" s="92">
        <f>D29</f>
        <v>20</v>
      </c>
    </row>
    <row r="53" spans="6:7" x14ac:dyDescent="0.25">
      <c r="F53" s="7" t="s">
        <v>105</v>
      </c>
      <c r="G53" s="92">
        <f>D33</f>
        <v>5</v>
      </c>
    </row>
    <row r="54" spans="6:7" x14ac:dyDescent="0.25">
      <c r="F54" s="7" t="s">
        <v>54</v>
      </c>
      <c r="G54" s="92">
        <f>D37</f>
        <v>14</v>
      </c>
    </row>
    <row r="55" spans="6:7" x14ac:dyDescent="0.25">
      <c r="F55" s="7" t="s">
        <v>92</v>
      </c>
      <c r="G55" s="92">
        <f>D41</f>
        <v>4</v>
      </c>
    </row>
  </sheetData>
  <mergeCells count="13">
    <mergeCell ref="D20:G20"/>
    <mergeCell ref="D14:G14"/>
    <mergeCell ref="D41:G41"/>
    <mergeCell ref="D37:G37"/>
    <mergeCell ref="D33:G33"/>
    <mergeCell ref="D29:G29"/>
    <mergeCell ref="D25:G25"/>
    <mergeCell ref="A10:H10"/>
    <mergeCell ref="A9:H9"/>
    <mergeCell ref="A12:A13"/>
    <mergeCell ref="B12:C13"/>
    <mergeCell ref="D12:G12"/>
    <mergeCell ref="H12:H13"/>
  </mergeCells>
  <pageMargins left="0.7" right="0.7" top="0.78740157499999996" bottom="0.78740157499999996" header="0.3" footer="0.3"/>
  <pageSetup paperSize="9" scale="77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5"/>
  <sheetViews>
    <sheetView topLeftCell="A19" zoomScaleNormal="100" workbookViewId="0">
      <selection activeCell="C55" sqref="C55"/>
    </sheetView>
  </sheetViews>
  <sheetFormatPr baseColWidth="10" defaultRowHeight="15" x14ac:dyDescent="0.25"/>
  <cols>
    <col min="1" max="1" width="15.28515625" style="7" customWidth="1"/>
    <col min="2" max="2" width="15.7109375" style="7" customWidth="1"/>
    <col min="3" max="5" width="11.42578125" customWidth="1"/>
    <col min="6" max="6" width="0.85546875" customWidth="1"/>
    <col min="7" max="9" width="11.42578125" customWidth="1"/>
    <col min="12" max="13" width="12.7109375" style="1" customWidth="1"/>
  </cols>
  <sheetData>
    <row r="1" spans="1:9" x14ac:dyDescent="0.25">
      <c r="A1" s="83" t="s">
        <v>78</v>
      </c>
      <c r="B1" s="83"/>
      <c r="C1" s="83"/>
      <c r="D1" s="83"/>
      <c r="E1" s="83"/>
      <c r="F1" s="83"/>
      <c r="G1" s="83"/>
      <c r="H1" s="83"/>
      <c r="I1" s="83"/>
    </row>
    <row r="2" spans="1:9" x14ac:dyDescent="0.25">
      <c r="A2" s="84" t="s">
        <v>79</v>
      </c>
      <c r="B2" s="84"/>
      <c r="C2" s="84"/>
      <c r="D2" s="84"/>
      <c r="E2" s="84"/>
      <c r="F2" s="84"/>
      <c r="G2" s="84"/>
      <c r="H2" s="84"/>
      <c r="I2" s="84"/>
    </row>
    <row r="4" spans="1:9" ht="15.75" thickBot="1" x14ac:dyDescent="0.3">
      <c r="A4" s="43" t="s">
        <v>73</v>
      </c>
      <c r="B4" s="44"/>
      <c r="C4" s="45"/>
      <c r="D4" s="45"/>
      <c r="E4" s="45"/>
      <c r="F4" s="45"/>
      <c r="G4" s="45"/>
      <c r="H4" s="45"/>
      <c r="I4" s="45"/>
    </row>
    <row r="5" spans="1:9" ht="7.5" customHeight="1" x14ac:dyDescent="0.25"/>
    <row r="6" spans="1:9" x14ac:dyDescent="0.25">
      <c r="A6" s="31"/>
      <c r="B6" s="11"/>
      <c r="C6" s="91" t="s">
        <v>15</v>
      </c>
      <c r="D6" s="91"/>
      <c r="E6" s="91"/>
      <c r="F6" s="33"/>
      <c r="G6" s="91" t="s">
        <v>16</v>
      </c>
      <c r="H6" s="91"/>
      <c r="I6" s="91"/>
    </row>
    <row r="7" spans="1:9" x14ac:dyDescent="0.25">
      <c r="A7" s="38" t="s">
        <v>23</v>
      </c>
      <c r="B7" s="38" t="s">
        <v>22</v>
      </c>
      <c r="C7" s="8" t="s">
        <v>14</v>
      </c>
      <c r="D7" s="8" t="s">
        <v>9</v>
      </c>
      <c r="E7" s="8" t="s">
        <v>10</v>
      </c>
      <c r="F7" s="8"/>
      <c r="G7" s="8" t="s">
        <v>11</v>
      </c>
      <c r="H7" s="8" t="s">
        <v>12</v>
      </c>
      <c r="I7" s="8" t="s">
        <v>13</v>
      </c>
    </row>
    <row r="8" spans="1:9" x14ac:dyDescent="0.25">
      <c r="A8" s="48" t="s">
        <v>18</v>
      </c>
      <c r="B8" s="49"/>
      <c r="C8" s="50"/>
      <c r="D8" s="50"/>
      <c r="E8" s="50"/>
      <c r="F8" s="50"/>
      <c r="G8" s="50"/>
      <c r="H8" s="50"/>
      <c r="I8" s="50"/>
    </row>
    <row r="9" spans="1:9" x14ac:dyDescent="0.25">
      <c r="A9" s="46" t="s">
        <v>24</v>
      </c>
      <c r="B9" s="11" t="s">
        <v>20</v>
      </c>
      <c r="C9" s="13">
        <f>H48</f>
        <v>2000</v>
      </c>
      <c r="D9" s="12"/>
      <c r="E9" s="12"/>
      <c r="F9" s="12"/>
      <c r="G9" s="12"/>
      <c r="H9" s="12"/>
      <c r="I9" s="12"/>
    </row>
    <row r="10" spans="1:9" x14ac:dyDescent="0.25">
      <c r="A10" s="46" t="s">
        <v>21</v>
      </c>
      <c r="B10" s="11" t="s">
        <v>31</v>
      </c>
      <c r="C10" s="12"/>
      <c r="D10" s="12"/>
      <c r="E10" s="12"/>
      <c r="F10" s="12"/>
      <c r="G10" s="12"/>
      <c r="H10" s="12">
        <v>500</v>
      </c>
      <c r="I10" s="12"/>
    </row>
    <row r="11" spans="1:9" x14ac:dyDescent="0.25">
      <c r="A11" s="11"/>
      <c r="B11" s="11"/>
      <c r="C11" s="12"/>
      <c r="D11" s="12"/>
      <c r="E11" s="12"/>
      <c r="F11" s="12"/>
      <c r="G11" s="12"/>
      <c r="H11" s="12"/>
      <c r="I11" s="12"/>
    </row>
    <row r="12" spans="1:9" x14ac:dyDescent="0.25">
      <c r="A12" s="48" t="s">
        <v>17</v>
      </c>
      <c r="B12" s="49"/>
      <c r="C12" s="50"/>
      <c r="D12" s="50"/>
      <c r="E12" s="50"/>
      <c r="F12" s="50"/>
      <c r="G12" s="50"/>
      <c r="H12" s="50"/>
      <c r="I12" s="50"/>
    </row>
    <row r="13" spans="1:9" x14ac:dyDescent="0.25">
      <c r="A13" s="46" t="s">
        <v>5</v>
      </c>
      <c r="B13" s="11" t="s">
        <v>38</v>
      </c>
      <c r="D13" s="13">
        <v>490</v>
      </c>
      <c r="E13" s="13"/>
      <c r="F13" s="13"/>
      <c r="G13" s="13"/>
      <c r="H13" s="13"/>
      <c r="I13" s="13"/>
    </row>
    <row r="14" spans="1:9" x14ac:dyDescent="0.25">
      <c r="A14" s="11"/>
      <c r="B14" s="11" t="s">
        <v>34</v>
      </c>
      <c r="C14" s="13"/>
      <c r="D14" s="13"/>
      <c r="E14" s="13"/>
      <c r="F14" s="13"/>
      <c r="G14" s="13"/>
      <c r="H14" s="13"/>
      <c r="I14" s="13">
        <v>1505</v>
      </c>
    </row>
    <row r="15" spans="1:9" x14ac:dyDescent="0.25">
      <c r="A15" s="38"/>
      <c r="B15" s="38"/>
      <c r="C15" s="39"/>
      <c r="D15" s="39"/>
      <c r="E15" s="39"/>
      <c r="F15" s="39"/>
      <c r="G15" s="39"/>
      <c r="H15" s="39"/>
      <c r="I15" s="39"/>
    </row>
    <row r="16" spans="1:9" x14ac:dyDescent="0.25">
      <c r="A16" s="31" t="s">
        <v>36</v>
      </c>
      <c r="B16" s="11"/>
      <c r="C16" s="13">
        <f>SUM(C8:C15)</f>
        <v>2000</v>
      </c>
      <c r="D16" s="13">
        <f>SUM(D8:D15)</f>
        <v>490</v>
      </c>
      <c r="E16" s="13">
        <f>SUM(E8:E15)</f>
        <v>0</v>
      </c>
      <c r="F16" s="13"/>
      <c r="G16" s="13">
        <f>SUM(G8:G15)</f>
        <v>0</v>
      </c>
      <c r="H16" s="13">
        <f>SUM(H8:H15)</f>
        <v>500</v>
      </c>
      <c r="I16" s="13">
        <f>SUM(I8:I15)</f>
        <v>1505</v>
      </c>
    </row>
    <row r="17" spans="1:9" ht="15.75" thickBot="1" x14ac:dyDescent="0.3">
      <c r="A17" s="40"/>
      <c r="B17" s="40"/>
      <c r="C17" s="41"/>
      <c r="D17" s="41"/>
      <c r="E17" s="41"/>
      <c r="F17" s="41"/>
      <c r="G17" s="41"/>
      <c r="H17" s="41"/>
      <c r="I17" s="42">
        <f>SUM(C16:I16)</f>
        <v>4495</v>
      </c>
    </row>
    <row r="18" spans="1:9" ht="15.75" thickTop="1" x14ac:dyDescent="0.25">
      <c r="A18" s="11"/>
      <c r="B18" s="11"/>
      <c r="C18" s="13"/>
      <c r="D18" s="13"/>
      <c r="E18" s="13"/>
      <c r="F18" s="13"/>
      <c r="G18" s="13"/>
      <c r="H18" s="13"/>
      <c r="I18" s="32"/>
    </row>
    <row r="19" spans="1:9" x14ac:dyDescent="0.25">
      <c r="A19" s="11"/>
      <c r="B19" s="11"/>
      <c r="C19" s="13"/>
      <c r="D19" s="13"/>
      <c r="E19" s="13"/>
      <c r="F19" s="13"/>
      <c r="G19" s="13"/>
      <c r="H19" s="13"/>
      <c r="I19" s="32"/>
    </row>
    <row r="20" spans="1:9" ht="15.75" thickBot="1" x14ac:dyDescent="0.3">
      <c r="A20" s="43" t="s">
        <v>72</v>
      </c>
      <c r="B20" s="44"/>
      <c r="C20" s="45"/>
      <c r="D20" s="45"/>
      <c r="E20" s="45"/>
      <c r="F20" s="45"/>
      <c r="G20" s="45"/>
      <c r="H20" s="45"/>
      <c r="I20" s="45"/>
    </row>
    <row r="21" spans="1:9" ht="7.5" customHeight="1" x14ac:dyDescent="0.25">
      <c r="A21" s="11"/>
      <c r="B21" s="11"/>
      <c r="C21" s="33"/>
      <c r="D21" s="33"/>
      <c r="E21" s="33"/>
      <c r="F21" s="33"/>
      <c r="G21" s="33"/>
      <c r="H21" s="33"/>
      <c r="I21" s="33"/>
    </row>
    <row r="22" spans="1:9" x14ac:dyDescent="0.25">
      <c r="A22" s="31"/>
      <c r="B22" s="11"/>
      <c r="C22" s="91" t="s">
        <v>15</v>
      </c>
      <c r="D22" s="91"/>
      <c r="E22" s="91"/>
      <c r="F22" s="33"/>
      <c r="G22" s="91" t="s">
        <v>16</v>
      </c>
      <c r="H22" s="91"/>
      <c r="I22" s="91"/>
    </row>
    <row r="23" spans="1:9" x14ac:dyDescent="0.25">
      <c r="A23" s="38" t="s">
        <v>23</v>
      </c>
      <c r="B23" s="38" t="s">
        <v>22</v>
      </c>
      <c r="C23" s="8" t="s">
        <v>14</v>
      </c>
      <c r="D23" s="8" t="s">
        <v>9</v>
      </c>
      <c r="E23" s="8" t="s">
        <v>10</v>
      </c>
      <c r="F23" s="8"/>
      <c r="G23" s="8" t="s">
        <v>11</v>
      </c>
      <c r="H23" s="8" t="s">
        <v>12</v>
      </c>
      <c r="I23" s="8" t="s">
        <v>13</v>
      </c>
    </row>
    <row r="24" spans="1:9" x14ac:dyDescent="0.25">
      <c r="A24" s="48" t="s">
        <v>19</v>
      </c>
      <c r="B24" s="49"/>
      <c r="C24" s="50"/>
      <c r="D24" s="50"/>
      <c r="E24" s="50"/>
      <c r="F24" s="50"/>
      <c r="G24" s="50"/>
      <c r="H24" s="50"/>
      <c r="I24" s="50"/>
    </row>
    <row r="25" spans="1:9" x14ac:dyDescent="0.25">
      <c r="A25" s="47" t="s">
        <v>99</v>
      </c>
      <c r="B25" s="35"/>
      <c r="C25" s="12">
        <f>B48*C48*4</f>
        <v>200</v>
      </c>
      <c r="D25" s="12">
        <f t="shared" ref="D25:E28" si="0">C25</f>
        <v>200</v>
      </c>
      <c r="E25" s="12">
        <f t="shared" si="0"/>
        <v>200</v>
      </c>
      <c r="F25" s="12"/>
      <c r="G25" s="12">
        <f>E25</f>
        <v>200</v>
      </c>
      <c r="H25" s="12">
        <f t="shared" ref="H25:I25" si="1">G25</f>
        <v>200</v>
      </c>
      <c r="I25" s="12">
        <f t="shared" si="1"/>
        <v>200</v>
      </c>
    </row>
    <row r="26" spans="1:9" x14ac:dyDescent="0.25">
      <c r="A26" s="47" t="s">
        <v>98</v>
      </c>
      <c r="B26" s="35"/>
      <c r="C26" s="12">
        <f>B49*C49*4</f>
        <v>320</v>
      </c>
      <c r="D26" s="12">
        <f t="shared" si="0"/>
        <v>320</v>
      </c>
      <c r="E26" s="12">
        <f t="shared" si="0"/>
        <v>320</v>
      </c>
      <c r="F26" s="12"/>
      <c r="G26" s="12">
        <f>E26</f>
        <v>320</v>
      </c>
      <c r="H26" s="12">
        <f t="shared" ref="H26:I26" si="2">G26</f>
        <v>320</v>
      </c>
      <c r="I26" s="12">
        <f t="shared" si="2"/>
        <v>320</v>
      </c>
    </row>
    <row r="27" spans="1:9" x14ac:dyDescent="0.25">
      <c r="A27" s="47" t="s">
        <v>109</v>
      </c>
      <c r="B27" s="35"/>
      <c r="C27" s="12">
        <f>B50*C50*4</f>
        <v>120</v>
      </c>
      <c r="D27" s="12">
        <f t="shared" si="0"/>
        <v>120</v>
      </c>
      <c r="E27" s="12">
        <f t="shared" si="0"/>
        <v>120</v>
      </c>
      <c r="F27" s="12"/>
      <c r="G27" s="12">
        <f>E27</f>
        <v>120</v>
      </c>
      <c r="H27" s="12">
        <f t="shared" ref="H27" si="3">G27</f>
        <v>120</v>
      </c>
      <c r="I27" s="12">
        <f t="shared" ref="I27" si="4">H27</f>
        <v>120</v>
      </c>
    </row>
    <row r="28" spans="1:9" x14ac:dyDescent="0.25">
      <c r="A28" s="47" t="s">
        <v>110</v>
      </c>
      <c r="B28" s="11"/>
      <c r="C28" s="12">
        <f>B51*C51*4</f>
        <v>76</v>
      </c>
      <c r="D28" s="12">
        <f t="shared" si="0"/>
        <v>76</v>
      </c>
      <c r="E28" s="12">
        <f t="shared" si="0"/>
        <v>76</v>
      </c>
      <c r="F28" s="12"/>
      <c r="G28" s="12">
        <f>E28</f>
        <v>76</v>
      </c>
      <c r="H28" s="12">
        <f t="shared" ref="H28" si="5">G28</f>
        <v>76</v>
      </c>
      <c r="I28" s="12">
        <f t="shared" ref="I28" si="6">H28</f>
        <v>76</v>
      </c>
    </row>
    <row r="29" spans="1:9" x14ac:dyDescent="0.25">
      <c r="A29" s="34"/>
      <c r="B29" s="11"/>
      <c r="C29" s="12"/>
      <c r="D29" s="12"/>
      <c r="E29" s="12"/>
      <c r="F29" s="12"/>
      <c r="G29" s="12"/>
      <c r="H29" s="12"/>
      <c r="I29" s="12"/>
    </row>
    <row r="30" spans="1:9" x14ac:dyDescent="0.25">
      <c r="A30" s="48" t="s">
        <v>18</v>
      </c>
      <c r="B30" s="49"/>
      <c r="C30" s="50"/>
      <c r="D30" s="50"/>
      <c r="E30" s="50"/>
      <c r="F30" s="50"/>
      <c r="G30" s="50"/>
      <c r="H30" s="50"/>
      <c r="I30" s="50"/>
    </row>
    <row r="31" spans="1:9" x14ac:dyDescent="0.25">
      <c r="A31" s="46" t="s">
        <v>8</v>
      </c>
      <c r="B31" s="36"/>
      <c r="C31" s="13">
        <f>H49</f>
        <v>125</v>
      </c>
      <c r="D31" s="12">
        <f>C31</f>
        <v>125</v>
      </c>
      <c r="E31" s="12">
        <f>D31</f>
        <v>125</v>
      </c>
      <c r="F31" s="12"/>
      <c r="G31" s="12">
        <f>E31</f>
        <v>125</v>
      </c>
      <c r="H31" s="12">
        <f t="shared" ref="H31:I31" si="7">G31</f>
        <v>125</v>
      </c>
      <c r="I31" s="12">
        <f t="shared" si="7"/>
        <v>125</v>
      </c>
    </row>
    <row r="32" spans="1:9" x14ac:dyDescent="0.25">
      <c r="A32" s="46" t="s">
        <v>21</v>
      </c>
      <c r="B32" s="11" t="s">
        <v>30</v>
      </c>
      <c r="C32" s="13"/>
      <c r="D32" s="13"/>
      <c r="E32" s="13"/>
      <c r="F32" s="13"/>
      <c r="G32" s="13"/>
      <c r="H32" s="13"/>
      <c r="I32" s="13">
        <v>525</v>
      </c>
    </row>
    <row r="33" spans="1:13" x14ac:dyDescent="0.25">
      <c r="A33" s="38"/>
      <c r="B33" s="38"/>
      <c r="C33" s="39"/>
      <c r="D33" s="39"/>
      <c r="E33" s="39"/>
      <c r="F33" s="39"/>
      <c r="G33" s="39"/>
      <c r="H33" s="39"/>
      <c r="I33" s="39"/>
    </row>
    <row r="34" spans="1:13" x14ac:dyDescent="0.25">
      <c r="A34" s="31" t="s">
        <v>35</v>
      </c>
      <c r="B34" s="11"/>
      <c r="C34" s="13">
        <f>SUM(C24:C33)</f>
        <v>841</v>
      </c>
      <c r="D34" s="13">
        <f>SUM(D24:D33)</f>
        <v>841</v>
      </c>
      <c r="E34" s="13">
        <f>SUM(E24:E33)</f>
        <v>841</v>
      </c>
      <c r="F34" s="13"/>
      <c r="G34" s="13">
        <f>SUM(G24:G33)</f>
        <v>841</v>
      </c>
      <c r="H34" s="13">
        <f>SUM(H24:H33)</f>
        <v>841</v>
      </c>
      <c r="I34" s="13">
        <f>SUM(I24:I33)</f>
        <v>1366</v>
      </c>
    </row>
    <row r="35" spans="1:13" ht="15.75" thickBot="1" x14ac:dyDescent="0.3">
      <c r="A35" s="40"/>
      <c r="B35" s="40"/>
      <c r="C35" s="41"/>
      <c r="D35" s="41"/>
      <c r="E35" s="41"/>
      <c r="F35" s="41"/>
      <c r="G35" s="41"/>
      <c r="H35" s="41"/>
      <c r="I35" s="42">
        <f>SUM(C34:I34)</f>
        <v>5571</v>
      </c>
    </row>
    <row r="36" spans="1:13" ht="15.75" thickTop="1" x14ac:dyDescent="0.25">
      <c r="A36" s="11"/>
      <c r="B36" s="11"/>
      <c r="C36" s="37"/>
      <c r="D36" s="37"/>
      <c r="E36" s="37"/>
      <c r="F36" s="37"/>
      <c r="G36" s="37"/>
      <c r="H36" s="37"/>
      <c r="I36" s="37"/>
    </row>
    <row r="37" spans="1:13" x14ac:dyDescent="0.25">
      <c r="A37" s="11"/>
      <c r="B37" s="11"/>
      <c r="C37" s="37"/>
      <c r="D37" s="37"/>
      <c r="E37" s="37"/>
      <c r="F37" s="37"/>
      <c r="G37" s="37"/>
      <c r="H37" s="37"/>
      <c r="I37" s="37"/>
    </row>
    <row r="38" spans="1:13" ht="15.75" thickBot="1" x14ac:dyDescent="0.3">
      <c r="A38" s="43" t="s">
        <v>74</v>
      </c>
      <c r="B38" s="44"/>
      <c r="C38" s="45"/>
      <c r="D38" s="45"/>
      <c r="E38" s="45"/>
      <c r="F38" s="45"/>
      <c r="G38" s="45"/>
      <c r="H38" s="45"/>
      <c r="I38" s="45"/>
    </row>
    <row r="39" spans="1:13" x14ac:dyDescent="0.25">
      <c r="A39" s="46" t="s">
        <v>77</v>
      </c>
      <c r="B39" s="11"/>
      <c r="C39" s="68">
        <f>C16-C34</f>
        <v>1159</v>
      </c>
      <c r="D39" s="68">
        <f>C39+(D16-D34)</f>
        <v>808</v>
      </c>
      <c r="E39" s="68">
        <f>D39+(E16-E34)</f>
        <v>-33</v>
      </c>
      <c r="F39" s="68"/>
      <c r="G39" s="68">
        <f>E39+(G16-G34)</f>
        <v>-874</v>
      </c>
      <c r="H39" s="68">
        <f>G39+(H16-H34)</f>
        <v>-1215</v>
      </c>
      <c r="I39" s="68">
        <f>H39+(I16-I34)</f>
        <v>-1076</v>
      </c>
    </row>
    <row r="40" spans="1:13" x14ac:dyDescent="0.25">
      <c r="A40" s="46" t="s">
        <v>76</v>
      </c>
      <c r="B40" s="11" t="s">
        <v>86</v>
      </c>
      <c r="C40" s="70">
        <f>C39-$H$48</f>
        <v>-841</v>
      </c>
      <c r="D40" s="70">
        <f>D39-$H$48</f>
        <v>-1192</v>
      </c>
      <c r="E40" s="70">
        <f>E39-$H$48</f>
        <v>-2033</v>
      </c>
      <c r="F40" s="70"/>
      <c r="G40" s="70">
        <f>G39-$H$48</f>
        <v>-2874</v>
      </c>
      <c r="H40" s="70">
        <f>H39-$H$48</f>
        <v>-3215</v>
      </c>
      <c r="I40" s="70">
        <f>I39-$H$48</f>
        <v>-3076</v>
      </c>
    </row>
    <row r="41" spans="1:13" x14ac:dyDescent="0.25">
      <c r="A41" s="11"/>
      <c r="B41" s="11" t="s">
        <v>85</v>
      </c>
      <c r="C41" s="69">
        <f>(C40/$H$48)*100</f>
        <v>-42.05</v>
      </c>
      <c r="D41" s="69">
        <f>(D40/$H$48)*100</f>
        <v>-59.599999999999994</v>
      </c>
      <c r="E41" s="69">
        <f>(E40/$H$48)*100</f>
        <v>-101.64999999999999</v>
      </c>
      <c r="F41" s="69"/>
      <c r="G41" s="69">
        <f>(G40/$H$48)*100</f>
        <v>-143.70000000000002</v>
      </c>
      <c r="H41" s="69">
        <f>(H40/$H$48)*100</f>
        <v>-160.75</v>
      </c>
      <c r="I41" s="69">
        <f>(I40/$H$48)*100</f>
        <v>-153.80000000000001</v>
      </c>
    </row>
    <row r="42" spans="1:13" x14ac:dyDescent="0.25">
      <c r="A42" s="11"/>
      <c r="B42" s="11"/>
      <c r="C42" s="67"/>
      <c r="D42" s="67"/>
      <c r="E42" s="67"/>
      <c r="F42" s="67"/>
      <c r="G42" s="67"/>
      <c r="H42" s="67"/>
      <c r="I42" s="67"/>
    </row>
    <row r="44" spans="1:13" x14ac:dyDescent="0.25">
      <c r="A44" s="64" t="s">
        <v>33</v>
      </c>
      <c r="B44" s="65"/>
      <c r="C44" s="66"/>
      <c r="D44" s="66"/>
      <c r="E44" s="66"/>
      <c r="F44" s="66"/>
      <c r="G44" s="66"/>
      <c r="H44" s="66"/>
      <c r="I44" s="66"/>
    </row>
    <row r="45" spans="1:13" x14ac:dyDescent="0.25">
      <c r="A45" s="55"/>
      <c r="B45" s="55"/>
      <c r="C45" s="56"/>
      <c r="D45" s="56"/>
      <c r="E45" s="56"/>
      <c r="F45" s="56"/>
      <c r="G45" s="56"/>
      <c r="H45" s="56"/>
      <c r="I45" s="56"/>
    </row>
    <row r="46" spans="1:13" x14ac:dyDescent="0.25">
      <c r="A46" s="57" t="s">
        <v>27</v>
      </c>
      <c r="B46" s="56"/>
      <c r="C46" s="56"/>
      <c r="D46" s="56"/>
      <c r="E46" s="56"/>
      <c r="F46" s="56"/>
      <c r="G46" s="60" t="s">
        <v>37</v>
      </c>
      <c r="H46" s="56"/>
      <c r="I46" s="56"/>
      <c r="K46" s="4" t="s">
        <v>75</v>
      </c>
      <c r="L46" s="7"/>
      <c r="M46"/>
    </row>
    <row r="47" spans="1:13" x14ac:dyDescent="0.25">
      <c r="A47" s="56"/>
      <c r="B47" s="58" t="s">
        <v>28</v>
      </c>
      <c r="C47" s="58" t="s">
        <v>29</v>
      </c>
      <c r="D47" s="56"/>
      <c r="E47" s="56"/>
      <c r="F47" s="56"/>
      <c r="H47" s="56"/>
      <c r="I47" s="56"/>
      <c r="K47" s="7"/>
      <c r="L47" s="5" t="s">
        <v>25</v>
      </c>
    </row>
    <row r="48" spans="1:13" x14ac:dyDescent="0.25">
      <c r="A48" s="56" t="s">
        <v>95</v>
      </c>
      <c r="B48" s="59">
        <v>25</v>
      </c>
      <c r="C48" s="72">
        <v>2</v>
      </c>
      <c r="D48" s="56"/>
      <c r="E48" s="56"/>
      <c r="F48" s="56"/>
      <c r="G48" s="55" t="s">
        <v>20</v>
      </c>
      <c r="H48" s="61">
        <v>2000</v>
      </c>
      <c r="I48" s="56"/>
      <c r="K48" s="9" t="s">
        <v>14</v>
      </c>
      <c r="L48" s="5">
        <v>22</v>
      </c>
    </row>
    <row r="49" spans="1:13" x14ac:dyDescent="0.25">
      <c r="A49" s="56" t="s">
        <v>100</v>
      </c>
      <c r="B49" s="59">
        <v>20</v>
      </c>
      <c r="C49" s="72">
        <v>4</v>
      </c>
      <c r="D49" s="56"/>
      <c r="E49" s="56"/>
      <c r="F49" s="56"/>
      <c r="G49" s="56" t="s">
        <v>32</v>
      </c>
      <c r="H49" s="61">
        <v>125</v>
      </c>
      <c r="I49" s="62" t="s">
        <v>96</v>
      </c>
      <c r="K49" s="10" t="s">
        <v>9</v>
      </c>
      <c r="L49" s="5">
        <v>20</v>
      </c>
    </row>
    <row r="50" spans="1:13" x14ac:dyDescent="0.25">
      <c r="A50" s="56" t="s">
        <v>106</v>
      </c>
      <c r="B50" s="59">
        <v>15</v>
      </c>
      <c r="C50" s="72">
        <v>2</v>
      </c>
      <c r="D50" s="56"/>
      <c r="E50" s="56"/>
      <c r="F50" s="56"/>
      <c r="G50" s="55" t="s">
        <v>21</v>
      </c>
      <c r="H50" s="61">
        <v>500</v>
      </c>
      <c r="I50" s="56"/>
      <c r="K50" s="9" t="s">
        <v>10</v>
      </c>
      <c r="L50" s="5">
        <v>21</v>
      </c>
      <c r="M50" s="10" t="s">
        <v>26</v>
      </c>
    </row>
    <row r="51" spans="1:13" x14ac:dyDescent="0.25">
      <c r="A51" s="56" t="s">
        <v>113</v>
      </c>
      <c r="B51" s="59">
        <v>9.5</v>
      </c>
      <c r="C51" s="72">
        <v>2</v>
      </c>
      <c r="D51" s="56"/>
      <c r="E51" s="56"/>
      <c r="F51" s="56"/>
      <c r="H51" s="63">
        <f>500*1.05</f>
        <v>525</v>
      </c>
      <c r="I51" s="56" t="s">
        <v>97</v>
      </c>
      <c r="K51" s="10" t="s">
        <v>11</v>
      </c>
      <c r="L51" s="5">
        <v>20</v>
      </c>
    </row>
    <row r="52" spans="1:13" x14ac:dyDescent="0.25">
      <c r="D52" s="56"/>
      <c r="E52" s="56"/>
      <c r="F52" s="56"/>
      <c r="G52" s="56"/>
      <c r="H52" s="56"/>
      <c r="I52" s="56"/>
      <c r="K52" s="9" t="s">
        <v>12</v>
      </c>
      <c r="L52" s="5">
        <v>21</v>
      </c>
      <c r="M52" s="5"/>
    </row>
    <row r="53" spans="1:13" x14ac:dyDescent="0.25">
      <c r="D53" s="56"/>
      <c r="E53" s="56"/>
      <c r="F53" s="56"/>
      <c r="G53" s="56"/>
      <c r="H53" s="56"/>
      <c r="I53" s="56"/>
      <c r="K53" s="10" t="s">
        <v>13</v>
      </c>
      <c r="L53" s="5">
        <v>19</v>
      </c>
    </row>
    <row r="54" spans="1:13" x14ac:dyDescent="0.25">
      <c r="D54" s="56"/>
      <c r="E54" s="56"/>
      <c r="F54" s="56"/>
      <c r="G54" s="56"/>
      <c r="H54" s="56"/>
      <c r="I54" s="56"/>
    </row>
    <row r="55" spans="1:13" x14ac:dyDescent="0.25">
      <c r="A55" s="55"/>
      <c r="D55" s="56"/>
      <c r="E55" s="56"/>
      <c r="F55" s="56"/>
      <c r="G55" s="56"/>
      <c r="H55" s="56"/>
      <c r="I55" s="56"/>
      <c r="K55" s="10"/>
      <c r="L55" s="5"/>
    </row>
  </sheetData>
  <mergeCells count="6">
    <mergeCell ref="A1:I1"/>
    <mergeCell ref="C22:E22"/>
    <mergeCell ref="G22:I22"/>
    <mergeCell ref="C6:E6"/>
    <mergeCell ref="G6:I6"/>
    <mergeCell ref="A2:I2"/>
  </mergeCells>
  <conditionalFormatting sqref="C40:I4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C41:I4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39:I3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87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Kostenvoranschlag (extern)</vt:lpstr>
      <vt:lpstr>Kostenaufstellung (intern)</vt:lpstr>
      <vt:lpstr>Kalkulation (intern)</vt:lpstr>
      <vt:lpstr>'Kalkulation (intern)'!Druckbereich</vt:lpstr>
      <vt:lpstr>'Kostenaufstellung (intern)'!Druckbereich</vt:lpstr>
      <vt:lpstr>'Kostenvoranschlag (extern)'!Druckbereich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2019-01-28T17:41:16Z</dcterms:modified>
</cp:coreProperties>
</file>