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8F767882-2B35-4F83-8500-D4B77185C0C6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3" l="1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B335" i="5"/>
  <c r="Z337" i="27" s="1"/>
  <c r="B337" i="5"/>
  <c r="Z339" i="27" s="1"/>
  <c r="B338" i="5"/>
  <c r="Z340" i="27" s="1"/>
  <c r="B341" i="5"/>
  <c r="Z343" i="27" s="1"/>
  <c r="B342" i="5"/>
  <c r="B343" i="5"/>
  <c r="Z345" i="27" s="1"/>
  <c r="B345" i="5"/>
  <c r="Z347" i="27" s="1"/>
  <c r="B346" i="5"/>
  <c r="Z348" i="27" s="1"/>
  <c r="G342" i="2"/>
  <c r="G339" i="2"/>
  <c r="L329" i="2"/>
  <c r="B329" i="2"/>
  <c r="B329" i="4"/>
  <c r="X331" i="27" s="1"/>
  <c r="B330" i="4"/>
  <c r="X332" i="27" s="1"/>
  <c r="B331" i="4"/>
  <c r="B332" i="4"/>
  <c r="X334" i="27" s="1"/>
  <c r="B333" i="4"/>
  <c r="B334" i="4"/>
  <c r="X336" i="27" s="1"/>
  <c r="B335" i="4"/>
  <c r="X337" i="27" s="1"/>
  <c r="B336" i="4"/>
  <c r="B337" i="4"/>
  <c r="B338" i="4"/>
  <c r="X340" i="27" s="1"/>
  <c r="B339" i="4"/>
  <c r="B340" i="4"/>
  <c r="X342" i="27" s="1"/>
  <c r="B341" i="4"/>
  <c r="B342" i="4"/>
  <c r="X344" i="27" s="1"/>
  <c r="B343" i="4"/>
  <c r="X345" i="27" s="1"/>
  <c r="B344" i="4"/>
  <c r="B345" i="4"/>
  <c r="B346" i="4"/>
  <c r="X348" i="27" s="1"/>
  <c r="B347" i="4"/>
  <c r="B330" i="1"/>
  <c r="B331" i="1"/>
  <c r="B332" i="1"/>
  <c r="B333" i="1"/>
  <c r="W335" i="27" s="1"/>
  <c r="B334" i="1"/>
  <c r="B335" i="1"/>
  <c r="B336" i="1"/>
  <c r="W338" i="27" s="1"/>
  <c r="B337" i="1"/>
  <c r="B338" i="1"/>
  <c r="B339" i="1"/>
  <c r="B340" i="1"/>
  <c r="B341" i="1"/>
  <c r="W343" i="27" s="1"/>
  <c r="B342" i="1"/>
  <c r="B343" i="1"/>
  <c r="B344" i="1"/>
  <c r="W346" i="27" s="1"/>
  <c r="B345" i="1"/>
  <c r="B346" i="1"/>
  <c r="B347" i="1"/>
  <c r="L346" i="1"/>
  <c r="I341" i="1"/>
  <c r="C341" i="1"/>
  <c r="B329" i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B311" i="5"/>
  <c r="B312" i="5"/>
  <c r="B314" i="5"/>
  <c r="B315" i="5"/>
  <c r="Z317" i="27" s="1"/>
  <c r="B316" i="5"/>
  <c r="Z318" i="27" s="1"/>
  <c r="B317" i="5"/>
  <c r="Z319" i="27" s="1"/>
  <c r="B318" i="5"/>
  <c r="B319" i="5"/>
  <c r="B321" i="5"/>
  <c r="Z323" i="27" s="1"/>
  <c r="B322" i="5"/>
  <c r="Z324" i="27" s="1"/>
  <c r="B323" i="5"/>
  <c r="Z325" i="27" s="1"/>
  <c r="B324" i="5"/>
  <c r="B325" i="5"/>
  <c r="Z327" i="27" s="1"/>
  <c r="B326" i="5"/>
  <c r="Z328" i="27" s="1"/>
  <c r="B327" i="5"/>
  <c r="B328" i="5"/>
  <c r="B310" i="4"/>
  <c r="B311" i="4"/>
  <c r="X313" i="27" s="1"/>
  <c r="B312" i="4"/>
  <c r="B313" i="4"/>
  <c r="X315" i="27" s="1"/>
  <c r="B314" i="4"/>
  <c r="X316" i="27" s="1"/>
  <c r="B315" i="4"/>
  <c r="X317" i="27" s="1"/>
  <c r="B316" i="4"/>
  <c r="B317" i="4"/>
  <c r="X319" i="27" s="1"/>
  <c r="B318" i="4"/>
  <c r="B319" i="4"/>
  <c r="X321" i="27" s="1"/>
  <c r="B321" i="4"/>
  <c r="X323" i="27" s="1"/>
  <c r="B322" i="4"/>
  <c r="X324" i="27" s="1"/>
  <c r="B323" i="4"/>
  <c r="B324" i="4"/>
  <c r="X326" i="27" s="1"/>
  <c r="B325" i="4"/>
  <c r="X327" i="27" s="1"/>
  <c r="B326" i="4"/>
  <c r="B327" i="4"/>
  <c r="X329" i="27" s="1"/>
  <c r="B328" i="4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1" i="1"/>
  <c r="B312" i="1"/>
  <c r="B313" i="1"/>
  <c r="B314" i="1"/>
  <c r="B315" i="1"/>
  <c r="B316" i="1"/>
  <c r="B317" i="1"/>
  <c r="W319" i="27" s="1"/>
  <c r="B318" i="1"/>
  <c r="B319" i="1"/>
  <c r="B320" i="1"/>
  <c r="B321" i="1"/>
  <c r="B322" i="1"/>
  <c r="B323" i="1"/>
  <c r="B324" i="1"/>
  <c r="B325" i="1"/>
  <c r="W327" i="27" s="1"/>
  <c r="B326" i="1"/>
  <c r="B327" i="1"/>
  <c r="B328" i="1"/>
  <c r="D320" i="1"/>
  <c r="D317" i="1"/>
  <c r="D313" i="1"/>
  <c r="C312" i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0" i="27"/>
  <c r="AA351" i="27"/>
  <c r="AA352" i="27"/>
  <c r="AA353" i="27"/>
  <c r="AA354" i="27"/>
  <c r="AA355" i="27"/>
  <c r="AA356" i="27"/>
  <c r="AA357" i="27"/>
  <c r="AA358" i="27"/>
  <c r="AA359" i="27"/>
  <c r="AA360" i="27"/>
  <c r="AA361" i="27"/>
  <c r="AA362" i="27"/>
  <c r="AA363" i="27"/>
  <c r="AA364" i="27"/>
  <c r="AA365" i="27"/>
  <c r="AA366" i="27"/>
  <c r="AA367" i="27"/>
  <c r="AA368" i="27"/>
  <c r="AA369" i="27"/>
  <c r="AA370" i="27"/>
  <c r="AA371" i="27"/>
  <c r="AA372" i="27"/>
  <c r="AA373" i="27"/>
  <c r="AA374" i="27"/>
  <c r="AA375" i="27"/>
  <c r="AA376" i="27"/>
  <c r="AA377" i="27"/>
  <c r="AA378" i="27"/>
  <c r="AA379" i="27"/>
  <c r="AA380" i="27"/>
  <c r="AA381" i="27"/>
  <c r="AA382" i="27"/>
  <c r="AA383" i="27"/>
  <c r="AA384" i="27"/>
  <c r="AA385" i="27"/>
  <c r="AA386" i="27"/>
  <c r="AA387" i="27"/>
  <c r="AA388" i="27"/>
  <c r="AA389" i="27"/>
  <c r="AA390" i="27"/>
  <c r="AA391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4" i="27"/>
  <c r="AA405" i="27"/>
  <c r="AA406" i="27"/>
  <c r="AA407" i="27"/>
  <c r="AA408" i="27"/>
  <c r="AA409" i="27"/>
  <c r="AA410" i="27"/>
  <c r="AA411" i="27"/>
  <c r="AA412" i="27"/>
  <c r="AA413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14" i="27"/>
  <c r="Z316" i="27"/>
  <c r="Z320" i="27"/>
  <c r="Z321" i="27"/>
  <c r="Z326" i="27"/>
  <c r="Z329" i="27"/>
  <c r="Z330" i="27"/>
  <c r="Z336" i="27"/>
  <c r="Z344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1" i="27"/>
  <c r="Y352" i="27"/>
  <c r="Y353" i="27"/>
  <c r="Y354" i="27"/>
  <c r="Y355" i="27"/>
  <c r="Y356" i="27"/>
  <c r="Y357" i="27"/>
  <c r="Y358" i="27"/>
  <c r="Y359" i="27"/>
  <c r="Y360" i="27"/>
  <c r="Y361" i="27"/>
  <c r="Y362" i="27"/>
  <c r="Y363" i="27"/>
  <c r="Y364" i="27"/>
  <c r="Y365" i="27"/>
  <c r="Y366" i="27"/>
  <c r="Y367" i="27"/>
  <c r="Y368" i="27"/>
  <c r="Y369" i="27"/>
  <c r="Y370" i="27"/>
  <c r="Y371" i="27"/>
  <c r="Y372" i="27"/>
  <c r="Y373" i="27"/>
  <c r="Y374" i="27"/>
  <c r="Y375" i="27"/>
  <c r="Y376" i="27"/>
  <c r="Y377" i="27"/>
  <c r="Y378" i="27"/>
  <c r="Y379" i="27"/>
  <c r="Y380" i="27"/>
  <c r="Y381" i="27"/>
  <c r="Y382" i="27"/>
  <c r="Y383" i="27"/>
  <c r="Y384" i="27"/>
  <c r="Y385" i="27"/>
  <c r="Y386" i="27"/>
  <c r="Y387" i="27"/>
  <c r="Y388" i="27"/>
  <c r="Y389" i="27"/>
  <c r="Y390" i="27"/>
  <c r="Y391" i="27"/>
  <c r="Y392" i="27"/>
  <c r="Y393" i="27"/>
  <c r="Y394" i="27"/>
  <c r="Y395" i="27"/>
  <c r="Y396" i="27"/>
  <c r="Y397" i="27"/>
  <c r="Y398" i="27"/>
  <c r="Y399" i="27"/>
  <c r="Y400" i="27"/>
  <c r="Y401" i="27"/>
  <c r="Y402" i="27"/>
  <c r="Y403" i="27"/>
  <c r="Y404" i="27"/>
  <c r="Y405" i="27"/>
  <c r="Y406" i="27"/>
  <c r="Y407" i="27"/>
  <c r="Y408" i="27"/>
  <c r="Y409" i="27"/>
  <c r="Y410" i="27"/>
  <c r="Y411" i="27"/>
  <c r="Y412" i="27"/>
  <c r="Y413" i="27"/>
  <c r="Y414" i="27"/>
  <c r="Y415" i="27"/>
  <c r="Y416" i="27"/>
  <c r="Y417" i="27"/>
  <c r="Y418" i="27"/>
  <c r="Y419" i="27"/>
  <c r="Y420" i="27"/>
  <c r="Y421" i="27"/>
  <c r="Y422" i="27"/>
  <c r="Y423" i="27"/>
  <c r="Y424" i="27"/>
  <c r="Y425" i="27"/>
  <c r="Y426" i="27"/>
  <c r="Y427" i="27"/>
  <c r="Y428" i="27"/>
  <c r="Y429" i="27"/>
  <c r="Y430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314" i="27"/>
  <c r="X318" i="27"/>
  <c r="X320" i="27"/>
  <c r="X325" i="27"/>
  <c r="X328" i="27"/>
  <c r="X330" i="27"/>
  <c r="X333" i="27"/>
  <c r="X335" i="27"/>
  <c r="X338" i="27"/>
  <c r="X339" i="27"/>
  <c r="X341" i="27"/>
  <c r="X343" i="27"/>
  <c r="X346" i="27"/>
  <c r="X347" i="27"/>
  <c r="X349" i="27"/>
  <c r="X350" i="27"/>
  <c r="X351" i="27"/>
  <c r="X352" i="27"/>
  <c r="X353" i="27"/>
  <c r="X354" i="27"/>
  <c r="X355" i="27"/>
  <c r="X356" i="27"/>
  <c r="X357" i="27"/>
  <c r="X358" i="27"/>
  <c r="X359" i="27"/>
  <c r="X360" i="27"/>
  <c r="X361" i="27"/>
  <c r="X362" i="27"/>
  <c r="X363" i="27"/>
  <c r="X364" i="27"/>
  <c r="X365" i="27"/>
  <c r="X366" i="27"/>
  <c r="X367" i="27"/>
  <c r="X368" i="27"/>
  <c r="X369" i="27"/>
  <c r="X370" i="27"/>
  <c r="X371" i="27"/>
  <c r="X372" i="27"/>
  <c r="X373" i="27"/>
  <c r="X374" i="27"/>
  <c r="X375" i="27"/>
  <c r="X376" i="27"/>
  <c r="X377" i="27"/>
  <c r="X378" i="27"/>
  <c r="X379" i="27"/>
  <c r="X380" i="27"/>
  <c r="X381" i="27"/>
  <c r="X382" i="27"/>
  <c r="X383" i="27"/>
  <c r="X384" i="27"/>
  <c r="X385" i="27"/>
  <c r="X386" i="27"/>
  <c r="X387" i="27"/>
  <c r="X388" i="27"/>
  <c r="X389" i="27"/>
  <c r="X390" i="27"/>
  <c r="X391" i="27"/>
  <c r="X392" i="27"/>
  <c r="X393" i="27"/>
  <c r="X394" i="27"/>
  <c r="X395" i="27"/>
  <c r="X396" i="27"/>
  <c r="X397" i="27"/>
  <c r="X398" i="27"/>
  <c r="X399" i="27"/>
  <c r="X400" i="27"/>
  <c r="X401" i="27"/>
  <c r="X402" i="27"/>
  <c r="X403" i="27"/>
  <c r="X404" i="27"/>
  <c r="X405" i="27"/>
  <c r="X406" i="27"/>
  <c r="X407" i="27"/>
  <c r="X408" i="27"/>
  <c r="X409" i="27"/>
  <c r="X410" i="27"/>
  <c r="X411" i="27"/>
  <c r="X412" i="27"/>
  <c r="X413" i="27"/>
  <c r="X414" i="27"/>
  <c r="X415" i="27"/>
  <c r="X416" i="27"/>
  <c r="X417" i="27"/>
  <c r="X418" i="27"/>
  <c r="X419" i="27"/>
  <c r="X420" i="27"/>
  <c r="X421" i="27"/>
  <c r="X422" i="27"/>
  <c r="X423" i="27"/>
  <c r="X424" i="27"/>
  <c r="X425" i="27"/>
  <c r="X426" i="27"/>
  <c r="X427" i="27"/>
  <c r="X428" i="27"/>
  <c r="X429" i="27"/>
  <c r="X430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4" i="27"/>
  <c r="W315" i="27"/>
  <c r="W316" i="27"/>
  <c r="W317" i="27"/>
  <c r="W318" i="27"/>
  <c r="W320" i="27"/>
  <c r="W321" i="27"/>
  <c r="W322" i="27"/>
  <c r="W323" i="27"/>
  <c r="W324" i="27"/>
  <c r="W325" i="27"/>
  <c r="W326" i="27"/>
  <c r="W328" i="27"/>
  <c r="W329" i="27"/>
  <c r="W330" i="27"/>
  <c r="W331" i="27"/>
  <c r="W332" i="27"/>
  <c r="W333" i="27"/>
  <c r="W334" i="27"/>
  <c r="W336" i="27"/>
  <c r="W337" i="27"/>
  <c r="W339" i="27"/>
  <c r="W340" i="27"/>
  <c r="W341" i="27"/>
  <c r="W342" i="27"/>
  <c r="W344" i="27"/>
  <c r="W345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W407" i="27"/>
  <c r="W408" i="27"/>
  <c r="W409" i="27"/>
  <c r="W410" i="27"/>
  <c r="W411" i="27"/>
  <c r="W412" i="27"/>
  <c r="W413" i="27"/>
  <c r="W414" i="27"/>
  <c r="W415" i="27"/>
  <c r="W416" i="27"/>
  <c r="W417" i="27"/>
  <c r="W418" i="27"/>
  <c r="W419" i="27"/>
  <c r="W420" i="27"/>
  <c r="W421" i="27"/>
  <c r="W422" i="27"/>
  <c r="W423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7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B292" i="5"/>
  <c r="Z294" i="27" s="1"/>
  <c r="B293" i="5"/>
  <c r="B294" i="5"/>
  <c r="Z296" i="27" s="1"/>
  <c r="B295" i="5"/>
  <c r="B296" i="5"/>
  <c r="B297" i="5"/>
  <c r="B298" i="5"/>
  <c r="Z300" i="27" s="1"/>
  <c r="B299" i="5"/>
  <c r="B301" i="5"/>
  <c r="B302" i="5"/>
  <c r="B303" i="5"/>
  <c r="B304" i="5"/>
  <c r="B305" i="5"/>
  <c r="B306" i="5"/>
  <c r="Z308" i="27" s="1"/>
  <c r="B307" i="5"/>
  <c r="B308" i="5"/>
  <c r="Z310" i="27" s="1"/>
  <c r="B309" i="5"/>
  <c r="B291" i="2"/>
  <c r="B292" i="2"/>
  <c r="B293" i="2"/>
  <c r="B294" i="2"/>
  <c r="B295" i="2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B276" i="5"/>
  <c r="Z278" i="27" s="1"/>
  <c r="B277" i="5"/>
  <c r="B278" i="5"/>
  <c r="Z280" i="27" s="1"/>
  <c r="B279" i="5"/>
  <c r="B280" i="5"/>
  <c r="B281" i="5"/>
  <c r="Z283" i="27" s="1"/>
  <c r="B282" i="5"/>
  <c r="Z284" i="27" s="1"/>
  <c r="B283" i="5"/>
  <c r="B284" i="5"/>
  <c r="Z286" i="27" s="1"/>
  <c r="B285" i="5"/>
  <c r="B286" i="5"/>
  <c r="Z288" i="27" s="1"/>
  <c r="B287" i="5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B286" i="3"/>
  <c r="C282" i="3"/>
  <c r="B282" i="3" s="1"/>
  <c r="AA284" i="27" s="1"/>
  <c r="J290" i="3"/>
  <c r="I290" i="3"/>
  <c r="F290" i="3"/>
  <c r="G281" i="3"/>
  <c r="B281" i="3" s="1"/>
  <c r="AA283" i="27" s="1"/>
  <c r="K280" i="3"/>
  <c r="G280" i="3"/>
  <c r="D280" i="3"/>
  <c r="B109" i="3"/>
  <c r="B104" i="3"/>
  <c r="AA106" i="27" s="1"/>
  <c r="I279" i="3"/>
  <c r="N279" i="3"/>
  <c r="B279" i="3" s="1"/>
  <c r="AA281" i="27" s="1"/>
  <c r="E278" i="3"/>
  <c r="E289" i="3"/>
  <c r="C289" i="3"/>
  <c r="B289" i="3" s="1"/>
  <c r="AA291" i="27" s="1"/>
  <c r="B1" i="3"/>
  <c r="B290" i="3"/>
  <c r="AA292" i="27" s="1"/>
  <c r="B275" i="3"/>
  <c r="AA277" i="27" s="1"/>
  <c r="B276" i="3"/>
  <c r="AA278" i="27" s="1"/>
  <c r="B277" i="3"/>
  <c r="AA279" i="27" s="1"/>
  <c r="B278" i="3"/>
  <c r="AA280" i="27" s="1"/>
  <c r="B283" i="3"/>
  <c r="AA285" i="27" s="1"/>
  <c r="B284" i="3"/>
  <c r="AA286" i="27" s="1"/>
  <c r="B285" i="3"/>
  <c r="AA290" i="27"/>
  <c r="B274" i="3"/>
  <c r="AA276" i="27" s="1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42" i="5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40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78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44" i="27"/>
  <c r="Z277" i="27"/>
  <c r="Z279" i="27"/>
  <c r="Z281" i="27"/>
  <c r="Z282" i="27"/>
  <c r="Z285" i="27"/>
  <c r="Z287" i="27"/>
  <c r="Z289" i="27"/>
  <c r="Z290" i="27"/>
  <c r="Z293" i="27"/>
  <c r="Z295" i="27"/>
  <c r="Z297" i="27"/>
  <c r="Z298" i="27"/>
  <c r="Z299" i="27"/>
  <c r="Z301" i="27"/>
  <c r="Z303" i="27"/>
  <c r="Z304" i="27"/>
  <c r="Z305" i="27"/>
  <c r="Z306" i="27"/>
  <c r="Z307" i="27"/>
  <c r="Z309" i="27"/>
  <c r="Z311" i="27"/>
  <c r="Z312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X312" i="27"/>
  <c r="W264" i="27"/>
  <c r="W288" i="27"/>
  <c r="W292" i="27"/>
  <c r="W297" i="27"/>
  <c r="W304" i="27"/>
  <c r="W305" i="27"/>
  <c r="W309" i="27"/>
  <c r="W312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B234" i="3"/>
  <c r="AA236" i="27" s="1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B209" i="3"/>
  <c r="AA211" i="27" s="1"/>
  <c r="B208" i="3"/>
  <c r="AA210" i="27" s="1"/>
  <c r="B205" i="3"/>
  <c r="AA207" i="27" s="1"/>
  <c r="B197" i="3"/>
  <c r="AA199" i="27" s="1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B194" i="3"/>
  <c r="AA196" i="27" s="1"/>
  <c r="B193" i="3"/>
  <c r="AA195" i="27" s="1"/>
  <c r="B192" i="3"/>
  <c r="AA194" i="27" s="1"/>
  <c r="B189" i="3"/>
  <c r="AA191" i="27" s="1"/>
  <c r="B187" i="3"/>
  <c r="AA189" i="27" s="1"/>
  <c r="B183" i="3"/>
  <c r="AA185" i="27" s="1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L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B170" i="3"/>
  <c r="AA172" i="27" s="1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B155" i="3"/>
  <c r="AA157" i="27" s="1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F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B127" i="3"/>
  <c r="AA129" i="27" s="1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B121" i="3"/>
  <c r="AA123" i="27" s="1"/>
  <c r="B120" i="3"/>
  <c r="AA122" i="27" s="1"/>
  <c r="B119" i="3"/>
  <c r="AA121" i="27" s="1"/>
  <c r="B118" i="3"/>
  <c r="AA120" i="27" s="1"/>
  <c r="B116" i="3"/>
  <c r="AA118" i="27" s="1"/>
  <c r="B113" i="3"/>
  <c r="AA115" i="27" s="1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B98" i="3"/>
  <c r="AA100" i="27" s="1"/>
  <c r="B97" i="3"/>
  <c r="AA99" i="27" s="1"/>
  <c r="AA98" i="27"/>
  <c r="E118" i="2"/>
  <c r="B118" i="2" s="1"/>
  <c r="C112" i="2"/>
  <c r="B112" i="2" s="1"/>
  <c r="C103" i="2"/>
  <c r="B103" i="2" s="1"/>
  <c r="Y105" i="27" s="1"/>
  <c r="C98" i="2"/>
  <c r="B98" i="2" s="1"/>
  <c r="C97" i="2"/>
  <c r="B97" i="2" s="1"/>
  <c r="M121" i="1"/>
  <c r="L121" i="1"/>
  <c r="F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B86" i="3"/>
  <c r="AA88" i="27" s="1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B71" i="3"/>
  <c r="AA73" i="27" s="1"/>
  <c r="B70" i="3"/>
  <c r="AA72" i="27" s="1"/>
  <c r="B68" i="3"/>
  <c r="AA70" i="27" s="1"/>
  <c r="B67" i="3"/>
  <c r="AA69" i="27" s="1"/>
  <c r="B66" i="3"/>
  <c r="AA68" i="27" s="1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B43" i="3"/>
  <c r="AA45" i="27" s="1"/>
  <c r="B39" i="3"/>
  <c r="AA41" i="27" s="1"/>
  <c r="B42" i="3"/>
  <c r="AA44" i="27" s="1"/>
  <c r="B41" i="3"/>
  <c r="AA43" i="27" s="1"/>
  <c r="B28" i="3"/>
  <c r="AA30" i="27" s="1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B23" i="3"/>
  <c r="AA25" i="27" s="1"/>
  <c r="AA24" i="27"/>
  <c r="B21" i="3"/>
  <c r="AA23" i="27" s="1"/>
  <c r="B20" i="3"/>
  <c r="AA22" i="27" s="1"/>
  <c r="AA17" i="27"/>
  <c r="B14" i="3"/>
  <c r="AA16" i="27" s="1"/>
  <c r="AA14" i="27"/>
  <c r="B13" i="3"/>
  <c r="AA15" i="27" s="1"/>
  <c r="B17" i="3"/>
  <c r="AA19" i="27" s="1"/>
  <c r="AA18" i="27"/>
  <c r="B4" i="3"/>
  <c r="AA6" i="27" s="1"/>
  <c r="B3" i="3"/>
  <c r="AA5" i="27" s="1"/>
  <c r="B6" i="3"/>
  <c r="AA8" i="27" s="1"/>
  <c r="B5" i="3"/>
  <c r="AA7" i="27" s="1"/>
  <c r="AA3" i="27"/>
  <c r="B2" i="3"/>
  <c r="AA4" i="27" s="1"/>
  <c r="B8" i="3"/>
  <c r="AA10" i="27" s="1"/>
  <c r="B7" i="3"/>
  <c r="AA9" i="27" s="1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S3" i="1"/>
  <c r="D3" i="1"/>
  <c r="F2" i="1"/>
  <c r="B2" i="1" s="1"/>
  <c r="W4" i="27" s="1"/>
  <c r="B1" i="1"/>
  <c r="W3" i="27" s="1"/>
  <c r="Y346" i="27" l="1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B280" i="3"/>
  <c r="AA282" i="27" s="1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5" i="5"/>
  <c r="Z7" i="27" s="1"/>
  <c r="Y7" i="27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B296" i="4" l="1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<sst xmlns="http://schemas.openxmlformats.org/spreadsheetml/2006/main" count="1770" uniqueCount="594">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</sst>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347"/>
  <sheetViews>
    <sheetView topLeftCell="A175" zoomScale="90" zoomScaleNormal="90" workbookViewId="0">
      <selection activeCell="I204" sqref="I20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29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 s="10">
        <v>55</v>
      </c>
      <c r="N3" s="10">
        <v>59</v>
      </c>
      <c r="O3" s="10">
        <v>186</v>
      </c>
      <c r="P3" s="10">
        <v>192</v>
      </c>
      <c r="Q3" s="10">
        <v>37</v>
      </c>
      <c r="R3" s="10">
        <v>130</v>
      </c>
      <c r="S3" s="10">
        <f>3*60+52</f>
        <v>232</v>
      </c>
      <c r="T3" s="10">
        <v>116</v>
      </c>
      <c r="U3" s="10">
        <v>264</v>
      </c>
      <c r="V3" s="10">
        <v>128</v>
      </c>
      <c r="W3" s="10">
        <v>36</v>
      </c>
      <c r="X3" s="10">
        <v>0</v>
      </c>
      <c r="Y3" s="10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29" x14ac:dyDescent="0.3">
      <c r="A16" t="s">
        <v>583</v>
      </c>
      <c r="B16" s="1">
        <f t="shared" si="1"/>
        <v>51</v>
      </c>
      <c r="C16">
        <v>137</v>
      </c>
      <c r="D16">
        <v>8</v>
      </c>
      <c r="E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563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20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20" x14ac:dyDescent="0.3">
      <c r="A22" t="s">
        <v>288</v>
      </c>
      <c r="B22" s="1">
        <f xml:space="preserve"> AVERAGE(C22:BC22)</f>
        <v>132.1</v>
      </c>
      <c r="C22" s="10">
        <v>17</v>
      </c>
      <c r="D22" s="10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20" x14ac:dyDescent="0.3">
      <c r="A23" t="s">
        <v>289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 s="10">
        <v>2</v>
      </c>
      <c r="N23" s="10">
        <v>5</v>
      </c>
      <c r="O23" s="10">
        <v>254</v>
      </c>
      <c r="P23" s="10">
        <v>0</v>
      </c>
      <c r="Q23" s="10">
        <v>187</v>
      </c>
      <c r="R23" s="10">
        <v>378</v>
      </c>
      <c r="S23" s="10">
        <v>0</v>
      </c>
      <c r="T23" s="10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20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292</v>
      </c>
      <c r="B27" s="1">
        <f t="shared" si="1"/>
        <v>0</v>
      </c>
      <c r="C27">
        <v>0</v>
      </c>
    </row>
    <row r="28" spans="1:20" x14ac:dyDescent="0.3">
      <c r="A28" t="s">
        <v>293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20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297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 s="10">
        <v>201</v>
      </c>
      <c r="N35" s="10">
        <v>0</v>
      </c>
      <c r="O35" s="10">
        <v>5</v>
      </c>
      <c r="P35" s="10">
        <v>123</v>
      </c>
      <c r="Q35" s="10">
        <v>106</v>
      </c>
      <c r="R35" s="10">
        <v>34</v>
      </c>
      <c r="S35" s="10">
        <v>45</v>
      </c>
      <c r="T35" s="10">
        <v>0</v>
      </c>
      <c r="U35" s="10">
        <v>258</v>
      </c>
      <c r="V35" s="10">
        <v>175</v>
      </c>
      <c r="W35" s="10">
        <v>15</v>
      </c>
      <c r="X35" s="10">
        <v>0</v>
      </c>
      <c r="Y35" s="10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6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300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301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302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6" x14ac:dyDescent="0.3">
      <c r="A43" t="s">
        <v>303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304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6" x14ac:dyDescent="0.3">
      <c r="A45" t="s">
        <v>305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6" x14ac:dyDescent="0.3">
      <c r="A46" t="s">
        <v>306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6" x14ac:dyDescent="0.3">
      <c r="A47" t="s">
        <v>307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6" x14ac:dyDescent="0.3">
      <c r="A48" s="3" t="s">
        <v>308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309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310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311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312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313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314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315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316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318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317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319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320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321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322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323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324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325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326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 s="10">
        <v>48</v>
      </c>
    </row>
    <row r="70" spans="1:25" x14ac:dyDescent="0.3">
      <c r="A70" t="s">
        <v>327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328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329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330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331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332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333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334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335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8" x14ac:dyDescent="0.3">
      <c r="A82" t="s">
        <v>336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337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8" x14ac:dyDescent="0.3">
      <c r="A84" t="s">
        <v>338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339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 s="10">
        <v>223</v>
      </c>
      <c r="N85" s="10">
        <v>71</v>
      </c>
      <c r="O85" s="10">
        <v>185</v>
      </c>
      <c r="P85" s="10">
        <v>451</v>
      </c>
      <c r="Q85" s="10">
        <v>71</v>
      </c>
      <c r="R85" s="10">
        <v>0</v>
      </c>
      <c r="S85" s="10">
        <v>15</v>
      </c>
      <c r="T85" s="10">
        <v>0</v>
      </c>
      <c r="U85" s="10">
        <v>0</v>
      </c>
      <c r="V85" s="10">
        <v>11</v>
      </c>
      <c r="W85" s="10">
        <v>205</v>
      </c>
      <c r="X85" s="10">
        <v>5</v>
      </c>
      <c r="Y85" s="10">
        <v>2</v>
      </c>
      <c r="Z85">
        <v>54</v>
      </c>
      <c r="AA85">
        <v>34</v>
      </c>
      <c r="AB85">
        <v>0</v>
      </c>
    </row>
    <row r="86" spans="1:28" x14ac:dyDescent="0.3">
      <c r="A86" t="s">
        <v>340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341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8" x14ac:dyDescent="0.3">
      <c r="A88" t="s">
        <v>342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343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8" x14ac:dyDescent="0.3">
      <c r="A90" t="s">
        <v>344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8" x14ac:dyDescent="0.3">
      <c r="A91" t="s">
        <v>345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346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8" x14ac:dyDescent="0.3">
      <c r="A94" s="4" t="s">
        <v>347</v>
      </c>
      <c r="B94" s="1">
        <f t="shared" si="2"/>
        <v>0</v>
      </c>
      <c r="C94">
        <v>0</v>
      </c>
    </row>
    <row r="95" spans="1:28" x14ac:dyDescent="0.3">
      <c r="A95" t="s">
        <v>348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349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350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351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352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353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354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355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356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357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358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</row>
    <row r="109" spans="1:15" x14ac:dyDescent="0.3">
      <c r="A109" t="s">
        <v>359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360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361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362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363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 s="10">
        <v>23</v>
      </c>
      <c r="N115" s="10">
        <v>35</v>
      </c>
      <c r="O115" s="10">
        <v>142</v>
      </c>
      <c r="P115" s="10">
        <v>40</v>
      </c>
    </row>
    <row r="116" spans="1:18" x14ac:dyDescent="0.3">
      <c r="A116" t="s">
        <v>364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365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</row>
    <row r="119" spans="1:18" x14ac:dyDescent="0.3">
      <c r="A119" t="s">
        <v>366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367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 s="10">
        <v>170</v>
      </c>
    </row>
    <row r="121" spans="1:18" x14ac:dyDescent="0.3">
      <c r="A121" t="s">
        <v>368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</row>
    <row r="122" spans="1:18" x14ac:dyDescent="0.3">
      <c r="A122" s="4" t="s">
        <v>369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370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371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372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373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374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375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7" x14ac:dyDescent="0.3">
      <c r="A130" t="s">
        <v>376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377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378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379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380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381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382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528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529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7" x14ac:dyDescent="0.3">
      <c r="A140" t="s">
        <v>518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7" x14ac:dyDescent="0.3">
      <c r="A142" t="s">
        <v>383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384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7" x14ac:dyDescent="0.3">
      <c r="A144" t="s">
        <v>385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386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387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388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389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390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391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392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393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 s="10">
        <v>101</v>
      </c>
    </row>
    <row r="155" spans="1:21" x14ac:dyDescent="0.3">
      <c r="A155" t="s">
        <v>394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395</v>
      </c>
      <c r="B156" s="1">
        <f t="shared" si="3"/>
        <v>145</v>
      </c>
      <c r="C156">
        <v>145</v>
      </c>
    </row>
    <row r="157" spans="1:21" x14ac:dyDescent="0.3">
      <c r="A157" t="s">
        <v>396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397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398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399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400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401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402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403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404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405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406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407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408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409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410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412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411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413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414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415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417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416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418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419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420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 s="10">
        <v>7</v>
      </c>
    </row>
    <row r="186" spans="1:15" x14ac:dyDescent="0.3">
      <c r="A186" t="s">
        <v>421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422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423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424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425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426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427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428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429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430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431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432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433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434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435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436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 s="10">
        <v>13</v>
      </c>
      <c r="N202" s="10">
        <v>96</v>
      </c>
      <c r="O202" s="10">
        <v>0</v>
      </c>
      <c r="P202" s="10">
        <v>15</v>
      </c>
      <c r="Q202" s="10">
        <v>4</v>
      </c>
    </row>
    <row r="203" spans="1:31" x14ac:dyDescent="0.3">
      <c r="A203" t="s">
        <v>437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438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439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440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441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442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443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</row>
    <row r="210" spans="1:20" x14ac:dyDescent="0.3">
      <c r="A210" t="s">
        <v>444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0" x14ac:dyDescent="0.3">
      <c r="A211" t="s">
        <v>445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</row>
    <row r="212" spans="1:20" x14ac:dyDescent="0.3">
      <c r="A212" t="s">
        <v>446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447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448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449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450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451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0" x14ac:dyDescent="0.3">
      <c r="A219" s="4" t="s">
        <v>452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453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454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0" x14ac:dyDescent="0.3">
      <c r="A222" t="s">
        <v>455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571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456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457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459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458</v>
      </c>
      <c r="B227" s="1">
        <f t="shared" si="4"/>
        <v>134</v>
      </c>
      <c r="C227">
        <v>134</v>
      </c>
    </row>
    <row r="228" spans="1:20" x14ac:dyDescent="0.3">
      <c r="A228" t="s">
        <v>460</v>
      </c>
      <c r="B228" s="1">
        <f t="shared" si="4"/>
        <v>285</v>
      </c>
      <c r="C228">
        <v>285</v>
      </c>
    </row>
    <row r="229" spans="1:20" x14ac:dyDescent="0.3">
      <c r="A229" t="s">
        <v>461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462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463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464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465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466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467</v>
      </c>
      <c r="B235" s="1">
        <f t="shared" si="4"/>
        <v>34</v>
      </c>
      <c r="C235">
        <v>34</v>
      </c>
    </row>
    <row r="236" spans="1:20" x14ac:dyDescent="0.3">
      <c r="A236" t="s">
        <v>468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469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470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471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472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473</v>
      </c>
      <c r="B241" s="1">
        <f t="shared" si="4"/>
        <v>319</v>
      </c>
      <c r="C241">
        <v>319</v>
      </c>
    </row>
    <row r="242" spans="1:12" x14ac:dyDescent="0.3">
      <c r="A242" t="s">
        <v>474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475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476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477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478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479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480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481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482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483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484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485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486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487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488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489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490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491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492</v>
      </c>
      <c r="B260" s="1">
        <f t="shared" si="5"/>
        <v>386</v>
      </c>
      <c r="C260">
        <v>386</v>
      </c>
    </row>
    <row r="261" spans="1:15" x14ac:dyDescent="0.3">
      <c r="A261" t="s">
        <v>493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494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495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496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497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498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499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500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501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502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503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504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505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510</v>
      </c>
      <c r="B274" s="1">
        <f t="shared" si="5"/>
        <v>0</v>
      </c>
      <c r="C274" s="9">
        <v>0</v>
      </c>
    </row>
    <row r="275" spans="1:12" x14ac:dyDescent="0.3">
      <c r="A275" t="s">
        <v>511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512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513</v>
      </c>
      <c r="B277" s="1">
        <f t="shared" si="5"/>
        <v>0</v>
      </c>
      <c r="C277" s="9">
        <v>0</v>
      </c>
    </row>
    <row r="278" spans="1:12" x14ac:dyDescent="0.3">
      <c r="A278" t="s">
        <v>514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515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516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517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519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520</v>
      </c>
      <c r="B283" s="1">
        <f t="shared" si="5"/>
        <v>0</v>
      </c>
      <c r="C283" s="9">
        <v>0</v>
      </c>
    </row>
    <row r="284" spans="1:12" x14ac:dyDescent="0.3">
      <c r="A284" t="s">
        <v>521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522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523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524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525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526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527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530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531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532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533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534</v>
      </c>
      <c r="B295" s="1">
        <f t="shared" si="5"/>
        <v>0</v>
      </c>
      <c r="C295">
        <v>0</v>
      </c>
    </row>
    <row r="296" spans="1:12" x14ac:dyDescent="0.3">
      <c r="A296" t="s">
        <v>535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536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537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538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539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540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541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542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543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544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545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546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547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548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549</v>
      </c>
      <c r="B310" s="1">
        <f t="shared" si="5"/>
        <v>64</v>
      </c>
      <c r="C310">
        <v>64</v>
      </c>
    </row>
    <row r="311" spans="1:12" x14ac:dyDescent="0.3">
      <c r="A311" t="s">
        <v>550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551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552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553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554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555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556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557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558</v>
      </c>
      <c r="B319" s="1">
        <f t="shared" ref="B319:B347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559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560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561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562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564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565</v>
      </c>
      <c r="B325" s="1">
        <f t="shared" si="6"/>
        <v>0</v>
      </c>
      <c r="C325" s="8">
        <v>0</v>
      </c>
    </row>
    <row r="326" spans="1:12" x14ac:dyDescent="0.3">
      <c r="A326" t="s">
        <v>566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567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568</v>
      </c>
      <c r="B328" s="1">
        <f t="shared" si="6"/>
        <v>366</v>
      </c>
      <c r="C328">
        <v>366</v>
      </c>
    </row>
    <row r="329" spans="1:12" x14ac:dyDescent="0.3">
      <c r="A329" s="4" t="s">
        <v>574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575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576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577</v>
      </c>
      <c r="B332" s="1">
        <f t="shared" si="6"/>
        <v>0</v>
      </c>
      <c r="C332" s="8">
        <v>0</v>
      </c>
    </row>
    <row r="333" spans="1:12" x14ac:dyDescent="0.3">
      <c r="A333" t="s">
        <v>578</v>
      </c>
      <c r="B333" s="1">
        <f t="shared" si="6"/>
        <v>0</v>
      </c>
      <c r="C333" s="8">
        <v>0</v>
      </c>
    </row>
    <row r="334" spans="1:12" x14ac:dyDescent="0.3">
      <c r="A334" t="s">
        <v>579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580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581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582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584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585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586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587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588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589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590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591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592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593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347"/>
  <sheetViews>
    <sheetView topLeftCell="A323" workbookViewId="0">
      <selection activeCell="B328" sqref="B328:B34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0.17765042979942694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488</v>
      </c>
      <c r="B256">
        <f>Control!B256/'Fight Time'!B256</f>
        <v>0.15740740740740738</v>
      </c>
    </row>
    <row r="257" spans="1:2" x14ac:dyDescent="0.3">
      <c r="A257" t="s">
        <v>489</v>
      </c>
      <c r="B257">
        <f>Control!B257/'Fight Time'!B257</f>
        <v>5.2222222222222225E-2</v>
      </c>
    </row>
    <row r="258" spans="1:2" x14ac:dyDescent="0.3">
      <c r="A258" t="s">
        <v>490</v>
      </c>
      <c r="B258">
        <f>Control!B258/'Fight Time'!B258</f>
        <v>0.14676034348165495</v>
      </c>
    </row>
    <row r="259" spans="1:2" x14ac:dyDescent="0.3">
      <c r="A259" t="s">
        <v>491</v>
      </c>
      <c r="B259">
        <f>Control!B259/'Fight Time'!B259</f>
        <v>0.4833131067961165</v>
      </c>
    </row>
    <row r="260" spans="1:2" x14ac:dyDescent="0.3">
      <c r="A260" t="s">
        <v>492</v>
      </c>
      <c r="B260">
        <f>Control!B260/'Fight Time'!B260</f>
        <v>0.77200000000000002</v>
      </c>
    </row>
    <row r="261" spans="1:2" x14ac:dyDescent="0.3">
      <c r="A261" t="s">
        <v>493</v>
      </c>
      <c r="B261">
        <f>Control!B261/'Fight Time'!B261</f>
        <v>0.15417298937784521</v>
      </c>
    </row>
    <row r="262" spans="1:2" x14ac:dyDescent="0.3">
      <c r="A262" t="s">
        <v>494</v>
      </c>
      <c r="B262">
        <f>Control!B262/'Fight Time'!B262</f>
        <v>0.30962521294718909</v>
      </c>
    </row>
    <row r="263" spans="1:2" x14ac:dyDescent="0.3">
      <c r="A263" t="s">
        <v>495</v>
      </c>
      <c r="B263">
        <f>Control!B263/'Fight Time'!B263</f>
        <v>0.31863359224922744</v>
      </c>
    </row>
    <row r="264" spans="1:2" x14ac:dyDescent="0.3">
      <c r="A264" t="s">
        <v>496</v>
      </c>
      <c r="B264">
        <f>Control!B264/'Fight Time'!B264</f>
        <v>0.39675414364640882</v>
      </c>
    </row>
    <row r="265" spans="1:2" x14ac:dyDescent="0.3">
      <c r="A265" t="s">
        <v>497</v>
      </c>
      <c r="B265">
        <f>Control!B265/'Fight Time'!B265</f>
        <v>0.32455795677799604</v>
      </c>
    </row>
    <row r="266" spans="1:2" x14ac:dyDescent="0.3">
      <c r="A266" t="s">
        <v>498</v>
      </c>
      <c r="B266">
        <f>Control!B266/'Fight Time'!B266</f>
        <v>0.27535121328224776</v>
      </c>
    </row>
    <row r="267" spans="1:2" x14ac:dyDescent="0.3">
      <c r="A267" t="s">
        <v>499</v>
      </c>
      <c r="B267">
        <f>Control!B267/'Fight Time'!B267</f>
        <v>0.28274967574578469</v>
      </c>
    </row>
    <row r="268" spans="1:2" x14ac:dyDescent="0.3">
      <c r="A268" t="s">
        <v>500</v>
      </c>
      <c r="B268">
        <f>Control!B268/'Fight Time'!B268</f>
        <v>0.26651785714285714</v>
      </c>
    </row>
    <row r="269" spans="1:2" x14ac:dyDescent="0.3">
      <c r="A269" t="s">
        <v>501</v>
      </c>
      <c r="B269">
        <f>Control!B269/'Fight Time'!B269</f>
        <v>8.3499572527785698E-2</v>
      </c>
    </row>
    <row r="270" spans="1:2" x14ac:dyDescent="0.3">
      <c r="A270" t="s">
        <v>502</v>
      </c>
      <c r="B270">
        <f>Control!B270/'Fight Time'!B270</f>
        <v>0.29167179234838231</v>
      </c>
    </row>
    <row r="271" spans="1:2" x14ac:dyDescent="0.3">
      <c r="A271" t="s">
        <v>503</v>
      </c>
      <c r="B271">
        <f>Control!B271/'Fight Time'!B271</f>
        <v>0.5592510470559251</v>
      </c>
    </row>
    <row r="272" spans="1:2" x14ac:dyDescent="0.3">
      <c r="A272" t="s">
        <v>504</v>
      </c>
      <c r="B272">
        <f>Control!B272/'Fight Time'!B272</f>
        <v>0.1978082191780822</v>
      </c>
    </row>
    <row r="273" spans="1:2" x14ac:dyDescent="0.3">
      <c r="A273" t="s">
        <v>505</v>
      </c>
      <c r="B273">
        <f>Control!B273/'Fight Time'!B273</f>
        <v>1.0292207792207793</v>
      </c>
    </row>
    <row r="274" spans="1:2" x14ac:dyDescent="0.3">
      <c r="A274" s="4" t="s">
        <v>510</v>
      </c>
      <c r="B274">
        <f>Control!B274/'Fight Time'!B274</f>
        <v>0</v>
      </c>
    </row>
    <row r="275" spans="1:2" x14ac:dyDescent="0.3">
      <c r="A275" t="s">
        <v>511</v>
      </c>
      <c r="B275">
        <f>Control!B275/'Fight Time'!B275</f>
        <v>0.26826666666666665</v>
      </c>
    </row>
    <row r="276" spans="1:2" x14ac:dyDescent="0.3">
      <c r="A276" t="s">
        <v>512</v>
      </c>
      <c r="B276">
        <f>Control!B276/'Fight Time'!B276</f>
        <v>0.50163220892274207</v>
      </c>
    </row>
    <row r="277" spans="1:2" x14ac:dyDescent="0.3">
      <c r="A277" t="s">
        <v>513</v>
      </c>
      <c r="B277">
        <f>Control!B277/'Fight Time'!B277</f>
        <v>0</v>
      </c>
    </row>
    <row r="278" spans="1:2" x14ac:dyDescent="0.3">
      <c r="A278" t="s">
        <v>514</v>
      </c>
      <c r="B278">
        <f>Control!B278/'Fight Time'!B278</f>
        <v>3.9800995024875619E-3</v>
      </c>
    </row>
    <row r="279" spans="1:2" x14ac:dyDescent="0.3">
      <c r="A279" t="s">
        <v>515</v>
      </c>
      <c r="B279">
        <f>Control!B279/'Fight Time'!B279</f>
        <v>9.0007365578197884E-2</v>
      </c>
    </row>
    <row r="280" spans="1:2" x14ac:dyDescent="0.3">
      <c r="A280" t="s">
        <v>516</v>
      </c>
      <c r="B280">
        <f>Control!B280/'Fight Time'!B280</f>
        <v>0.42788830715532283</v>
      </c>
    </row>
    <row r="281" spans="1:2" x14ac:dyDescent="0.3">
      <c r="A281" t="s">
        <v>517</v>
      </c>
      <c r="B281">
        <f>Control!B281/'Fight Time'!B281</f>
        <v>0.11</v>
      </c>
    </row>
    <row r="282" spans="1:2" x14ac:dyDescent="0.3">
      <c r="A282" t="s">
        <v>519</v>
      </c>
      <c r="B282">
        <f>Control!B282/'Fight Time'!B282</f>
        <v>0.19352975158867708</v>
      </c>
    </row>
    <row r="283" spans="1:2" x14ac:dyDescent="0.3">
      <c r="A283" t="s">
        <v>520</v>
      </c>
      <c r="B283">
        <f>Control!B283/'Fight Time'!B283</f>
        <v>0</v>
      </c>
    </row>
    <row r="284" spans="1:2" x14ac:dyDescent="0.3">
      <c r="A284" t="s">
        <v>521</v>
      </c>
      <c r="B284">
        <f>Control!B284/'Fight Time'!B284</f>
        <v>0.27978025582158084</v>
      </c>
    </row>
    <row r="285" spans="1:2" x14ac:dyDescent="0.3">
      <c r="A285" t="s">
        <v>522</v>
      </c>
      <c r="B285">
        <f>Control!B285/'Fight Time'!B285</f>
        <v>0.58530986993113998</v>
      </c>
    </row>
    <row r="286" spans="1:2" x14ac:dyDescent="0.3">
      <c r="A286" t="s">
        <v>523</v>
      </c>
      <c r="B286">
        <f>Control!B286/'Fight Time'!B286</f>
        <v>0.24055829228243022</v>
      </c>
    </row>
    <row r="287" spans="1:2" x14ac:dyDescent="0.3">
      <c r="A287" t="s">
        <v>524</v>
      </c>
      <c r="B287">
        <f>Control!B287/'Fight Time'!B287</f>
        <v>5.1204819277108436E-3</v>
      </c>
    </row>
    <row r="288" spans="1:2" x14ac:dyDescent="0.3">
      <c r="A288" t="s">
        <v>525</v>
      </c>
      <c r="B288">
        <f>Control!B288/'Fight Time'!B288</f>
        <v>0.32915422885572143</v>
      </c>
    </row>
    <row r="289" spans="1:2" x14ac:dyDescent="0.3">
      <c r="A289" t="s">
        <v>526</v>
      </c>
      <c r="B289">
        <f>Control!B289/'Fight Time'!B289</f>
        <v>6.8549212195621032E-2</v>
      </c>
    </row>
    <row r="290" spans="1:2" x14ac:dyDescent="0.3">
      <c r="A290" t="s">
        <v>527</v>
      </c>
      <c r="B290">
        <f>Control!B290/'Fight Time'!B290</f>
        <v>0.20451640391989775</v>
      </c>
    </row>
    <row r="291" spans="1:2" x14ac:dyDescent="0.3">
      <c r="A291" s="4" t="s">
        <v>530</v>
      </c>
      <c r="B291">
        <f>Control!B291/'Fight Time'!B291</f>
        <v>0.18083333333333335</v>
      </c>
    </row>
    <row r="292" spans="1:2" x14ac:dyDescent="0.3">
      <c r="A292" t="s">
        <v>531</v>
      </c>
      <c r="B292">
        <f>Control!B292/'Fight Time'!B292</f>
        <v>0.20555555555555555</v>
      </c>
    </row>
    <row r="293" spans="1:2" x14ac:dyDescent="0.3">
      <c r="A293" t="s">
        <v>532</v>
      </c>
      <c r="B293">
        <f>Control!B293/'Fight Time'!B293</f>
        <v>0.18992248062015504</v>
      </c>
    </row>
    <row r="294" spans="1:2" x14ac:dyDescent="0.3">
      <c r="A294" t="s">
        <v>533</v>
      </c>
      <c r="B294">
        <f>Control!B294/'Fight Time'!B294</f>
        <v>0.13192686357243319</v>
      </c>
    </row>
    <row r="295" spans="1:2" x14ac:dyDescent="0.3">
      <c r="A295" t="s">
        <v>534</v>
      </c>
      <c r="B295">
        <f>Control!B295/'Fight Time'!B295</f>
        <v>0</v>
      </c>
    </row>
    <row r="296" spans="1:2" x14ac:dyDescent="0.3">
      <c r="A296" t="s">
        <v>535</v>
      </c>
      <c r="B296">
        <f>Control!B296/'Fight Time'!B296</f>
        <v>0.42808798646362101</v>
      </c>
    </row>
    <row r="297" spans="1:2" x14ac:dyDescent="0.3">
      <c r="A297" t="s">
        <v>536</v>
      </c>
      <c r="B297">
        <f>Control!B297/'Fight Time'!B297</f>
        <v>8.9999999999999993E-3</v>
      </c>
    </row>
    <row r="298" spans="1:2" x14ac:dyDescent="0.3">
      <c r="A298" t="s">
        <v>537</v>
      </c>
      <c r="B298">
        <f>Control!B298/'Fight Time'!B298</f>
        <v>2.6119402985074626E-2</v>
      </c>
    </row>
    <row r="299" spans="1:2" x14ac:dyDescent="0.3">
      <c r="A299" t="s">
        <v>538</v>
      </c>
      <c r="B299">
        <f>Control!B299/'Fight Time'!B299</f>
        <v>0.28138297872340423</v>
      </c>
    </row>
    <row r="300" spans="1:2" x14ac:dyDescent="0.3">
      <c r="A300" t="s">
        <v>539</v>
      </c>
      <c r="B300">
        <f>Control!B300/'Fight Time'!B300</f>
        <v>0.49107142857142855</v>
      </c>
    </row>
    <row r="301" spans="1:2" x14ac:dyDescent="0.3">
      <c r="A301" t="s">
        <v>540</v>
      </c>
      <c r="B301">
        <f>Control!B301/'Fight Time'!B301</f>
        <v>0.23593749999999999</v>
      </c>
    </row>
    <row r="302" spans="1:2" x14ac:dyDescent="0.3">
      <c r="A302" t="s">
        <v>541</v>
      </c>
      <c r="B302">
        <f>Control!B302/'Fight Time'!B302</f>
        <v>9.5599999999999991E-2</v>
      </c>
    </row>
    <row r="303" spans="1:2" x14ac:dyDescent="0.3">
      <c r="A303" t="s">
        <v>542</v>
      </c>
      <c r="B303">
        <f>Control!B303/'Fight Time'!B303</f>
        <v>0.3487544483985765</v>
      </c>
    </row>
    <row r="304" spans="1:2" x14ac:dyDescent="0.3">
      <c r="A304" t="s">
        <v>543</v>
      </c>
      <c r="B304">
        <f>Control!B304/'Fight Time'!B304</f>
        <v>0.24096583442838371</v>
      </c>
    </row>
    <row r="305" spans="1:2" x14ac:dyDescent="0.3">
      <c r="A305" t="s">
        <v>544</v>
      </c>
      <c r="B305">
        <f>Control!B305/'Fight Time'!B305</f>
        <v>0.10452462772050401</v>
      </c>
    </row>
    <row r="306" spans="1:2" x14ac:dyDescent="0.3">
      <c r="A306" t="s">
        <v>545</v>
      </c>
      <c r="B306">
        <f>Control!B306/'Fight Time'!B306</f>
        <v>0.35355329949238584</v>
      </c>
    </row>
    <row r="307" spans="1:2" x14ac:dyDescent="0.3">
      <c r="A307" t="s">
        <v>546</v>
      </c>
      <c r="B307">
        <f>Control!B307/'Fight Time'!B307</f>
        <v>0.17109458023379384</v>
      </c>
    </row>
    <row r="308" spans="1:2" x14ac:dyDescent="0.3">
      <c r="A308" t="s">
        <v>547</v>
      </c>
      <c r="B308">
        <f>Control!B308/'Fight Time'!B308</f>
        <v>0.16275430359937401</v>
      </c>
    </row>
    <row r="309" spans="1:2" x14ac:dyDescent="0.3">
      <c r="A309" t="s">
        <v>548</v>
      </c>
      <c r="B309">
        <f>Control!B309/'Fight Time'!B309</f>
        <v>0.30618092509209988</v>
      </c>
    </row>
    <row r="310" spans="1:2" x14ac:dyDescent="0.3">
      <c r="A310" s="4" t="s">
        <v>549</v>
      </c>
      <c r="B310">
        <f>Control!B310/'Fight Time'!B310</f>
        <v>0.16842105263157894</v>
      </c>
    </row>
    <row r="311" spans="1:2" x14ac:dyDescent="0.3">
      <c r="A311" t="s">
        <v>550</v>
      </c>
      <c r="B311">
        <f>Control!B311/'Fight Time'!B311</f>
        <v>4.8449612403100778E-2</v>
      </c>
    </row>
    <row r="312" spans="1:2" x14ac:dyDescent="0.3">
      <c r="A312" t="s">
        <v>551</v>
      </c>
      <c r="B312">
        <f>Control!B312/'Fight Time'!B312</f>
        <v>0.33093812375249498</v>
      </c>
    </row>
    <row r="313" spans="1:2" x14ac:dyDescent="0.3">
      <c r="A313" t="s">
        <v>552</v>
      </c>
      <c r="B313">
        <f>Control!B313/'Fight Time'!B313</f>
        <v>0.23176620076238882</v>
      </c>
    </row>
    <row r="314" spans="1:2" x14ac:dyDescent="0.3">
      <c r="A314" t="s">
        <v>553</v>
      </c>
      <c r="B314">
        <f>Control!B314/'Fight Time'!B314</f>
        <v>0.25166666666666665</v>
      </c>
    </row>
    <row r="315" spans="1:2" x14ac:dyDescent="0.3">
      <c r="A315" t="s">
        <v>554</v>
      </c>
      <c r="B315">
        <f>Control!B315/'Fight Time'!B315</f>
        <v>0.55517826825127337</v>
      </c>
    </row>
    <row r="316" spans="1:2" x14ac:dyDescent="0.3">
      <c r="A316" t="s">
        <v>555</v>
      </c>
      <c r="B316">
        <f>Control!B316/'Fight Time'!B316</f>
        <v>3.5335689045936397E-2</v>
      </c>
    </row>
    <row r="317" spans="1:2" x14ac:dyDescent="0.3">
      <c r="A317" t="s">
        <v>556</v>
      </c>
      <c r="B317">
        <f>Control!B317/'Fight Time'!B317</f>
        <v>0.37937853107344638</v>
      </c>
    </row>
    <row r="318" spans="1:2" x14ac:dyDescent="0.3">
      <c r="A318" t="s">
        <v>557</v>
      </c>
      <c r="B318">
        <f>Control!B318/'Fight Time'!B318</f>
        <v>0.21422222222222223</v>
      </c>
    </row>
    <row r="319" spans="1:2" x14ac:dyDescent="0.3">
      <c r="A319" t="s">
        <v>558</v>
      </c>
      <c r="B319">
        <f>Control!B319/'Fight Time'!B319</f>
        <v>9.5000000000000001E-2</v>
      </c>
    </row>
    <row r="320" spans="1:2" x14ac:dyDescent="0.3">
      <c r="A320" t="s">
        <v>559</v>
      </c>
      <c r="B320">
        <f>Control!B320/'Fight Time'!B320</f>
        <v>0.49162011173184356</v>
      </c>
    </row>
    <row r="321" spans="1:2" x14ac:dyDescent="0.3">
      <c r="A321" t="s">
        <v>560</v>
      </c>
      <c r="B321">
        <f>Control!B321/'Fight Time'!B321</f>
        <v>0.22653721682847897</v>
      </c>
    </row>
    <row r="322" spans="1:2" x14ac:dyDescent="0.3">
      <c r="A322" t="s">
        <v>561</v>
      </c>
      <c r="B322">
        <f>Control!B322/'Fight Time'!B322</f>
        <v>0.25</v>
      </c>
    </row>
    <row r="323" spans="1:2" x14ac:dyDescent="0.3">
      <c r="A323" t="s">
        <v>562</v>
      </c>
      <c r="B323">
        <f>Control!B323/'Fight Time'!B323</f>
        <v>3.1094162511000292E-2</v>
      </c>
    </row>
    <row r="324" spans="1:2" x14ac:dyDescent="0.3">
      <c r="A324" t="s">
        <v>564</v>
      </c>
      <c r="B324">
        <f>Control!B324/'Fight Time'!B324</f>
        <v>0.42644557823129248</v>
      </c>
    </row>
    <row r="325" spans="1:2" x14ac:dyDescent="0.3">
      <c r="A325" t="s">
        <v>565</v>
      </c>
      <c r="B325">
        <f>Control!B325/'Fight Time'!B325</f>
        <v>0</v>
      </c>
    </row>
    <row r="326" spans="1:2" x14ac:dyDescent="0.3">
      <c r="A326" t="s">
        <v>566</v>
      </c>
      <c r="B326">
        <f>Control!B326/'Fight Time'!B326</f>
        <v>6.7896678966789664E-2</v>
      </c>
    </row>
    <row r="327" spans="1:2" x14ac:dyDescent="0.3">
      <c r="A327" t="s">
        <v>567</v>
      </c>
      <c r="B327">
        <f>Control!B327/'Fight Time'!B327</f>
        <v>3.5408560311284046E-2</v>
      </c>
    </row>
    <row r="328" spans="1:2" x14ac:dyDescent="0.3">
      <c r="A328" t="s">
        <v>568</v>
      </c>
      <c r="B328">
        <f>Control!B328/'Fight Time'!B328</f>
        <v>0.40666666666666668</v>
      </c>
    </row>
    <row r="329" spans="1:2" x14ac:dyDescent="0.3">
      <c r="A329" s="4" t="s">
        <v>574</v>
      </c>
      <c r="B329">
        <f>Control!B329/'Fight Time'!B329</f>
        <v>0.17897727272727273</v>
      </c>
    </row>
    <row r="330" spans="1:2" x14ac:dyDescent="0.3">
      <c r="A330" t="s">
        <v>575</v>
      </c>
      <c r="B330">
        <f>Control!B330/'Fight Time'!B330</f>
        <v>0.68613138686131392</v>
      </c>
    </row>
    <row r="331" spans="1:2" x14ac:dyDescent="0.3">
      <c r="A331" t="s">
        <v>576</v>
      </c>
      <c r="B331">
        <f>Control!B331/'Fight Time'!B331</f>
        <v>3.2894736842105261E-2</v>
      </c>
    </row>
    <row r="332" spans="1:2" x14ac:dyDescent="0.3">
      <c r="A332" t="s">
        <v>577</v>
      </c>
      <c r="B332">
        <f>Control!B332/'Fight Time'!B332</f>
        <v>0</v>
      </c>
    </row>
    <row r="333" spans="1:2" x14ac:dyDescent="0.3">
      <c r="A333" t="s">
        <v>578</v>
      </c>
      <c r="B333">
        <f>Control!B333/'Fight Time'!B333</f>
        <v>0</v>
      </c>
    </row>
    <row r="334" spans="1:2" x14ac:dyDescent="0.3">
      <c r="A334" t="s">
        <v>579</v>
      </c>
      <c r="B334">
        <f>Control!B334/'Fight Time'!B334</f>
        <v>0.41694915254237286</v>
      </c>
    </row>
    <row r="335" spans="1:2" x14ac:dyDescent="0.3">
      <c r="A335" t="s">
        <v>580</v>
      </c>
      <c r="B335">
        <f>Control!B335/'Fight Time'!B335</f>
        <v>4.8882215548882217E-2</v>
      </c>
    </row>
    <row r="336" spans="1:2" x14ac:dyDescent="0.3">
      <c r="A336" t="s">
        <v>581</v>
      </c>
      <c r="B336">
        <f>Control!B336/'Fight Time'!B336</f>
        <v>0.24359526372443488</v>
      </c>
    </row>
    <row r="337" spans="1:2" x14ac:dyDescent="0.3">
      <c r="A337" t="s">
        <v>582</v>
      </c>
      <c r="B337">
        <f>Control!B337/'Fight Time'!B337</f>
        <v>0.34296822177146724</v>
      </c>
    </row>
    <row r="338" spans="1:2" x14ac:dyDescent="0.3">
      <c r="A338" t="s">
        <v>584</v>
      </c>
      <c r="B338">
        <f>Control!B338/'Fight Time'!B338</f>
        <v>0.1813852813852814</v>
      </c>
    </row>
    <row r="339" spans="1:2" x14ac:dyDescent="0.3">
      <c r="A339" t="s">
        <v>585</v>
      </c>
      <c r="B339">
        <f>Control!B339/'Fight Time'!B339</f>
        <v>0.11571428571428571</v>
      </c>
    </row>
    <row r="340" spans="1:2" x14ac:dyDescent="0.3">
      <c r="A340" t="s">
        <v>586</v>
      </c>
      <c r="B340">
        <f>Control!B340/'Fight Time'!B340</f>
        <v>0.15291878172588833</v>
      </c>
    </row>
    <row r="341" spans="1:2" x14ac:dyDescent="0.3">
      <c r="A341" t="s">
        <v>587</v>
      </c>
      <c r="B341">
        <f>Control!B341/'Fight Time'!B341</f>
        <v>0.55955056179775287</v>
      </c>
    </row>
    <row r="342" spans="1:2" x14ac:dyDescent="0.3">
      <c r="A342" t="s">
        <v>588</v>
      </c>
      <c r="B342">
        <f>Control!B342/'Fight Time'!B342</f>
        <v>0.35219780219780222</v>
      </c>
    </row>
    <row r="343" spans="1:2" x14ac:dyDescent="0.3">
      <c r="A343" t="s">
        <v>589</v>
      </c>
      <c r="B343">
        <f>Control!B343/'Fight Time'!B343</f>
        <v>8.7517337031900136E-2</v>
      </c>
    </row>
    <row r="344" spans="1:2" x14ac:dyDescent="0.3">
      <c r="A344" t="s">
        <v>590</v>
      </c>
      <c r="B344">
        <f>Control!B344/'Fight Time'!B344</f>
        <v>0.35098814229249009</v>
      </c>
    </row>
    <row r="345" spans="1:2" x14ac:dyDescent="0.3">
      <c r="A345" t="s">
        <v>591</v>
      </c>
      <c r="B345">
        <f>Control!B345/'Fight Time'!B345</f>
        <v>2.963464140730717E-2</v>
      </c>
    </row>
    <row r="346" spans="1:2" x14ac:dyDescent="0.3">
      <c r="A346" t="s">
        <v>592</v>
      </c>
      <c r="B346">
        <f>Control!B346/'Fight Time'!B346</f>
        <v>0.50458515283842797</v>
      </c>
    </row>
    <row r="347" spans="1:2" x14ac:dyDescent="0.3">
      <c r="A347" t="s">
        <v>593</v>
      </c>
      <c r="B347">
        <f>Control!B347/'Fight Time'!B347</f>
        <v>0.21722312703583063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347"/>
  <sheetViews>
    <sheetView topLeftCell="A199" zoomScaleNormal="100" workbookViewId="0">
      <selection activeCell="I204" sqref="I204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21" x14ac:dyDescent="0.3">
      <c r="A22" t="s">
        <v>21</v>
      </c>
      <c r="B22" s="1">
        <f>AVERAGE(C22:BA22)</f>
        <v>38.1</v>
      </c>
      <c r="C22" s="11">
        <v>129</v>
      </c>
      <c r="D22" s="11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 s="11">
        <v>130</v>
      </c>
      <c r="N23" s="11">
        <v>151</v>
      </c>
      <c r="O23" s="11">
        <v>158</v>
      </c>
      <c r="P23" s="11">
        <v>0</v>
      </c>
      <c r="Q23" s="11">
        <v>48</v>
      </c>
      <c r="R23" s="11">
        <v>28</v>
      </c>
      <c r="S23" s="11">
        <v>70</v>
      </c>
      <c r="T23" s="11">
        <v>119</v>
      </c>
      <c r="U23" s="11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 s="11">
        <v>90</v>
      </c>
      <c r="N35" s="11">
        <v>50</v>
      </c>
      <c r="O35" s="11">
        <v>0</v>
      </c>
      <c r="P35" s="11">
        <v>255</v>
      </c>
      <c r="Q35" s="11">
        <v>14</v>
      </c>
      <c r="R35" s="11">
        <v>612</v>
      </c>
      <c r="S35" s="11">
        <v>98</v>
      </c>
      <c r="T35" s="11">
        <v>7</v>
      </c>
      <c r="U35" s="11">
        <v>107</v>
      </c>
      <c r="V35" s="11">
        <v>0</v>
      </c>
      <c r="W35" s="11">
        <v>1</v>
      </c>
      <c r="X35" s="11">
        <v>29</v>
      </c>
      <c r="Y35" s="11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 s="11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 s="11">
        <v>64</v>
      </c>
      <c r="N85" s="11">
        <v>272</v>
      </c>
      <c r="O85" s="11">
        <v>27</v>
      </c>
      <c r="P85" s="11">
        <v>103</v>
      </c>
      <c r="Q85" s="11">
        <v>11</v>
      </c>
      <c r="R85" s="11">
        <v>0</v>
      </c>
      <c r="S85" s="11">
        <v>0</v>
      </c>
      <c r="T85" s="11">
        <v>117</v>
      </c>
      <c r="U85" s="11">
        <v>7</v>
      </c>
      <c r="V85" s="11">
        <v>13</v>
      </c>
      <c r="W85" s="11">
        <v>0</v>
      </c>
      <c r="X85" s="11">
        <v>12</v>
      </c>
      <c r="Y85" s="11">
        <v>1</v>
      </c>
      <c r="Z85" s="11">
        <v>0</v>
      </c>
      <c r="AA85" s="11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 s="11">
        <v>40</v>
      </c>
      <c r="N115" s="11">
        <v>7</v>
      </c>
      <c r="O115" s="11">
        <v>378</v>
      </c>
      <c r="P115" s="11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 s="11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 s="11">
        <v>395</v>
      </c>
      <c r="N154" s="11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 s="11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 s="11">
        <v>159</v>
      </c>
      <c r="N202" s="11">
        <v>9</v>
      </c>
      <c r="O202" s="11">
        <v>18</v>
      </c>
      <c r="P202" s="11">
        <v>31</v>
      </c>
      <c r="Q202" s="11">
        <v>159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488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489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490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491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492</v>
      </c>
      <c r="B260" s="1">
        <f t="shared" si="4"/>
        <v>3</v>
      </c>
      <c r="C260">
        <v>3</v>
      </c>
    </row>
    <row r="261" spans="1:15" x14ac:dyDescent="0.3">
      <c r="A261" t="s">
        <v>493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494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495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496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497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498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499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500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501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502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503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504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505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510</v>
      </c>
      <c r="B274" s="1">
        <f t="shared" si="4"/>
        <v>0</v>
      </c>
      <c r="C274" s="9">
        <v>0</v>
      </c>
    </row>
    <row r="275" spans="1:12" x14ac:dyDescent="0.3">
      <c r="A275" t="s">
        <v>511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512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513</v>
      </c>
      <c r="B277" s="1">
        <f t="shared" si="4"/>
        <v>0</v>
      </c>
      <c r="C277" s="9">
        <v>0</v>
      </c>
    </row>
    <row r="278" spans="1:12" x14ac:dyDescent="0.3">
      <c r="A278" t="s">
        <v>514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515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516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517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519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520</v>
      </c>
      <c r="B283" s="1">
        <f t="shared" si="4"/>
        <v>0</v>
      </c>
      <c r="C283" s="9">
        <v>0</v>
      </c>
    </row>
    <row r="284" spans="1:12" x14ac:dyDescent="0.3">
      <c r="A284" t="s">
        <v>521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522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523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524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525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526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527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530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531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532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533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534</v>
      </c>
      <c r="B295" s="1">
        <f t="shared" si="4"/>
        <v>36</v>
      </c>
      <c r="C295">
        <v>36</v>
      </c>
    </row>
    <row r="296" spans="1:12" x14ac:dyDescent="0.3">
      <c r="A296" t="s">
        <v>535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536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537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538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539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540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541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542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543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544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545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546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547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548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549</v>
      </c>
      <c r="B310" s="1">
        <f t="shared" si="4"/>
        <v>166</v>
      </c>
      <c r="C310">
        <v>166</v>
      </c>
    </row>
    <row r="311" spans="1:12" x14ac:dyDescent="0.3">
      <c r="A311" t="s">
        <v>550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551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552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553</v>
      </c>
      <c r="B314" s="1">
        <f t="shared" ref="B314:B347" si="5">AVERAGE(C314:BA314)</f>
        <v>0</v>
      </c>
      <c r="C314">
        <v>0</v>
      </c>
      <c r="D314">
        <v>0</v>
      </c>
    </row>
    <row r="315" spans="1:12" x14ac:dyDescent="0.3">
      <c r="A315" t="s">
        <v>554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555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556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557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558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559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560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561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562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564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565</v>
      </c>
      <c r="B325" s="1">
        <f t="shared" si="5"/>
        <v>0</v>
      </c>
      <c r="C325" s="8">
        <v>0</v>
      </c>
    </row>
    <row r="326" spans="1:12" x14ac:dyDescent="0.3">
      <c r="A326" t="s">
        <v>566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567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568</v>
      </c>
      <c r="B328" s="1">
        <f t="shared" si="5"/>
        <v>54</v>
      </c>
      <c r="C328">
        <v>54</v>
      </c>
    </row>
    <row r="329" spans="1:12" x14ac:dyDescent="0.3">
      <c r="A329" s="4" t="s">
        <v>574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575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576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577</v>
      </c>
      <c r="B332" s="1">
        <f t="shared" si="5"/>
        <v>0</v>
      </c>
      <c r="C332" s="8">
        <v>0</v>
      </c>
    </row>
    <row r="333" spans="1:12" x14ac:dyDescent="0.3">
      <c r="A333" t="s">
        <v>578</v>
      </c>
      <c r="B333" s="1">
        <f t="shared" si="5"/>
        <v>0</v>
      </c>
      <c r="C333" s="8">
        <v>0</v>
      </c>
    </row>
    <row r="334" spans="1:12" x14ac:dyDescent="0.3">
      <c r="A334" t="s">
        <v>579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580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581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582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584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585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586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587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588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589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590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591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592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593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347"/>
  <sheetViews>
    <sheetView topLeftCell="A324" workbookViewId="0">
      <selection activeCell="B330" sqref="B33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0.62333941130502735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488</v>
      </c>
      <c r="B256">
        <f>Controlled!B256/'Fight Time'!B256</f>
        <v>1.5555555555555555E-2</v>
      </c>
    </row>
    <row r="257" spans="1:2" x14ac:dyDescent="0.3">
      <c r="A257" t="s">
        <v>489</v>
      </c>
      <c r="B257">
        <f>Controlled!B257/'Fight Time'!B257</f>
        <v>5.8888888888888886E-2</v>
      </c>
    </row>
    <row r="258" spans="1:2" x14ac:dyDescent="0.3">
      <c r="A258" t="s">
        <v>490</v>
      </c>
      <c r="B258">
        <f>Controlled!B258/'Fight Time'!B258</f>
        <v>8.9773614363778301E-2</v>
      </c>
    </row>
    <row r="259" spans="1:2" x14ac:dyDescent="0.3">
      <c r="A259" t="s">
        <v>491</v>
      </c>
      <c r="B259">
        <f>Controlled!B259/'Fight Time'!B259</f>
        <v>0.29065533980582525</v>
      </c>
    </row>
    <row r="260" spans="1:2" x14ac:dyDescent="0.3">
      <c r="A260" t="s">
        <v>492</v>
      </c>
      <c r="B260">
        <f>Controlled!B260/'Fight Time'!B260</f>
        <v>6.0000000000000001E-3</v>
      </c>
    </row>
    <row r="261" spans="1:2" x14ac:dyDescent="0.3">
      <c r="A261" t="s">
        <v>493</v>
      </c>
      <c r="B261">
        <f>Controlled!B261/'Fight Time'!B261</f>
        <v>0.19559939301972687</v>
      </c>
    </row>
    <row r="262" spans="1:2" x14ac:dyDescent="0.3">
      <c r="A262" t="s">
        <v>494</v>
      </c>
      <c r="B262">
        <f>Controlled!B262/'Fight Time'!B262</f>
        <v>0.3270868824531516</v>
      </c>
    </row>
    <row r="263" spans="1:2" x14ac:dyDescent="0.3">
      <c r="A263" t="s">
        <v>495</v>
      </c>
      <c r="B263">
        <f>Controlled!B263/'Fight Time'!B263</f>
        <v>0.18683705002923243</v>
      </c>
    </row>
    <row r="264" spans="1:2" x14ac:dyDescent="0.3">
      <c r="A264" t="s">
        <v>496</v>
      </c>
      <c r="B264">
        <f>Controlled!B264/'Fight Time'!B264</f>
        <v>0.4606353591160221</v>
      </c>
    </row>
    <row r="265" spans="1:2" x14ac:dyDescent="0.3">
      <c r="A265" t="s">
        <v>497</v>
      </c>
      <c r="B265">
        <f>Controlled!B265/'Fight Time'!B265</f>
        <v>0.4255402750491159</v>
      </c>
    </row>
    <row r="266" spans="1:2" x14ac:dyDescent="0.3">
      <c r="A266" t="s">
        <v>498</v>
      </c>
      <c r="B266">
        <f>Controlled!B266/'Fight Time'!B266</f>
        <v>0.10932311621966795</v>
      </c>
    </row>
    <row r="267" spans="1:2" x14ac:dyDescent="0.3">
      <c r="A267" t="s">
        <v>499</v>
      </c>
      <c r="B267">
        <f>Controlled!B267/'Fight Time'!B267</f>
        <v>0.41828793774319067</v>
      </c>
    </row>
    <row r="268" spans="1:2" x14ac:dyDescent="0.3">
      <c r="A268" t="s">
        <v>500</v>
      </c>
      <c r="B268">
        <f>Controlled!B268/'Fight Time'!B268</f>
        <v>4.0625000000000001E-2</v>
      </c>
    </row>
    <row r="269" spans="1:2" x14ac:dyDescent="0.3">
      <c r="A269" t="s">
        <v>501</v>
      </c>
      <c r="B269">
        <f>Controlled!B269/'Fight Time'!B269</f>
        <v>3.4482758620689655E-2</v>
      </c>
    </row>
    <row r="270" spans="1:2" x14ac:dyDescent="0.3">
      <c r="A270" t="s">
        <v>502</v>
      </c>
      <c r="B270">
        <f>Controlled!B270/'Fight Time'!B270</f>
        <v>0.15020297699594046</v>
      </c>
    </row>
    <row r="271" spans="1:2" x14ac:dyDescent="0.3">
      <c r="A271" t="s">
        <v>503</v>
      </c>
      <c r="B271">
        <f>Controlled!B271/'Fight Time'!B271</f>
        <v>3.5846267553584624E-2</v>
      </c>
    </row>
    <row r="272" spans="1:2" x14ac:dyDescent="0.3">
      <c r="A272" t="s">
        <v>504</v>
      </c>
      <c r="B272">
        <f>Controlled!B272/'Fight Time'!B272</f>
        <v>0.35410958904109591</v>
      </c>
    </row>
    <row r="273" spans="1:2" x14ac:dyDescent="0.3">
      <c r="A273" t="s">
        <v>505</v>
      </c>
      <c r="B273">
        <f>Controlled!B273/'Fight Time'!B273</f>
        <v>1.9332939787485241E-2</v>
      </c>
    </row>
    <row r="274" spans="1:2" x14ac:dyDescent="0.3">
      <c r="A274" s="4" t="s">
        <v>510</v>
      </c>
      <c r="B274">
        <f>Controlled!B274/'Fight Time'!B274</f>
        <v>0</v>
      </c>
    </row>
    <row r="275" spans="1:2" x14ac:dyDescent="0.3">
      <c r="A275" t="s">
        <v>511</v>
      </c>
      <c r="B275">
        <f>Controlled!B275/'Fight Time'!B275</f>
        <v>4.1599999999999998E-2</v>
      </c>
    </row>
    <row r="276" spans="1:2" x14ac:dyDescent="0.3">
      <c r="A276" t="s">
        <v>512</v>
      </c>
      <c r="B276">
        <f>Controlled!B276/'Fight Time'!B276</f>
        <v>0.11316648531011969</v>
      </c>
    </row>
    <row r="277" spans="1:2" x14ac:dyDescent="0.3">
      <c r="A277" t="s">
        <v>513</v>
      </c>
      <c r="B277">
        <f>Controlled!B277/'Fight Time'!B277</f>
        <v>0</v>
      </c>
    </row>
    <row r="278" spans="1:2" x14ac:dyDescent="0.3">
      <c r="A278" t="s">
        <v>514</v>
      </c>
      <c r="B278">
        <f>Controlled!B278/'Fight Time'!B278</f>
        <v>2.228855721393035E-2</v>
      </c>
    </row>
    <row r="279" spans="1:2" x14ac:dyDescent="0.3">
      <c r="A279" t="s">
        <v>515</v>
      </c>
      <c r="B279">
        <f>Controlled!B279/'Fight Time'!B279</f>
        <v>0.29167689663638596</v>
      </c>
    </row>
    <row r="280" spans="1:2" x14ac:dyDescent="0.3">
      <c r="A280" t="s">
        <v>516</v>
      </c>
      <c r="B280">
        <f>Controlled!B280/'Fight Time'!B280</f>
        <v>9.1431064572425821E-2</v>
      </c>
    </row>
    <row r="281" spans="1:2" x14ac:dyDescent="0.3">
      <c r="A281" t="s">
        <v>517</v>
      </c>
      <c r="B281">
        <f>Controlled!B281/'Fight Time'!B281</f>
        <v>9.5517241379310336E-2</v>
      </c>
    </row>
    <row r="282" spans="1:2" x14ac:dyDescent="0.3">
      <c r="A282" t="s">
        <v>519</v>
      </c>
      <c r="B282">
        <f>Controlled!B282/'Fight Time'!B282</f>
        <v>0.19699595609474294</v>
      </c>
    </row>
    <row r="283" spans="1:2" x14ac:dyDescent="0.3">
      <c r="A283" t="s">
        <v>520</v>
      </c>
      <c r="B283">
        <f>Controlled!B283/'Fight Time'!B283</f>
        <v>0</v>
      </c>
    </row>
    <row r="284" spans="1:2" x14ac:dyDescent="0.3">
      <c r="A284" t="s">
        <v>521</v>
      </c>
      <c r="B284">
        <f>Controlled!B284/'Fight Time'!B284</f>
        <v>0.11995736306985896</v>
      </c>
    </row>
    <row r="285" spans="1:2" x14ac:dyDescent="0.3">
      <c r="A285" t="s">
        <v>522</v>
      </c>
      <c r="B285">
        <f>Controlled!B285/'Fight Time'!B285</f>
        <v>1.1476664116296864E-2</v>
      </c>
    </row>
    <row r="286" spans="1:2" x14ac:dyDescent="0.3">
      <c r="A286" t="s">
        <v>523</v>
      </c>
      <c r="B286">
        <f>Controlled!B286/'Fight Time'!B286</f>
        <v>0.37315270935960593</v>
      </c>
    </row>
    <row r="287" spans="1:2" x14ac:dyDescent="0.3">
      <c r="A287" t="s">
        <v>524</v>
      </c>
      <c r="B287">
        <f>Controlled!B287/'Fight Time'!B287</f>
        <v>0.15406626506024096</v>
      </c>
    </row>
    <row r="288" spans="1:2" x14ac:dyDescent="0.3">
      <c r="A288" t="s">
        <v>525</v>
      </c>
      <c r="B288">
        <f>Controlled!B288/'Fight Time'!B288</f>
        <v>5.4726368159203981E-2</v>
      </c>
    </row>
    <row r="289" spans="1:2" x14ac:dyDescent="0.3">
      <c r="A289" t="s">
        <v>526</v>
      </c>
      <c r="B289">
        <f>Controlled!B289/'Fight Time'!B289</f>
        <v>0.47268262737875993</v>
      </c>
    </row>
    <row r="290" spans="1:2" x14ac:dyDescent="0.3">
      <c r="A290" t="s">
        <v>527</v>
      </c>
      <c r="B290">
        <f>Controlled!B290/'Fight Time'!B290</f>
        <v>0.11887515977844056</v>
      </c>
    </row>
    <row r="291" spans="1:2" x14ac:dyDescent="0.3">
      <c r="A291" s="4" t="s">
        <v>530</v>
      </c>
      <c r="B291">
        <f>Controlled!B291/'Fight Time'!B291</f>
        <v>0.34972222222222221</v>
      </c>
    </row>
    <row r="292" spans="1:2" x14ac:dyDescent="0.3">
      <c r="A292" t="s">
        <v>531</v>
      </c>
      <c r="B292">
        <f>Controlled!B292/'Fight Time'!B292</f>
        <v>5.6172839506172842E-2</v>
      </c>
    </row>
    <row r="293" spans="1:2" x14ac:dyDescent="0.3">
      <c r="A293" t="s">
        <v>532</v>
      </c>
      <c r="B293">
        <f>Controlled!B293/'Fight Time'!B293</f>
        <v>0.3287733698130415</v>
      </c>
    </row>
    <row r="294" spans="1:2" x14ac:dyDescent="0.3">
      <c r="A294" t="s">
        <v>533</v>
      </c>
      <c r="B294">
        <f>Controlled!B294/'Fight Time'!B294</f>
        <v>0.18846694796061886</v>
      </c>
    </row>
    <row r="295" spans="1:2" x14ac:dyDescent="0.3">
      <c r="A295" t="s">
        <v>534</v>
      </c>
      <c r="B295">
        <f>Controlled!B295/'Fight Time'!B295</f>
        <v>0.04</v>
      </c>
    </row>
    <row r="296" spans="1:2" x14ac:dyDescent="0.3">
      <c r="A296" t="s">
        <v>535</v>
      </c>
      <c r="B296">
        <f>Controlled!B296/'Fight Time'!B296</f>
        <v>0.1077834179357022</v>
      </c>
    </row>
    <row r="297" spans="1:2" x14ac:dyDescent="0.3">
      <c r="A297" t="s">
        <v>536</v>
      </c>
      <c r="B297">
        <f>Controlled!B297/'Fight Time'!B297</f>
        <v>5.0000000000000001E-3</v>
      </c>
    </row>
    <row r="298" spans="1:2" x14ac:dyDescent="0.3">
      <c r="A298" t="s">
        <v>537</v>
      </c>
      <c r="B298">
        <f>Controlled!B298/'Fight Time'!B298</f>
        <v>0</v>
      </c>
    </row>
    <row r="299" spans="1:2" x14ac:dyDescent="0.3">
      <c r="A299" t="s">
        <v>538</v>
      </c>
      <c r="B299">
        <f>Controlled!B299/'Fight Time'!B299</f>
        <v>5.4920212765957446E-2</v>
      </c>
    </row>
    <row r="300" spans="1:2" x14ac:dyDescent="0.3">
      <c r="A300" t="s">
        <v>539</v>
      </c>
      <c r="B300">
        <f>Controlled!B300/'Fight Time'!B300</f>
        <v>0.19642857142857142</v>
      </c>
    </row>
    <row r="301" spans="1:2" x14ac:dyDescent="0.3">
      <c r="A301" t="s">
        <v>540</v>
      </c>
      <c r="B301">
        <f>Controlled!B301/'Fight Time'!B301</f>
        <v>0.17890624999999999</v>
      </c>
    </row>
    <row r="302" spans="1:2" x14ac:dyDescent="0.3">
      <c r="A302" t="s">
        <v>541</v>
      </c>
      <c r="B302">
        <f>Controlled!B302/'Fight Time'!B302</f>
        <v>0.26880000000000004</v>
      </c>
    </row>
    <row r="303" spans="1:2" x14ac:dyDescent="0.3">
      <c r="A303" t="s">
        <v>542</v>
      </c>
      <c r="B303">
        <f>Controlled!B303/'Fight Time'!B303</f>
        <v>8.0071174377224202E-3</v>
      </c>
    </row>
    <row r="304" spans="1:2" x14ac:dyDescent="0.3">
      <c r="A304" t="s">
        <v>543</v>
      </c>
      <c r="B304">
        <f>Controlled!B304/'Fight Time'!B304</f>
        <v>9.0834428383705645E-2</v>
      </c>
    </row>
    <row r="305" spans="1:2" x14ac:dyDescent="0.3">
      <c r="A305" t="s">
        <v>544</v>
      </c>
      <c r="B305">
        <f>Controlled!B305/'Fight Time'!B305</f>
        <v>0.12485681557846508</v>
      </c>
    </row>
    <row r="306" spans="1:2" x14ac:dyDescent="0.3">
      <c r="A306" t="s">
        <v>545</v>
      </c>
      <c r="B306">
        <f>Controlled!B306/'Fight Time'!B306</f>
        <v>0.23083756345177667</v>
      </c>
    </row>
    <row r="307" spans="1:2" x14ac:dyDescent="0.3">
      <c r="A307" t="s">
        <v>546</v>
      </c>
      <c r="B307">
        <f>Controlled!B307/'Fight Time'!B307</f>
        <v>0.13044633368756642</v>
      </c>
    </row>
    <row r="308" spans="1:2" x14ac:dyDescent="0.3">
      <c r="A308" t="s">
        <v>547</v>
      </c>
      <c r="B308">
        <f>Controlled!B308/'Fight Time'!B308</f>
        <v>0.13302034428794993</v>
      </c>
    </row>
    <row r="309" spans="1:2" x14ac:dyDescent="0.3">
      <c r="A309" t="s">
        <v>548</v>
      </c>
      <c r="B309">
        <f>Controlled!B309/'Fight Time'!B309</f>
        <v>9.8922090326101789E-2</v>
      </c>
    </row>
    <row r="310" spans="1:2" x14ac:dyDescent="0.3">
      <c r="A310" s="4" t="s">
        <v>549</v>
      </c>
      <c r="B310">
        <f>Controlled!B310/'Fight Time'!B310</f>
        <v>0.43684210526315792</v>
      </c>
    </row>
    <row r="311" spans="1:2" x14ac:dyDescent="0.3">
      <c r="A311" t="s">
        <v>550</v>
      </c>
      <c r="B311">
        <f>Controlled!B311/'Fight Time'!B311</f>
        <v>0.47965116279069769</v>
      </c>
    </row>
    <row r="312" spans="1:2" x14ac:dyDescent="0.3">
      <c r="A312" t="s">
        <v>551</v>
      </c>
      <c r="B312">
        <f>Controlled!B312/'Fight Time'!B312</f>
        <v>0.1437125748502994</v>
      </c>
    </row>
    <row r="313" spans="1:2" x14ac:dyDescent="0.3">
      <c r="A313" t="s">
        <v>552</v>
      </c>
      <c r="B313">
        <f>Controlled!B313/'Fight Time'!B313</f>
        <v>2.8970775095298603E-2</v>
      </c>
    </row>
    <row r="314" spans="1:2" x14ac:dyDescent="0.3">
      <c r="A314" t="s">
        <v>553</v>
      </c>
      <c r="B314">
        <f>Controlled!B314/'Fight Time'!B314</f>
        <v>0</v>
      </c>
    </row>
    <row r="315" spans="1:2" x14ac:dyDescent="0.3">
      <c r="A315" t="s">
        <v>554</v>
      </c>
      <c r="B315">
        <f>Controlled!B315/'Fight Time'!B315</f>
        <v>8.1494057724957561E-2</v>
      </c>
    </row>
    <row r="316" spans="1:2" x14ac:dyDescent="0.3">
      <c r="A316" t="s">
        <v>555</v>
      </c>
      <c r="B316">
        <f>Controlled!B316/'Fight Time'!B316</f>
        <v>0.37632508833922262</v>
      </c>
    </row>
    <row r="317" spans="1:2" x14ac:dyDescent="0.3">
      <c r="A317" t="s">
        <v>556</v>
      </c>
      <c r="B317">
        <f>Controlled!B317/'Fight Time'!B317</f>
        <v>0.13997175141242937</v>
      </c>
    </row>
    <row r="318" spans="1:2" x14ac:dyDescent="0.3">
      <c r="A318" t="s">
        <v>557</v>
      </c>
      <c r="B318">
        <f>Controlled!B318/'Fight Time'!B318</f>
        <v>0.33599999999999997</v>
      </c>
    </row>
    <row r="319" spans="1:2" x14ac:dyDescent="0.3">
      <c r="A319" t="s">
        <v>558</v>
      </c>
      <c r="B319">
        <f>Controlled!B319/'Fight Time'!B319</f>
        <v>4.2777777777777776E-2</v>
      </c>
    </row>
    <row r="320" spans="1:2" x14ac:dyDescent="0.3">
      <c r="A320" t="s">
        <v>559</v>
      </c>
      <c r="B320">
        <f>Controlled!B320/'Fight Time'!B320</f>
        <v>9.9162011173184364E-2</v>
      </c>
    </row>
    <row r="321" spans="1:2" x14ac:dyDescent="0.3">
      <c r="A321" t="s">
        <v>560</v>
      </c>
      <c r="B321">
        <f>Controlled!B321/'Fight Time'!B321</f>
        <v>0.14045307443365695</v>
      </c>
    </row>
    <row r="322" spans="1:2" x14ac:dyDescent="0.3">
      <c r="A322" t="s">
        <v>561</v>
      </c>
      <c r="B322">
        <f>Controlled!B322/'Fight Time'!B322</f>
        <v>0.22846153846153847</v>
      </c>
    </row>
    <row r="323" spans="1:2" x14ac:dyDescent="0.3">
      <c r="A323" t="s">
        <v>562</v>
      </c>
      <c r="B323">
        <f>Controlled!B323/'Fight Time'!B323</f>
        <v>0.10266940451745379</v>
      </c>
    </row>
    <row r="324" spans="1:2" x14ac:dyDescent="0.3">
      <c r="A324" t="s">
        <v>564</v>
      </c>
      <c r="B324">
        <f>Controlled!B324/'Fight Time'!B324</f>
        <v>0.13647959183673469</v>
      </c>
    </row>
    <row r="325" spans="1:2" x14ac:dyDescent="0.3">
      <c r="A325" t="s">
        <v>565</v>
      </c>
      <c r="B325">
        <f>Controlled!B325/'Fight Time'!B325</f>
        <v>0</v>
      </c>
    </row>
    <row r="326" spans="1:2" x14ac:dyDescent="0.3">
      <c r="A326" t="s">
        <v>566</v>
      </c>
      <c r="B326">
        <f>Controlled!B326/'Fight Time'!B326</f>
        <v>0.13837638376383765</v>
      </c>
    </row>
    <row r="327" spans="1:2" x14ac:dyDescent="0.3">
      <c r="A327" t="s">
        <v>567</v>
      </c>
      <c r="B327">
        <f>Controlled!B327/'Fight Time'!B327</f>
        <v>2.5875486381322959E-2</v>
      </c>
    </row>
    <row r="328" spans="1:2" x14ac:dyDescent="0.3">
      <c r="A328" t="s">
        <v>568</v>
      </c>
      <c r="B328">
        <f>Controlled!B328/'Fight Time'!B328</f>
        <v>0.06</v>
      </c>
    </row>
    <row r="329" spans="1:2" x14ac:dyDescent="0.3">
      <c r="A329" s="4" t="s">
        <v>574</v>
      </c>
      <c r="B329">
        <f>Controlled!B329/'Fight Time'!B329</f>
        <v>0.25852272727272729</v>
      </c>
    </row>
    <row r="330" spans="1:2" x14ac:dyDescent="0.3">
      <c r="A330" t="s">
        <v>575</v>
      </c>
      <c r="B330">
        <f>Controlled!B330/'Fight Time'!B330</f>
        <v>0</v>
      </c>
    </row>
    <row r="331" spans="1:2" x14ac:dyDescent="0.3">
      <c r="A331" t="s">
        <v>576</v>
      </c>
      <c r="B331">
        <f>Controlled!B331/'Fight Time'!B331</f>
        <v>0.40601503759398494</v>
      </c>
    </row>
    <row r="332" spans="1:2" x14ac:dyDescent="0.3">
      <c r="A332" t="s">
        <v>577</v>
      </c>
      <c r="B332">
        <f>Controlled!B332/'Fight Time'!B332</f>
        <v>0</v>
      </c>
    </row>
    <row r="333" spans="1:2" x14ac:dyDescent="0.3">
      <c r="A333" t="s">
        <v>578</v>
      </c>
      <c r="B333">
        <f>Controlled!B333/'Fight Time'!B333</f>
        <v>0</v>
      </c>
    </row>
    <row r="334" spans="1:2" x14ac:dyDescent="0.3">
      <c r="A334" t="s">
        <v>579</v>
      </c>
      <c r="B334">
        <f>Controlled!B334/'Fight Time'!B334</f>
        <v>8.0225988700564965E-2</v>
      </c>
    </row>
    <row r="335" spans="1:2" x14ac:dyDescent="0.3">
      <c r="A335" t="s">
        <v>580</v>
      </c>
      <c r="B335">
        <f>Controlled!B335/'Fight Time'!B335</f>
        <v>0.34968301634968302</v>
      </c>
    </row>
    <row r="336" spans="1:2" x14ac:dyDescent="0.3">
      <c r="A336" t="s">
        <v>581</v>
      </c>
      <c r="B336">
        <f>Controlled!B336/'Fight Time'!B336</f>
        <v>0.10032292787944026</v>
      </c>
    </row>
    <row r="337" spans="1:2" x14ac:dyDescent="0.3">
      <c r="A337" t="s">
        <v>582</v>
      </c>
      <c r="B337">
        <f>Controlled!B337/'Fight Time'!B337</f>
        <v>0.15889114266396212</v>
      </c>
    </row>
    <row r="338" spans="1:2" x14ac:dyDescent="0.3">
      <c r="A338" t="s">
        <v>584</v>
      </c>
      <c r="B338">
        <f>Controlled!B338/'Fight Time'!B338</f>
        <v>9.3217893217893213E-2</v>
      </c>
    </row>
    <row r="339" spans="1:2" x14ac:dyDescent="0.3">
      <c r="A339" t="s">
        <v>585</v>
      </c>
      <c r="B339">
        <f>Controlled!B339/'Fight Time'!B339</f>
        <v>0.39357142857142857</v>
      </c>
    </row>
    <row r="340" spans="1:2" x14ac:dyDescent="0.3">
      <c r="A340" t="s">
        <v>586</v>
      </c>
      <c r="B340">
        <f>Controlled!B340/'Fight Time'!B340</f>
        <v>0.15926395939086294</v>
      </c>
    </row>
    <row r="341" spans="1:2" x14ac:dyDescent="0.3">
      <c r="A341" t="s">
        <v>587</v>
      </c>
      <c r="B341">
        <f>Controlled!B341/'Fight Time'!B341</f>
        <v>5.7865168539325842E-2</v>
      </c>
    </row>
    <row r="342" spans="1:2" x14ac:dyDescent="0.3">
      <c r="A342" t="s">
        <v>588</v>
      </c>
      <c r="B342">
        <f>Controlled!B342/'Fight Time'!B342</f>
        <v>0.17380952380952383</v>
      </c>
    </row>
    <row r="343" spans="1:2" x14ac:dyDescent="0.3">
      <c r="A343" t="s">
        <v>589</v>
      </c>
      <c r="B343">
        <f>Controlled!B343/'Fight Time'!B343</f>
        <v>0.42399445214979192</v>
      </c>
    </row>
    <row r="344" spans="1:2" x14ac:dyDescent="0.3">
      <c r="A344" t="s">
        <v>590</v>
      </c>
      <c r="B344">
        <f>Controlled!B344/'Fight Time'!B344</f>
        <v>0.10540184453227931</v>
      </c>
    </row>
    <row r="345" spans="1:2" x14ac:dyDescent="0.3">
      <c r="A345" t="s">
        <v>591</v>
      </c>
      <c r="B345">
        <f>Controlled!B345/'Fight Time'!B345</f>
        <v>0.15426251691474965</v>
      </c>
    </row>
    <row r="346" spans="1:2" x14ac:dyDescent="0.3">
      <c r="A346" t="s">
        <v>592</v>
      </c>
      <c r="B346">
        <f>Controlled!B346/'Fight Time'!B346</f>
        <v>0.37205240174672488</v>
      </c>
    </row>
    <row r="347" spans="1:2" x14ac:dyDescent="0.3">
      <c r="A347" t="s">
        <v>593</v>
      </c>
      <c r="B347">
        <f>Controlled!B347/'Fight Time'!B347</f>
        <v>5.7003257328990226E-2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347"/>
  <sheetViews>
    <sheetView topLeftCell="A181" workbookViewId="0">
      <selection activeCell="B204" sqref="B20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349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488</v>
      </c>
      <c r="B256">
        <v>900</v>
      </c>
    </row>
    <row r="257" spans="1:2" x14ac:dyDescent="0.3">
      <c r="A257" t="s">
        <v>489</v>
      </c>
      <c r="B257">
        <v>900</v>
      </c>
    </row>
    <row r="258" spans="1:2" x14ac:dyDescent="0.3">
      <c r="A258" t="s">
        <v>490</v>
      </c>
      <c r="B258">
        <v>427</v>
      </c>
    </row>
    <row r="259" spans="1:2" x14ac:dyDescent="0.3">
      <c r="A259" t="s">
        <v>491</v>
      </c>
      <c r="B259">
        <f>360+52</f>
        <v>412</v>
      </c>
    </row>
    <row r="260" spans="1:2" x14ac:dyDescent="0.3">
      <c r="A260" t="s">
        <v>492</v>
      </c>
      <c r="B260">
        <v>500</v>
      </c>
    </row>
    <row r="261" spans="1:2" x14ac:dyDescent="0.3">
      <c r="A261" t="s">
        <v>493</v>
      </c>
      <c r="B261">
        <v>659</v>
      </c>
    </row>
    <row r="262" spans="1:2" x14ac:dyDescent="0.3">
      <c r="A262" t="s">
        <v>494</v>
      </c>
      <c r="B262">
        <f>9*60+47</f>
        <v>587</v>
      </c>
    </row>
    <row r="263" spans="1:2" x14ac:dyDescent="0.3">
      <c r="A263" t="s">
        <v>495</v>
      </c>
      <c r="B263">
        <v>921</v>
      </c>
    </row>
    <row r="264" spans="1:2" x14ac:dyDescent="0.3">
      <c r="A264" t="s">
        <v>496</v>
      </c>
      <c r="B264">
        <f>12*60+4</f>
        <v>724</v>
      </c>
    </row>
    <row r="265" spans="1:2" x14ac:dyDescent="0.3">
      <c r="A265" t="s">
        <v>497</v>
      </c>
      <c r="B265">
        <v>509</v>
      </c>
    </row>
    <row r="266" spans="1:2" x14ac:dyDescent="0.3">
      <c r="A266" t="s">
        <v>498</v>
      </c>
      <c r="B266">
        <v>435</v>
      </c>
    </row>
    <row r="267" spans="1:2" x14ac:dyDescent="0.3">
      <c r="A267" t="s">
        <v>499</v>
      </c>
      <c r="B267">
        <v>257</v>
      </c>
    </row>
    <row r="268" spans="1:2" x14ac:dyDescent="0.3">
      <c r="A268" t="s">
        <v>500</v>
      </c>
      <c r="B268">
        <f>9*60+20</f>
        <v>560</v>
      </c>
    </row>
    <row r="269" spans="1:2" x14ac:dyDescent="0.3">
      <c r="A269" t="s">
        <v>501</v>
      </c>
      <c r="B269">
        <v>638</v>
      </c>
    </row>
    <row r="270" spans="1:2" x14ac:dyDescent="0.3">
      <c r="A270" t="s">
        <v>502</v>
      </c>
      <c r="B270">
        <f>12*60+19</f>
        <v>739</v>
      </c>
    </row>
    <row r="271" spans="1:2" x14ac:dyDescent="0.3">
      <c r="A271" t="s">
        <v>503</v>
      </c>
      <c r="B271">
        <v>738</v>
      </c>
    </row>
    <row r="272" spans="1:2" x14ac:dyDescent="0.3">
      <c r="A272" t="s">
        <v>504</v>
      </c>
      <c r="B272">
        <f>12*60+10</f>
        <v>730</v>
      </c>
    </row>
    <row r="273" spans="1:15" x14ac:dyDescent="0.3">
      <c r="A273" t="s">
        <v>505</v>
      </c>
      <c r="B273">
        <f>14*60+7</f>
        <v>847</v>
      </c>
    </row>
    <row r="274" spans="1:15" x14ac:dyDescent="0.3">
      <c r="A274" s="4" t="s">
        <v>510</v>
      </c>
      <c r="B274">
        <f>AVERAGE(C274:Q274)</f>
        <v>900</v>
      </c>
      <c r="C274" s="9">
        <v>900</v>
      </c>
    </row>
    <row r="275" spans="1:15" x14ac:dyDescent="0.3">
      <c r="A275" t="s">
        <v>511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512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513</v>
      </c>
      <c r="B277">
        <f t="shared" si="0"/>
        <v>900</v>
      </c>
      <c r="C277" s="9">
        <v>900</v>
      </c>
    </row>
    <row r="278" spans="1:15" x14ac:dyDescent="0.3">
      <c r="A278" t="s">
        <v>514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515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516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517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519</v>
      </c>
      <c r="B282">
        <f t="shared" si="0"/>
        <v>577</v>
      </c>
      <c r="C282">
        <f>9*60+37</f>
        <v>577</v>
      </c>
    </row>
    <row r="283" spans="1:15" x14ac:dyDescent="0.3">
      <c r="A283" t="s">
        <v>520</v>
      </c>
      <c r="B283">
        <f t="shared" si="0"/>
        <v>900</v>
      </c>
      <c r="C283" s="9">
        <v>900</v>
      </c>
    </row>
    <row r="284" spans="1:15" x14ac:dyDescent="0.3">
      <c r="A284" t="s">
        <v>521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522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523</v>
      </c>
      <c r="B286">
        <f>13*60+32</f>
        <v>812</v>
      </c>
    </row>
    <row r="287" spans="1:15" x14ac:dyDescent="0.3">
      <c r="A287" t="s">
        <v>524</v>
      </c>
      <c r="B287">
        <f>11*60+4</f>
        <v>664</v>
      </c>
    </row>
    <row r="288" spans="1:15" x14ac:dyDescent="0.3">
      <c r="A288" t="s">
        <v>525</v>
      </c>
      <c r="B288">
        <f>16*60+45</f>
        <v>1005</v>
      </c>
    </row>
    <row r="289" spans="1:10" x14ac:dyDescent="0.3">
      <c r="A289" t="s">
        <v>526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527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  <row r="291" spans="1:10" x14ac:dyDescent="0.3">
      <c r="A291" s="4" t="s">
        <v>530</v>
      </c>
      <c r="B291">
        <v>900</v>
      </c>
    </row>
    <row r="292" spans="1:10" x14ac:dyDescent="0.3">
      <c r="A292" t="s">
        <v>531</v>
      </c>
      <c r="B292">
        <f>13*60+30</f>
        <v>810</v>
      </c>
    </row>
    <row r="293" spans="1:10" x14ac:dyDescent="0.3">
      <c r="A293" t="s">
        <v>532</v>
      </c>
      <c r="B293">
        <f>12*60+11</f>
        <v>731</v>
      </c>
    </row>
    <row r="294" spans="1:10" x14ac:dyDescent="0.3">
      <c r="A294" t="s">
        <v>533</v>
      </c>
      <c r="B294">
        <f>11*60+51</f>
        <v>711</v>
      </c>
    </row>
    <row r="295" spans="1:10" x14ac:dyDescent="0.3">
      <c r="A295" t="s">
        <v>534</v>
      </c>
      <c r="B295">
        <v>900</v>
      </c>
    </row>
    <row r="296" spans="1:10" x14ac:dyDescent="0.3">
      <c r="A296" t="s">
        <v>535</v>
      </c>
      <c r="B296">
        <f>9*60+51</f>
        <v>591</v>
      </c>
    </row>
    <row r="297" spans="1:10" x14ac:dyDescent="0.3">
      <c r="A297" t="s">
        <v>536</v>
      </c>
      <c r="B297">
        <f>8*60+20</f>
        <v>500</v>
      </c>
    </row>
    <row r="298" spans="1:10" x14ac:dyDescent="0.3">
      <c r="A298" t="s">
        <v>537</v>
      </c>
      <c r="B298">
        <v>134</v>
      </c>
    </row>
    <row r="299" spans="1:10" x14ac:dyDescent="0.3">
      <c r="A299" t="s">
        <v>538</v>
      </c>
      <c r="B299">
        <f>12*60+32</f>
        <v>752</v>
      </c>
    </row>
    <row r="300" spans="1:10" x14ac:dyDescent="0.3">
      <c r="A300" t="s">
        <v>539</v>
      </c>
      <c r="B300">
        <f>9*60+20</f>
        <v>560</v>
      </c>
    </row>
    <row r="301" spans="1:10" x14ac:dyDescent="0.3">
      <c r="A301" t="s">
        <v>540</v>
      </c>
      <c r="B301">
        <v>640</v>
      </c>
    </row>
    <row r="302" spans="1:10" x14ac:dyDescent="0.3">
      <c r="A302" t="s">
        <v>541</v>
      </c>
      <c r="B302">
        <v>500</v>
      </c>
    </row>
    <row r="303" spans="1:10" x14ac:dyDescent="0.3">
      <c r="A303" t="s">
        <v>542</v>
      </c>
      <c r="B303">
        <f>9*60+22</f>
        <v>562</v>
      </c>
    </row>
    <row r="304" spans="1:10" x14ac:dyDescent="0.3">
      <c r="A304" t="s">
        <v>543</v>
      </c>
      <c r="B304">
        <f>12*60+41</f>
        <v>761</v>
      </c>
    </row>
    <row r="305" spans="1:2" x14ac:dyDescent="0.3">
      <c r="A305" t="s">
        <v>544</v>
      </c>
      <c r="B305">
        <f>9*60+42</f>
        <v>582</v>
      </c>
    </row>
    <row r="306" spans="1:2" x14ac:dyDescent="0.3">
      <c r="A306" t="s">
        <v>545</v>
      </c>
      <c r="B306">
        <f>13*60+8</f>
        <v>788</v>
      </c>
    </row>
    <row r="307" spans="1:2" x14ac:dyDescent="0.3">
      <c r="A307" t="s">
        <v>546</v>
      </c>
      <c r="B307">
        <v>941</v>
      </c>
    </row>
    <row r="308" spans="1:2" x14ac:dyDescent="0.3">
      <c r="A308" t="s">
        <v>547</v>
      </c>
      <c r="B308">
        <v>639</v>
      </c>
    </row>
    <row r="309" spans="1:2" x14ac:dyDescent="0.3">
      <c r="A309" t="s">
        <v>548</v>
      </c>
      <c r="B309">
        <f>17*60+27</f>
        <v>1047</v>
      </c>
    </row>
    <row r="310" spans="1:2" x14ac:dyDescent="0.3">
      <c r="A310" s="4" t="s">
        <v>549</v>
      </c>
      <c r="B310">
        <v>380</v>
      </c>
    </row>
    <row r="311" spans="1:2" x14ac:dyDescent="0.3">
      <c r="A311" t="s">
        <v>550</v>
      </c>
      <c r="B311">
        <v>516</v>
      </c>
    </row>
    <row r="312" spans="1:2" x14ac:dyDescent="0.3">
      <c r="A312" t="s">
        <v>551</v>
      </c>
      <c r="B312">
        <f>13*60+55</f>
        <v>835</v>
      </c>
    </row>
    <row r="313" spans="1:2" x14ac:dyDescent="0.3">
      <c r="A313" t="s">
        <v>552</v>
      </c>
      <c r="B313">
        <f>13*60+7</f>
        <v>787</v>
      </c>
    </row>
    <row r="314" spans="1:2" x14ac:dyDescent="0.3">
      <c r="A314" t="s">
        <v>553</v>
      </c>
      <c r="B314">
        <v>900</v>
      </c>
    </row>
    <row r="315" spans="1:2" x14ac:dyDescent="0.3">
      <c r="A315" t="s">
        <v>554</v>
      </c>
      <c r="B315">
        <f>9*60+49</f>
        <v>589</v>
      </c>
    </row>
    <row r="316" spans="1:2" x14ac:dyDescent="0.3">
      <c r="A316" t="s">
        <v>555</v>
      </c>
      <c r="B316">
        <f>9*60+26</f>
        <v>566</v>
      </c>
    </row>
    <row r="317" spans="1:2" x14ac:dyDescent="0.3">
      <c r="A317" t="s">
        <v>556</v>
      </c>
      <c r="B317">
        <f>11*60+48</f>
        <v>708</v>
      </c>
    </row>
    <row r="318" spans="1:2" x14ac:dyDescent="0.3">
      <c r="A318" t="s">
        <v>557</v>
      </c>
      <c r="B318">
        <v>900</v>
      </c>
    </row>
    <row r="319" spans="1:2" x14ac:dyDescent="0.3">
      <c r="A319" t="s">
        <v>558</v>
      </c>
      <c r="B319">
        <v>900</v>
      </c>
    </row>
    <row r="320" spans="1:2" x14ac:dyDescent="0.3">
      <c r="A320" t="s">
        <v>559</v>
      </c>
      <c r="B320">
        <f>11*60+56</f>
        <v>716</v>
      </c>
    </row>
    <row r="321" spans="1:2" x14ac:dyDescent="0.3">
      <c r="A321" t="s">
        <v>560</v>
      </c>
      <c r="B321">
        <v>515</v>
      </c>
    </row>
    <row r="322" spans="1:2" x14ac:dyDescent="0.3">
      <c r="A322" t="s">
        <v>561</v>
      </c>
      <c r="B322">
        <v>650</v>
      </c>
    </row>
    <row r="323" spans="1:2" x14ac:dyDescent="0.3">
      <c r="A323" t="s">
        <v>562</v>
      </c>
      <c r="B323">
        <v>487</v>
      </c>
    </row>
    <row r="324" spans="1:2" x14ac:dyDescent="0.3">
      <c r="A324" t="s">
        <v>564</v>
      </c>
      <c r="B324">
        <f>13*60+4</f>
        <v>784</v>
      </c>
    </row>
    <row r="325" spans="1:2" x14ac:dyDescent="0.3">
      <c r="A325" t="s">
        <v>565</v>
      </c>
      <c r="B325">
        <v>600</v>
      </c>
    </row>
    <row r="326" spans="1:2" x14ac:dyDescent="0.3">
      <c r="A326" t="s">
        <v>566</v>
      </c>
      <c r="B326">
        <f>9*60+2</f>
        <v>542</v>
      </c>
    </row>
    <row r="327" spans="1:2" x14ac:dyDescent="0.3">
      <c r="A327" t="s">
        <v>567</v>
      </c>
      <c r="B327">
        <v>514</v>
      </c>
    </row>
    <row r="328" spans="1:2" x14ac:dyDescent="0.3">
      <c r="A328" t="s">
        <v>568</v>
      </c>
      <c r="B328">
        <v>900</v>
      </c>
    </row>
    <row r="329" spans="1:2" x14ac:dyDescent="0.3">
      <c r="A329" s="4" t="s">
        <v>574</v>
      </c>
      <c r="B329">
        <f>480+48</f>
        <v>528</v>
      </c>
    </row>
    <row r="330" spans="1:2" x14ac:dyDescent="0.3">
      <c r="A330" t="s">
        <v>575</v>
      </c>
      <c r="B330">
        <v>274</v>
      </c>
    </row>
    <row r="331" spans="1:2" x14ac:dyDescent="0.3">
      <c r="A331" t="s">
        <v>576</v>
      </c>
      <c r="B331">
        <f>480+52</f>
        <v>532</v>
      </c>
    </row>
    <row r="332" spans="1:2" x14ac:dyDescent="0.3">
      <c r="A332" t="s">
        <v>577</v>
      </c>
      <c r="B332">
        <v>600</v>
      </c>
    </row>
    <row r="333" spans="1:2" x14ac:dyDescent="0.3">
      <c r="A333" t="s">
        <v>578</v>
      </c>
      <c r="B333">
        <v>600</v>
      </c>
    </row>
    <row r="334" spans="1:2" x14ac:dyDescent="0.3">
      <c r="A334" t="s">
        <v>579</v>
      </c>
      <c r="B334">
        <v>177</v>
      </c>
    </row>
    <row r="335" spans="1:2" x14ac:dyDescent="0.3">
      <c r="A335" t="s">
        <v>580</v>
      </c>
      <c r="B335">
        <v>666</v>
      </c>
    </row>
    <row r="336" spans="1:2" x14ac:dyDescent="0.3">
      <c r="A336" t="s">
        <v>581</v>
      </c>
      <c r="B336">
        <v>929</v>
      </c>
    </row>
    <row r="337" spans="1:2" x14ac:dyDescent="0.3">
      <c r="A337" t="s">
        <v>582</v>
      </c>
      <c r="B337">
        <v>986</v>
      </c>
    </row>
    <row r="338" spans="1:2" x14ac:dyDescent="0.3">
      <c r="A338" t="s">
        <v>584</v>
      </c>
      <c r="B338">
        <v>693</v>
      </c>
    </row>
    <row r="339" spans="1:2" x14ac:dyDescent="0.3">
      <c r="A339" t="s">
        <v>585</v>
      </c>
      <c r="B339">
        <f>9*60+20</f>
        <v>560</v>
      </c>
    </row>
    <row r="340" spans="1:2" x14ac:dyDescent="0.3">
      <c r="A340" t="s">
        <v>586</v>
      </c>
      <c r="B340">
        <f>13*60+8</f>
        <v>788</v>
      </c>
    </row>
    <row r="341" spans="1:2" x14ac:dyDescent="0.3">
      <c r="A341" t="s">
        <v>587</v>
      </c>
      <c r="B341">
        <f>480+54</f>
        <v>534</v>
      </c>
    </row>
    <row r="342" spans="1:2" x14ac:dyDescent="0.3">
      <c r="A342" t="s">
        <v>588</v>
      </c>
      <c r="B342">
        <f>9*60+6</f>
        <v>546</v>
      </c>
    </row>
    <row r="343" spans="1:2" x14ac:dyDescent="0.3">
      <c r="A343" t="s">
        <v>589</v>
      </c>
      <c r="B343">
        <f>12*60+1</f>
        <v>721</v>
      </c>
    </row>
    <row r="344" spans="1:2" x14ac:dyDescent="0.3">
      <c r="A344" t="s">
        <v>590</v>
      </c>
      <c r="B344">
        <f>12*60+39</f>
        <v>759</v>
      </c>
    </row>
    <row r="345" spans="1:2" x14ac:dyDescent="0.3">
      <c r="A345" t="s">
        <v>591</v>
      </c>
      <c r="B345">
        <f>12*60+19</f>
        <v>739</v>
      </c>
    </row>
    <row r="346" spans="1:2" x14ac:dyDescent="0.3">
      <c r="A346" t="s">
        <v>592</v>
      </c>
      <c r="B346">
        <f>7*60+38</f>
        <v>458</v>
      </c>
    </row>
    <row r="347" spans="1:2" x14ac:dyDescent="0.3">
      <c r="A347" t="s">
        <v>593</v>
      </c>
      <c r="B347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188" zoomScale="80" zoomScaleNormal="80" workbookViewId="0">
      <pane xSplit="1" topLeftCell="H1" activePane="topRight" state="frozen"/>
      <selection activeCell="A2" sqref="A2"/>
      <selection pane="topRight" activeCell="AB206" sqref="AB206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3" t="s">
        <v>254</v>
      </c>
      <c r="B1" s="13"/>
      <c r="C1" s="13"/>
      <c r="D1" s="13"/>
      <c r="E1" s="7"/>
      <c r="F1" s="7"/>
      <c r="G1" s="7"/>
      <c r="H1" s="7"/>
      <c r="I1" s="13" t="s">
        <v>255</v>
      </c>
      <c r="J1" s="13"/>
      <c r="K1" s="13" t="s">
        <v>256</v>
      </c>
      <c r="L1" s="13"/>
      <c r="M1" s="13" t="s">
        <v>257</v>
      </c>
      <c r="N1" s="13"/>
      <c r="O1" s="13" t="s">
        <v>258</v>
      </c>
      <c r="P1" s="13"/>
      <c r="Q1" s="13"/>
      <c r="R1" s="13"/>
      <c r="S1" s="13"/>
      <c r="T1" s="7"/>
      <c r="U1" s="13" t="s">
        <v>507</v>
      </c>
      <c r="V1" s="13" t="s">
        <v>508</v>
      </c>
      <c r="W1" s="13" t="s">
        <v>259</v>
      </c>
      <c r="X1" s="13"/>
      <c r="Y1" s="13" t="s">
        <v>260</v>
      </c>
      <c r="Z1" s="13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572</v>
      </c>
      <c r="F2" t="s">
        <v>573</v>
      </c>
      <c r="G2" t="s">
        <v>569</v>
      </c>
      <c r="H2" t="s">
        <v>570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509</v>
      </c>
      <c r="U2" s="13"/>
      <c r="V2" s="13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506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E4">
        <v>7</v>
      </c>
      <c r="F4">
        <v>1</v>
      </c>
      <c r="G4">
        <v>4</v>
      </c>
      <c r="H4">
        <v>1</v>
      </c>
      <c r="W4">
        <f>Control!B2</f>
        <v>69.5</v>
      </c>
      <c r="X4">
        <f>'Ctrl pct'!B2</f>
        <v>0.18783783783783783</v>
      </c>
      <c r="Y4">
        <f>Controlled!B2</f>
        <v>46.5</v>
      </c>
      <c r="Z4">
        <f>'Controlled pct'!B2</f>
        <v>0.12567567567567567</v>
      </c>
      <c r="AA4">
        <f>'Fight Time'!B2</f>
        <v>370</v>
      </c>
    </row>
    <row r="5" spans="1:28" x14ac:dyDescent="0.3">
      <c r="A5" t="str">
        <f>Control!A3</f>
        <v>Angela Hill</v>
      </c>
      <c r="E5">
        <v>18</v>
      </c>
      <c r="F5">
        <v>14</v>
      </c>
      <c r="G5">
        <v>13</v>
      </c>
      <c r="H5">
        <v>14</v>
      </c>
      <c r="W5">
        <f>Control!B3</f>
        <v>129.7037037037037</v>
      </c>
      <c r="X5">
        <f>'Ctrl pct'!B3</f>
        <v>0.15081826012058569</v>
      </c>
      <c r="Y5">
        <f>Controlled!B3</f>
        <v>153.40740740740742</v>
      </c>
      <c r="Z5">
        <f>'Controlled pct'!B3</f>
        <v>0.17838070628768304</v>
      </c>
      <c r="AA5">
        <f>'Fight Time'!B3</f>
        <v>860</v>
      </c>
    </row>
    <row r="6" spans="1:28" x14ac:dyDescent="0.3">
      <c r="A6" t="str">
        <f>Control!A4</f>
        <v>Ketlen Sousa</v>
      </c>
      <c r="E6">
        <v>15</v>
      </c>
      <c r="F6">
        <v>5</v>
      </c>
      <c r="G6">
        <v>2</v>
      </c>
      <c r="H6">
        <v>2</v>
      </c>
      <c r="W6">
        <f>Control!B4</f>
        <v>52.25</v>
      </c>
      <c r="X6">
        <f>'Ctrl pct'!B4</f>
        <v>0.13194444444444445</v>
      </c>
      <c r="Y6">
        <f>Controlled!B4</f>
        <v>131.5</v>
      </c>
      <c r="Z6">
        <f>'Controlled pct'!B4</f>
        <v>0.33207070707070707</v>
      </c>
      <c r="AA6">
        <f>'Fight Time'!B4</f>
        <v>396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E8">
        <v>13</v>
      </c>
      <c r="F8">
        <v>0</v>
      </c>
      <c r="G8">
        <v>2</v>
      </c>
      <c r="H8">
        <v>0</v>
      </c>
      <c r="W8">
        <f>Control!B6</f>
        <v>508.33333333333331</v>
      </c>
      <c r="X8">
        <f>'Ctrl pct'!B6</f>
        <v>0.75532441802872707</v>
      </c>
      <c r="Y8">
        <f>Controlled!B6</f>
        <v>39</v>
      </c>
      <c r="Z8">
        <f>'Controlled pct'!B6</f>
        <v>5.7949479940564638E-2</v>
      </c>
      <c r="AA8">
        <f>'Fight Time'!B6</f>
        <v>673</v>
      </c>
    </row>
    <row r="9" spans="1:28" x14ac:dyDescent="0.3">
      <c r="A9" t="str">
        <f>Control!A7</f>
        <v>Valter Walker</v>
      </c>
      <c r="E9">
        <v>13</v>
      </c>
      <c r="F9">
        <v>1</v>
      </c>
      <c r="G9">
        <v>2</v>
      </c>
      <c r="H9">
        <v>1</v>
      </c>
      <c r="W9">
        <f>Control!B7</f>
        <v>336.5</v>
      </c>
      <c r="X9">
        <f>'Ctrl pct'!B7</f>
        <v>0.56270903010033446</v>
      </c>
      <c r="Y9">
        <f>Controlled!B7</f>
        <v>21.5</v>
      </c>
      <c r="Z9">
        <f>'Controlled pct'!B7</f>
        <v>3.595317725752508E-2</v>
      </c>
      <c r="AA9">
        <f>'Fight Time'!B7</f>
        <v>598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E11">
        <v>8</v>
      </c>
      <c r="F11">
        <v>1</v>
      </c>
      <c r="G11">
        <v>1</v>
      </c>
      <c r="H11">
        <v>0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E15">
        <v>10</v>
      </c>
      <c r="F15">
        <v>3</v>
      </c>
      <c r="G15">
        <v>5</v>
      </c>
      <c r="H15">
        <v>3</v>
      </c>
      <c r="W15">
        <f>Control!B13</f>
        <v>171.75</v>
      </c>
      <c r="X15">
        <f>'Ctrl pct'!B13</f>
        <v>0.34908536585365851</v>
      </c>
      <c r="Y15">
        <f>Controlled!B13</f>
        <v>24.75</v>
      </c>
      <c r="Z15">
        <f>'Controlled pct'!B13</f>
        <v>5.0304878048780491E-2</v>
      </c>
      <c r="AA15">
        <f>'Fight Time'!B13</f>
        <v>492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9</v>
      </c>
      <c r="F18">
        <v>1</v>
      </c>
      <c r="G18">
        <v>1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6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E22">
        <v>23</v>
      </c>
      <c r="F22">
        <v>9</v>
      </c>
      <c r="G22">
        <v>7</v>
      </c>
      <c r="H22">
        <v>7</v>
      </c>
      <c r="W22">
        <f>Control!B20</f>
        <v>25.785714285714285</v>
      </c>
      <c r="X22">
        <f>'Ctrl pct'!B20</f>
        <v>2.9136400322841E-2</v>
      </c>
      <c r="Y22">
        <f>Controlled!B20</f>
        <v>57.214285714285715</v>
      </c>
      <c r="Z22">
        <f>'Controlled pct'!B20</f>
        <v>6.4648910411622282E-2</v>
      </c>
      <c r="AA22">
        <f>'Fight Time'!B20</f>
        <v>885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E25">
        <v>18</v>
      </c>
      <c r="F25">
        <v>8</v>
      </c>
      <c r="G25">
        <v>11</v>
      </c>
      <c r="H25">
        <v>8</v>
      </c>
      <c r="W25">
        <f>Control!B23</f>
        <v>73.222222222222229</v>
      </c>
      <c r="X25">
        <f>'Ctrl pct'!B23</f>
        <v>8.8646758138283571E-2</v>
      </c>
      <c r="Y25">
        <f>Controlled!B23</f>
        <v>66.315789473684205</v>
      </c>
      <c r="Z25">
        <f>'Controlled pct'!B23</f>
        <v>8.0285459411239962E-2</v>
      </c>
      <c r="AA25">
        <f>'Fight Time'!B23</f>
        <v>826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E27">
        <v>11</v>
      </c>
      <c r="F27">
        <v>2</v>
      </c>
      <c r="G27">
        <v>0</v>
      </c>
      <c r="H27">
        <v>2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51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E29">
        <v>9</v>
      </c>
      <c r="F29">
        <v>3</v>
      </c>
      <c r="G29">
        <v>0</v>
      </c>
      <c r="H29">
        <v>1</v>
      </c>
      <c r="W29">
        <f>Control!B27</f>
        <v>0</v>
      </c>
      <c r="X29" t="e">
        <f>'Ctrl pct'!B27</f>
        <v>#DIV/0!</v>
      </c>
      <c r="Y29">
        <f>Controlled!B27</f>
        <v>36</v>
      </c>
      <c r="Z29" t="e">
        <f>'Controlled pct'!B27</f>
        <v>#DIV/0!</v>
      </c>
      <c r="AA29">
        <f>'Fight Time'!B27</f>
        <v>0</v>
      </c>
    </row>
    <row r="30" spans="1:28" x14ac:dyDescent="0.3">
      <c r="A30" t="str">
        <f>Control!A28</f>
        <v>Nusurlton Ruziboev</v>
      </c>
      <c r="E30">
        <v>35</v>
      </c>
      <c r="F30">
        <v>9</v>
      </c>
      <c r="G30">
        <v>4</v>
      </c>
      <c r="H30">
        <v>1</v>
      </c>
      <c r="W30">
        <f>Control!B28</f>
        <v>18.75</v>
      </c>
      <c r="X30">
        <f>'Ctrl pct'!B28</f>
        <v>4.7831632653061222E-2</v>
      </c>
      <c r="Y30">
        <f>Controlled!B28</f>
        <v>82.5</v>
      </c>
      <c r="Z30">
        <f>'Controlled pct'!B28</f>
        <v>0.21045918367346939</v>
      </c>
      <c r="AA30">
        <f>'Fight Time'!B28</f>
        <v>392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G33">
        <v>2</v>
      </c>
      <c r="H33">
        <v>2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E36">
        <v>6</v>
      </c>
      <c r="F36">
        <v>2</v>
      </c>
      <c r="G36">
        <v>0</v>
      </c>
      <c r="H36">
        <v>1</v>
      </c>
      <c r="W36">
        <f>Control!B34</f>
        <v>104</v>
      </c>
      <c r="X36">
        <f>'Ctrl pct'!B34</f>
        <v>2.810810810810811</v>
      </c>
      <c r="Y36">
        <f>Controlled!B34</f>
        <v>17.5</v>
      </c>
      <c r="Z36">
        <f>'Controlled pct'!B34</f>
        <v>0.47297297297297297</v>
      </c>
      <c r="AA36">
        <f>'Fight Time'!B34</f>
        <v>37</v>
      </c>
    </row>
    <row r="37" spans="1:28" x14ac:dyDescent="0.3">
      <c r="A37" t="str">
        <f>Control!A35</f>
        <v>Andre Fili</v>
      </c>
      <c r="E37">
        <v>24</v>
      </c>
      <c r="F37">
        <v>12</v>
      </c>
      <c r="G37">
        <v>12</v>
      </c>
      <c r="H37">
        <v>11</v>
      </c>
      <c r="W37">
        <f>Control!B35</f>
        <v>100.91666666666667</v>
      </c>
      <c r="X37">
        <f>'Ctrl pct'!B35</f>
        <v>0.15842490842490844</v>
      </c>
      <c r="Y37">
        <f>Controlled!B35</f>
        <v>104.65217391304348</v>
      </c>
      <c r="Z37">
        <f>'Controlled pct'!B35</f>
        <v>0.16428912702204629</v>
      </c>
      <c r="AA37">
        <f>'Fight Time'!B35</f>
        <v>637</v>
      </c>
    </row>
    <row r="38" spans="1:28" x14ac:dyDescent="0.3">
      <c r="A38" t="str">
        <f>Control!A36</f>
        <v>Julius Walker</v>
      </c>
      <c r="E38">
        <v>6</v>
      </c>
      <c r="F38">
        <v>1</v>
      </c>
      <c r="G38">
        <v>0</v>
      </c>
      <c r="H38">
        <v>1</v>
      </c>
      <c r="W38">
        <f>Control!B36</f>
        <v>331</v>
      </c>
      <c r="X38" t="e">
        <f>'Ctrl pct'!B36</f>
        <v>#DIV/0!</v>
      </c>
      <c r="Y38">
        <f>Controlled!B36</f>
        <v>43</v>
      </c>
      <c r="Z38" t="e">
        <f>'Controlled pct'!B36</f>
        <v>#DIV/0!</v>
      </c>
      <c r="AA38">
        <f>'Fight Time'!B36</f>
        <v>0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Alsan</v>
      </c>
      <c r="E42">
        <v>14</v>
      </c>
      <c r="F42">
        <v>2</v>
      </c>
      <c r="G42">
        <v>2</v>
      </c>
      <c r="H42">
        <v>1</v>
      </c>
      <c r="W42">
        <f>Control!B40</f>
        <v>0.5</v>
      </c>
      <c r="X42">
        <f>'Ctrl pct'!B40</f>
        <v>1.6949152542372881E-3</v>
      </c>
      <c r="Y42">
        <f>Controlled!B40</f>
        <v>21</v>
      </c>
      <c r="Z42">
        <f>'Controlled pct'!B40</f>
        <v>7.1186440677966104E-2</v>
      </c>
      <c r="AA42">
        <f>'Fight Time'!B40</f>
        <v>295</v>
      </c>
    </row>
    <row r="43" spans="1:28" x14ac:dyDescent="0.3">
      <c r="A43" t="str">
        <f>Control!A41</f>
        <v>Jean Matsumoto</v>
      </c>
      <c r="E43">
        <v>16</v>
      </c>
      <c r="F43">
        <v>1</v>
      </c>
      <c r="G43">
        <v>2</v>
      </c>
      <c r="H43">
        <v>1</v>
      </c>
      <c r="W43">
        <f>Control!B41</f>
        <v>155.75</v>
      </c>
      <c r="X43">
        <f>'Ctrl pct'!B41</f>
        <v>0.19468750000000001</v>
      </c>
      <c r="Y43">
        <f>Controlled!B41</f>
        <v>236.25</v>
      </c>
      <c r="Z43">
        <f>'Controlled pct'!B41</f>
        <v>0.29531249999999998</v>
      </c>
      <c r="AA43">
        <f>'Fight Time'!B41</f>
        <v>800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E45">
        <v>14</v>
      </c>
      <c r="F45">
        <v>2</v>
      </c>
      <c r="G45">
        <v>8</v>
      </c>
      <c r="H45">
        <v>2</v>
      </c>
      <c r="W45">
        <f>Control!B43</f>
        <v>380.6</v>
      </c>
      <c r="X45">
        <f>'Ctrl pct'!B43</f>
        <v>0.68453237410071943</v>
      </c>
      <c r="Y45">
        <f>Controlled!B43</f>
        <v>87.6</v>
      </c>
      <c r="Z45">
        <f>'Controlled pct'!B43</f>
        <v>0.15755395683453235</v>
      </c>
      <c r="AA45">
        <f>'Fight Time'!B43</f>
        <v>556</v>
      </c>
    </row>
    <row r="46" spans="1:28" x14ac:dyDescent="0.3">
      <c r="A46" t="str">
        <f>Control!A44</f>
        <v>Brendan Allen</v>
      </c>
      <c r="E46">
        <v>24</v>
      </c>
      <c r="F46">
        <v>7</v>
      </c>
      <c r="G46">
        <v>12</v>
      </c>
      <c r="H46">
        <v>4</v>
      </c>
      <c r="W46">
        <f>Control!B44</f>
        <v>197.375</v>
      </c>
      <c r="X46">
        <f>'Ctrl pct'!B44</f>
        <v>0.32623966942148758</v>
      </c>
      <c r="Y46">
        <f>Controlled!B44</f>
        <v>159</v>
      </c>
      <c r="Z46">
        <f>'Controlled pct'!B44</f>
        <v>0.2628099173553719</v>
      </c>
      <c r="AA46">
        <f>'Fight Time'!B44</f>
        <v>605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7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7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7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7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7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7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7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7" x14ac:dyDescent="0.3">
      <c r="A56" t="str">
        <f>Control!A54</f>
        <v>Danny Silva</v>
      </c>
      <c r="E56">
        <v>10</v>
      </c>
      <c r="F56">
        <v>1</v>
      </c>
      <c r="G56">
        <v>2</v>
      </c>
      <c r="H56">
        <v>0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</row>
    <row r="57" spans="1:27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7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7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7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7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7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7" x14ac:dyDescent="0.3">
      <c r="A63" t="str">
        <f>Control!A61</f>
        <v>Austen Lane</v>
      </c>
      <c r="E63">
        <v>13</v>
      </c>
      <c r="F63">
        <v>6</v>
      </c>
      <c r="G63">
        <v>1</v>
      </c>
      <c r="H63">
        <v>3</v>
      </c>
      <c r="W63">
        <f>Control!B61</f>
        <v>160.83333333333334</v>
      </c>
      <c r="X63">
        <f>'Ctrl pct'!B61</f>
        <v>0.54335585585585588</v>
      </c>
      <c r="Y63">
        <f>Controlled!B61</f>
        <v>31</v>
      </c>
      <c r="Z63">
        <f>'Controlled pct'!B61</f>
        <v>0.10472972972972973</v>
      </c>
      <c r="AA63">
        <f>'Fight Time'!B61</f>
        <v>296</v>
      </c>
    </row>
    <row r="64" spans="1:27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0</v>
      </c>
      <c r="G66">
        <v>3</v>
      </c>
      <c r="H66">
        <v>0</v>
      </c>
      <c r="I66">
        <v>0.55000000000000004</v>
      </c>
      <c r="J66">
        <v>0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0.08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11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E68">
        <v>14</v>
      </c>
      <c r="F68">
        <v>2</v>
      </c>
      <c r="G68">
        <v>3</v>
      </c>
      <c r="H68">
        <v>2</v>
      </c>
      <c r="W68">
        <f>Control!B66</f>
        <v>21.2</v>
      </c>
      <c r="X68">
        <f>'Ctrl pct'!B66</f>
        <v>3.7522123893805305E-2</v>
      </c>
      <c r="Y68">
        <f>Controlled!B66</f>
        <v>180.6</v>
      </c>
      <c r="Z68">
        <f>'Controlled pct'!B66</f>
        <v>0.31964601769911505</v>
      </c>
      <c r="AA68">
        <f>'Fight Time'!B66</f>
        <v>565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2.14</v>
      </c>
      <c r="P71" s="8">
        <v>2.98</v>
      </c>
      <c r="Q71">
        <v>0.81</v>
      </c>
      <c r="R71">
        <v>0.11</v>
      </c>
      <c r="S71">
        <v>0.08</v>
      </c>
      <c r="T71">
        <v>2.15</v>
      </c>
      <c r="U71">
        <v>0.47</v>
      </c>
      <c r="V71">
        <v>0.68</v>
      </c>
      <c r="W71">
        <f>Control!B69</f>
        <v>62</v>
      </c>
      <c r="X71">
        <f>'Ctrl pct'!B69</f>
        <v>0.17765042979942694</v>
      </c>
      <c r="Y71">
        <f>Controlled!B69</f>
        <v>217.54545454545453</v>
      </c>
      <c r="Z71">
        <f>'Controlled pct'!B69</f>
        <v>0.62333941130502735</v>
      </c>
      <c r="AA71">
        <f>'Fight Time'!B69</f>
        <v>349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E73">
        <v>21</v>
      </c>
      <c r="F73">
        <v>3</v>
      </c>
      <c r="G73">
        <v>4</v>
      </c>
      <c r="H73">
        <v>1</v>
      </c>
      <c r="W73">
        <f>Control!B71</f>
        <v>379.4</v>
      </c>
      <c r="X73">
        <f>'Ctrl pct'!B71</f>
        <v>0.47543859649122805</v>
      </c>
      <c r="Y73">
        <f>Controlled!B71</f>
        <v>25.4</v>
      </c>
      <c r="Z73">
        <f>'Controlled pct'!B71</f>
        <v>3.182957393483709E-2</v>
      </c>
      <c r="AA73">
        <f>'Fight Time'!B71</f>
        <v>798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E78">
        <v>22</v>
      </c>
      <c r="F78">
        <v>6</v>
      </c>
      <c r="G78">
        <v>1</v>
      </c>
      <c r="H78">
        <v>1</v>
      </c>
      <c r="W78">
        <f>Control!B76</f>
        <v>8</v>
      </c>
      <c r="X78">
        <f>'Ctrl pct'!B76</f>
        <v>8.8888888888888889E-3</v>
      </c>
      <c r="Y78">
        <f>Controlled!B76</f>
        <v>107</v>
      </c>
      <c r="Z78">
        <f>'Controlled pct'!B76</f>
        <v>0.11888888888888889</v>
      </c>
      <c r="AA78">
        <f>'Fight Time'!B76</f>
        <v>900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E80">
        <v>13</v>
      </c>
      <c r="F80">
        <v>2</v>
      </c>
      <c r="G80">
        <v>4</v>
      </c>
      <c r="H80">
        <v>2</v>
      </c>
      <c r="W80">
        <f>Control!B78</f>
        <v>28.714285714285715</v>
      </c>
      <c r="X80">
        <f>'Ctrl pct'!B78</f>
        <v>9.5396298054105363E-2</v>
      </c>
      <c r="Y80">
        <f>Controlled!B78</f>
        <v>45.428571428571431</v>
      </c>
      <c r="Z80">
        <f>'Controlled pct'!B78</f>
        <v>0.15092548647365925</v>
      </c>
      <c r="AA80">
        <f>'Fight Time'!B78</f>
        <v>301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E87">
        <v>32</v>
      </c>
      <c r="F87">
        <v>17</v>
      </c>
      <c r="G87">
        <v>13</v>
      </c>
      <c r="H87">
        <v>12</v>
      </c>
      <c r="W87">
        <f>Control!B85</f>
        <v>96.15384615384616</v>
      </c>
      <c r="X87">
        <f>'Ctrl pct'!B85</f>
        <v>0.13955565479513229</v>
      </c>
      <c r="Y87">
        <f>Controlled!B85</f>
        <v>56.96</v>
      </c>
      <c r="Z87">
        <f>'Controlled pct'!B85</f>
        <v>8.2670537010159653E-2</v>
      </c>
      <c r="AA87">
        <f>'Fight Time'!B85</f>
        <v>689</v>
      </c>
    </row>
    <row r="88" spans="1:28" x14ac:dyDescent="0.3">
      <c r="A88" t="str">
        <f>Control!A86</f>
        <v>Iasmin Lucindo</v>
      </c>
      <c r="E88">
        <v>17</v>
      </c>
      <c r="F88">
        <v>6</v>
      </c>
      <c r="G88">
        <v>4</v>
      </c>
      <c r="H88">
        <v>2</v>
      </c>
      <c r="W88">
        <f>Control!B86</f>
        <v>192.66666666666666</v>
      </c>
      <c r="X88">
        <f>'Ctrl pct'!B86</f>
        <v>0.23381877022653721</v>
      </c>
      <c r="Y88">
        <f>Controlled!B86</f>
        <v>114</v>
      </c>
      <c r="Z88">
        <f>'Controlled pct'!B86</f>
        <v>0.13834951456310679</v>
      </c>
      <c r="AA88">
        <f>'Fight Time'!B86</f>
        <v>824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E97">
        <v>4</v>
      </c>
      <c r="F97">
        <v>2</v>
      </c>
      <c r="G97">
        <v>1</v>
      </c>
      <c r="H97">
        <v>1</v>
      </c>
      <c r="W97">
        <f>Control!B95</f>
        <v>129.5</v>
      </c>
      <c r="X97">
        <f>'Ctrl pct'!B95</f>
        <v>0.1438888888888889</v>
      </c>
      <c r="Y97">
        <f>Controlled!B95</f>
        <v>100.5</v>
      </c>
      <c r="Z97">
        <f>'Controlled pct'!B95</f>
        <v>0.11166666666666666</v>
      </c>
      <c r="AA97">
        <f>'Fight Time'!B95</f>
        <v>900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3.75</v>
      </c>
      <c r="P98" s="8">
        <v>2.61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8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E100">
        <v>13</v>
      </c>
      <c r="F100">
        <v>6</v>
      </c>
      <c r="G100">
        <v>5</v>
      </c>
      <c r="H100">
        <v>6</v>
      </c>
      <c r="W100">
        <f>Control!B98</f>
        <v>13.4</v>
      </c>
      <c r="X100">
        <f>'Ctrl pct'!B98</f>
        <v>2.2905982905982905E-2</v>
      </c>
      <c r="Y100">
        <f>Controlled!B98</f>
        <v>206.3</v>
      </c>
      <c r="Z100">
        <f>'Controlled pct'!B98</f>
        <v>0.3526495726495727</v>
      </c>
      <c r="AA100">
        <f>'Fight Time'!B98</f>
        <v>585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E110">
        <v>22</v>
      </c>
      <c r="F110">
        <v>11</v>
      </c>
      <c r="G110">
        <v>8</v>
      </c>
      <c r="H110">
        <v>6</v>
      </c>
      <c r="W110">
        <f>Control!B108</f>
        <v>83.07692307692308</v>
      </c>
      <c r="X110">
        <f>'Ctrl pct'!B108</f>
        <v>0.26042922594646734</v>
      </c>
      <c r="Y110">
        <f>Controlled!B108</f>
        <v>62.846153846153847</v>
      </c>
      <c r="Z110">
        <f>'Controlled pct'!B108</f>
        <v>0.19700988666505909</v>
      </c>
      <c r="AA110">
        <f>'Fight Time'!B108</f>
        <v>319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E115">
        <v>16</v>
      </c>
      <c r="F115">
        <v>7</v>
      </c>
      <c r="G115">
        <v>5</v>
      </c>
      <c r="H115">
        <v>3</v>
      </c>
      <c r="W115">
        <f>Control!B113</f>
        <v>111.71428571428571</v>
      </c>
      <c r="X115">
        <f>'Ctrl pct'!B113</f>
        <v>0.20920278223649008</v>
      </c>
      <c r="Y115">
        <f>Controlled!B113</f>
        <v>128.28571428571428</v>
      </c>
      <c r="Z115">
        <f>'Controlled pct'!B113</f>
        <v>0.24023542001070089</v>
      </c>
      <c r="AA115">
        <f>'Fight Time'!B113</f>
        <v>534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 Hernandez</v>
      </c>
      <c r="E117">
        <v>16</v>
      </c>
      <c r="F117">
        <v>8</v>
      </c>
      <c r="G117">
        <v>8</v>
      </c>
      <c r="H117">
        <v>7</v>
      </c>
      <c r="W117">
        <f>Control!B115</f>
        <v>73.857142857142861</v>
      </c>
      <c r="X117">
        <f>'Ctrl pct'!B115</f>
        <v>0.12068160597572362</v>
      </c>
      <c r="Y117">
        <f>Controlled!B115</f>
        <v>63.428571428571431</v>
      </c>
      <c r="Z117">
        <f>'Controlled pct'!B115</f>
        <v>0.10364145658263306</v>
      </c>
      <c r="AA117">
        <f>'Fight Time'!B115</f>
        <v>612</v>
      </c>
    </row>
    <row r="118" spans="1:28" x14ac:dyDescent="0.3">
      <c r="A118" t="str">
        <f>Control!A116</f>
        <v>Kevin Vallejos</v>
      </c>
      <c r="E118">
        <v>15</v>
      </c>
      <c r="F118">
        <v>1</v>
      </c>
      <c r="G118">
        <v>1</v>
      </c>
      <c r="H118">
        <v>0</v>
      </c>
      <c r="W118">
        <f>Control!B116</f>
        <v>5.5</v>
      </c>
      <c r="X118">
        <f>'Ctrl pct'!B116</f>
        <v>1.0536398467432951E-2</v>
      </c>
      <c r="Y118">
        <f>Controlled!B116</f>
        <v>5</v>
      </c>
      <c r="Z118">
        <f>'Controlled pct'!B116</f>
        <v>9.5785440613026813E-3</v>
      </c>
      <c r="AA118">
        <f>'Fight Time'!B116</f>
        <v>522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E120">
        <v>25</v>
      </c>
      <c r="F120">
        <v>9</v>
      </c>
      <c r="G120">
        <v>11</v>
      </c>
      <c r="H120">
        <v>5</v>
      </c>
      <c r="W120">
        <f>Control!B118</f>
        <v>90.5</v>
      </c>
      <c r="X120">
        <f>'Ctrl pct'!B118</f>
        <v>0.1258692628650904</v>
      </c>
      <c r="Y120">
        <f>Controlled!B118</f>
        <v>181.625</v>
      </c>
      <c r="Z120">
        <f>'Controlled pct'!B118</f>
        <v>0.25260778859527122</v>
      </c>
      <c r="AA120">
        <f>'Fight Time'!B118</f>
        <v>719</v>
      </c>
    </row>
    <row r="121" spans="1:28" x14ac:dyDescent="0.3">
      <c r="A121" t="str">
        <f>Control!A119</f>
        <v>Chidi Njokuani</v>
      </c>
      <c r="E121">
        <v>25</v>
      </c>
      <c r="F121">
        <v>10</v>
      </c>
      <c r="G121">
        <v>5</v>
      </c>
      <c r="H121">
        <v>3</v>
      </c>
      <c r="W121">
        <f>Control!B119</f>
        <v>142</v>
      </c>
      <c r="X121">
        <f>'Ctrl pct'!B119</f>
        <v>0.24398625429553264</v>
      </c>
      <c r="Y121">
        <f>Controlled!B119</f>
        <v>149.875</v>
      </c>
      <c r="Z121">
        <f>'Controlled pct'!B119</f>
        <v>0.25751718213058417</v>
      </c>
      <c r="AA121">
        <f>'Fight Time'!B119</f>
        <v>582</v>
      </c>
    </row>
    <row r="122" spans="1:28" x14ac:dyDescent="0.3">
      <c r="A122" t="str">
        <f>Control!A120</f>
        <v>Roman Dolidze</v>
      </c>
      <c r="E122">
        <v>15</v>
      </c>
      <c r="F122">
        <v>3</v>
      </c>
      <c r="G122">
        <v>9</v>
      </c>
      <c r="H122">
        <v>3</v>
      </c>
      <c r="W122">
        <f>Control!B120</f>
        <v>213.36363636363637</v>
      </c>
      <c r="X122">
        <f>'Ctrl pct'!B120</f>
        <v>0.31609427609427609</v>
      </c>
      <c r="Y122">
        <f>Controlled!B120</f>
        <v>51.272727272727273</v>
      </c>
      <c r="Z122">
        <f>'Controlled pct'!B120</f>
        <v>7.5959595959595963E-2</v>
      </c>
      <c r="AA122">
        <f>'Fight Time'!B120</f>
        <v>675</v>
      </c>
    </row>
    <row r="123" spans="1:28" x14ac:dyDescent="0.3">
      <c r="A123" t="str">
        <f>Control!A121</f>
        <v>Marvin Vettori</v>
      </c>
      <c r="E123">
        <v>19</v>
      </c>
      <c r="F123">
        <v>7</v>
      </c>
      <c r="G123">
        <v>9</v>
      </c>
      <c r="H123">
        <v>6</v>
      </c>
      <c r="W123">
        <f>Control!B121</f>
        <v>218.46666666666667</v>
      </c>
      <c r="X123">
        <f>'Ctrl pct'!B121</f>
        <v>0.21523809523809523</v>
      </c>
      <c r="Y123">
        <f>Controlled!B121</f>
        <v>67.066666666666663</v>
      </c>
      <c r="Z123">
        <f>'Controlled pct'!B121</f>
        <v>6.6075533661740557E-2</v>
      </c>
      <c r="AA123">
        <f>'Fight Time'!B121</f>
        <v>1015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E127">
        <v>9</v>
      </c>
      <c r="F127">
        <v>2</v>
      </c>
      <c r="G127">
        <v>1</v>
      </c>
      <c r="H127">
        <v>1</v>
      </c>
      <c r="W127">
        <f>Control!B125</f>
        <v>222</v>
      </c>
      <c r="X127">
        <f>'Ctrl pct'!B125</f>
        <v>0.5935828877005348</v>
      </c>
      <c r="Y127">
        <f>Controlled!B125</f>
        <v>234.5</v>
      </c>
      <c r="Z127">
        <f>'Controlled pct'!B125</f>
        <v>0.62700534759358284</v>
      </c>
      <c r="AA127">
        <f>'Fight Time'!B125</f>
        <v>374</v>
      </c>
    </row>
    <row r="128" spans="1:28" x14ac:dyDescent="0.3">
      <c r="A128" t="str">
        <f>Control!A126</f>
        <v>Andrey Pulyaev</v>
      </c>
      <c r="E128">
        <v>9</v>
      </c>
      <c r="F128">
        <v>3</v>
      </c>
      <c r="G128">
        <v>0</v>
      </c>
      <c r="H128">
        <v>1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</row>
    <row r="129" spans="1:27" x14ac:dyDescent="0.3">
      <c r="A129" t="str">
        <f>Control!A127</f>
        <v>Christian Leroy Duncan</v>
      </c>
      <c r="E129">
        <v>11</v>
      </c>
      <c r="F129">
        <v>2</v>
      </c>
      <c r="G129">
        <v>4</v>
      </c>
      <c r="H129">
        <v>2</v>
      </c>
      <c r="W129">
        <f>Control!B127</f>
        <v>162.33333333333334</v>
      </c>
      <c r="X129">
        <f>'Ctrl pct'!B127</f>
        <v>0.28036845135290733</v>
      </c>
      <c r="Y129">
        <f>Controlled!B127</f>
        <v>145.5</v>
      </c>
      <c r="Z129">
        <f>'Controlled pct'!B127</f>
        <v>0.25129533678756477</v>
      </c>
      <c r="AA129">
        <f>'Fight Time'!B127</f>
        <v>579</v>
      </c>
    </row>
    <row r="130" spans="1:27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7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7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7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7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7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7" x14ac:dyDescent="0.3">
      <c r="A136" t="str">
        <f>Control!A134</f>
        <v>Morgan Charriere</v>
      </c>
      <c r="E136">
        <v>20</v>
      </c>
      <c r="F136">
        <v>11</v>
      </c>
      <c r="G136">
        <v>2</v>
      </c>
      <c r="H136">
        <v>2</v>
      </c>
      <c r="W136">
        <f>Control!B134</f>
        <v>139.75</v>
      </c>
      <c r="X136">
        <f>'Ctrl pct'!B134</f>
        <v>0.28755144032921809</v>
      </c>
      <c r="Y136">
        <f>Controlled!B134</f>
        <v>86.25</v>
      </c>
      <c r="Z136">
        <f>'Controlled pct'!B134</f>
        <v>0.17746913580246915</v>
      </c>
      <c r="AA136">
        <f>'Fight Time'!B134</f>
        <v>486</v>
      </c>
    </row>
    <row r="137" spans="1:27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7" x14ac:dyDescent="0.3">
      <c r="A138" t="str">
        <f>Control!A136</f>
        <v>Chris Duncan</v>
      </c>
      <c r="E138">
        <v>13</v>
      </c>
      <c r="F138">
        <v>2</v>
      </c>
      <c r="G138">
        <v>4</v>
      </c>
      <c r="H138">
        <v>1</v>
      </c>
      <c r="W138">
        <f>Control!B136</f>
        <v>128.14285714285714</v>
      </c>
      <c r="X138">
        <f>'Ctrl pct'!B136</f>
        <v>0.30151260504201682</v>
      </c>
      <c r="Y138">
        <f>Controlled!B136</f>
        <v>18.857142857142858</v>
      </c>
      <c r="Z138">
        <f>'Controlled pct'!B136</f>
        <v>4.4369747899159664E-2</v>
      </c>
      <c r="AA138">
        <f>'Fight Time'!B136</f>
        <v>425</v>
      </c>
    </row>
    <row r="139" spans="1:27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7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7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7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27</v>
      </c>
      <c r="F142">
        <v>13</v>
      </c>
      <c r="G142">
        <v>15</v>
      </c>
      <c r="H142">
        <v>10</v>
      </c>
      <c r="I142">
        <v>0.48</v>
      </c>
      <c r="J142">
        <v>0.15</v>
      </c>
      <c r="K142">
        <v>0.33</v>
      </c>
      <c r="L142">
        <v>0.31</v>
      </c>
      <c r="M142">
        <v>0.19</v>
      </c>
      <c r="N142">
        <v>0.54</v>
      </c>
      <c r="O142" s="8">
        <v>4.1900000000000004</v>
      </c>
      <c r="P142" s="8">
        <v>3.1</v>
      </c>
      <c r="T142">
        <v>0.77</v>
      </c>
      <c r="U142">
        <v>0.37</v>
      </c>
      <c r="V142">
        <v>0.54</v>
      </c>
      <c r="W142">
        <f>Control!B140</f>
        <v>82.76</v>
      </c>
      <c r="X142">
        <f>'Ctrl pct'!B140</f>
        <v>0.13391585760517799</v>
      </c>
      <c r="Y142">
        <f>Controlled!B140</f>
        <v>236.19230769230768</v>
      </c>
      <c r="Z142">
        <f>'Controlled pct'!B140</f>
        <v>0.38218820014936516</v>
      </c>
      <c r="AA142">
        <f>'Fight Time'!B140</f>
        <v>618</v>
      </c>
    </row>
    <row r="143" spans="1:27" x14ac:dyDescent="0.3">
      <c r="A143" t="str">
        <f>Control!A141</f>
        <v>Gunnar Nelson</v>
      </c>
      <c r="E143">
        <v>19</v>
      </c>
      <c r="F143">
        <v>6</v>
      </c>
      <c r="G143">
        <v>10</v>
      </c>
      <c r="H143">
        <v>6</v>
      </c>
      <c r="W143">
        <f>Control!B141</f>
        <v>216.1875</v>
      </c>
      <c r="X143">
        <f>'Ctrl pct'!B141</f>
        <v>0.35911544850498339</v>
      </c>
      <c r="Y143">
        <f>Controlled!B141</f>
        <v>83.625</v>
      </c>
      <c r="Z143">
        <f>'Controlled pct'!B141</f>
        <v>0.13891196013289037</v>
      </c>
      <c r="AA143">
        <f>'Fight Time'!B141</f>
        <v>602</v>
      </c>
    </row>
    <row r="144" spans="1:27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7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7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7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7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7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7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7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7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7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7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7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7" x14ac:dyDescent="0.3">
      <c r="A156" t="str">
        <f>Control!A154</f>
        <v>Loopy Godinez</v>
      </c>
      <c r="E156">
        <v>13</v>
      </c>
      <c r="F156">
        <v>5</v>
      </c>
      <c r="G156">
        <v>8</v>
      </c>
      <c r="H156">
        <v>5</v>
      </c>
      <c r="W156">
        <f>Control!B154</f>
        <v>213.72727272727272</v>
      </c>
      <c r="X156">
        <f>'Ctrl pct'!B154</f>
        <v>0.26256421710967165</v>
      </c>
      <c r="Y156">
        <f>Controlled!B154</f>
        <v>106.75</v>
      </c>
      <c r="Z156">
        <f>'Controlled pct'!B154</f>
        <v>0.13114250614250614</v>
      </c>
      <c r="AA156">
        <f>'Fight Time'!B154</f>
        <v>814</v>
      </c>
    </row>
    <row r="157" spans="1:27" x14ac:dyDescent="0.3">
      <c r="A157" t="str">
        <f>Control!A155</f>
        <v>Cristian Rodriguez</v>
      </c>
      <c r="E157">
        <v>12</v>
      </c>
      <c r="F157">
        <v>3</v>
      </c>
      <c r="G157">
        <v>5</v>
      </c>
      <c r="H157">
        <v>3</v>
      </c>
      <c r="W157">
        <f>Control!B155</f>
        <v>151.125</v>
      </c>
      <c r="X157">
        <f>'Ctrl pct'!B155</f>
        <v>0.20367250673854448</v>
      </c>
      <c r="Y157">
        <f>Controlled!B155</f>
        <v>296.375</v>
      </c>
      <c r="Z157">
        <f>'Controlled pct'!B155</f>
        <v>0.39942722371967654</v>
      </c>
      <c r="AA157">
        <f>'Fight Time'!B155</f>
        <v>742</v>
      </c>
    </row>
    <row r="158" spans="1:27" x14ac:dyDescent="0.3">
      <c r="A158" t="str">
        <f>Control!A156</f>
        <v>Aleba Gautier</v>
      </c>
      <c r="E158">
        <v>7</v>
      </c>
      <c r="F158">
        <v>1</v>
      </c>
      <c r="G158">
        <v>1</v>
      </c>
      <c r="H158">
        <v>0</v>
      </c>
      <c r="W158">
        <f>Control!B156</f>
        <v>145</v>
      </c>
      <c r="X158">
        <f>'Ctrl pct'!B156</f>
        <v>0.26851851851851855</v>
      </c>
      <c r="Y158">
        <f>Controlled!B156</f>
        <v>307</v>
      </c>
      <c r="Z158">
        <f>'Controlled pct'!B156</f>
        <v>0.56851851851851853</v>
      </c>
      <c r="AA158">
        <f>'Fight Time'!B156</f>
        <v>540</v>
      </c>
    </row>
    <row r="159" spans="1:27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7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15.2</v>
      </c>
      <c r="X161">
        <f>'Ctrl pct'!B159</f>
        <v>2.4796084828711255E-2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E172">
        <v>12</v>
      </c>
      <c r="F172">
        <v>4</v>
      </c>
      <c r="G172">
        <v>3</v>
      </c>
      <c r="H172">
        <v>3</v>
      </c>
      <c r="W172">
        <f>Control!B170</f>
        <v>103</v>
      </c>
      <c r="X172">
        <f>'Ctrl pct'!B170</f>
        <v>0.13307493540051679</v>
      </c>
      <c r="Y172">
        <f>Controlled!B170</f>
        <v>138.80000000000001</v>
      </c>
      <c r="Z172">
        <f>'Controlled pct'!B170</f>
        <v>0.17932816537467702</v>
      </c>
      <c r="AA172">
        <f>'Fight Time'!B170</f>
        <v>774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7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7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7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7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7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7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7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7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7" x14ac:dyDescent="0.3">
      <c r="A185" t="str">
        <f>Control!A183</f>
        <v>Davey Grant</v>
      </c>
      <c r="G185">
        <v>7</v>
      </c>
      <c r="H185">
        <v>6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</row>
    <row r="186" spans="1:27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7" x14ac:dyDescent="0.3">
      <c r="A187" t="str">
        <f>Control!A185</f>
        <v>Ode Osbourne</v>
      </c>
      <c r="E187">
        <v>13</v>
      </c>
      <c r="F187">
        <v>8</v>
      </c>
      <c r="G187">
        <v>5</v>
      </c>
      <c r="H187">
        <v>6</v>
      </c>
      <c r="W187">
        <f>Control!B185</f>
        <v>27.90909090909091</v>
      </c>
      <c r="X187">
        <f>'Ctrl pct'!B185</f>
        <v>6.8911335578002247E-2</v>
      </c>
      <c r="Y187">
        <f>Controlled!B185</f>
        <v>143.45454545454547</v>
      </c>
      <c r="Z187">
        <f>'Controlled pct'!B185</f>
        <v>0.35420875420875425</v>
      </c>
      <c r="AA187">
        <f>'Fight Time'!B185</f>
        <v>405</v>
      </c>
    </row>
    <row r="188" spans="1:27" x14ac:dyDescent="0.3">
      <c r="A188" t="str">
        <f>Control!A186</f>
        <v>Robert Valentin</v>
      </c>
      <c r="E188">
        <v>10</v>
      </c>
      <c r="F188">
        <v>5</v>
      </c>
      <c r="G188">
        <v>0</v>
      </c>
      <c r="H188">
        <v>2</v>
      </c>
      <c r="W188">
        <f>Control!B186</f>
        <v>57</v>
      </c>
      <c r="X188">
        <f>'Ctrl pct'!B186</f>
        <v>0.13936430317848411</v>
      </c>
      <c r="Y188">
        <f>Controlled!B186</f>
        <v>540.5</v>
      </c>
      <c r="Z188">
        <f>'Controlled pct'!B186</f>
        <v>1.3215158924205379</v>
      </c>
      <c r="AA188">
        <f>'Fight Time'!B186</f>
        <v>409</v>
      </c>
    </row>
    <row r="189" spans="1:27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7" x14ac:dyDescent="0.3">
      <c r="A190" t="str">
        <f>Control!A188</f>
        <v>Martin Buday</v>
      </c>
      <c r="E190">
        <v>15</v>
      </c>
      <c r="F190">
        <v>2</v>
      </c>
      <c r="G190">
        <v>6</v>
      </c>
      <c r="H190">
        <v>1</v>
      </c>
      <c r="W190">
        <f>Control!B188</f>
        <v>199.625</v>
      </c>
      <c r="X190">
        <f>'Ctrl pct'!B188</f>
        <v>0.32512214983713356</v>
      </c>
      <c r="Y190">
        <f>Controlled!B188</f>
        <v>94.625</v>
      </c>
      <c r="Z190">
        <f>'Controlled pct'!B188</f>
        <v>0.15411237785016288</v>
      </c>
      <c r="AA190">
        <f>'Fight Time'!B188</f>
        <v>614</v>
      </c>
    </row>
    <row r="191" spans="1:27" x14ac:dyDescent="0.3">
      <c r="A191" t="str">
        <f>Control!A189</f>
        <v>Kennedy Nzechukwu</v>
      </c>
      <c r="E191">
        <v>14</v>
      </c>
      <c r="F191">
        <v>5</v>
      </c>
      <c r="G191">
        <v>8</v>
      </c>
      <c r="H191">
        <v>5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</row>
    <row r="192" spans="1:27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E196">
        <v>16</v>
      </c>
      <c r="F196">
        <v>0</v>
      </c>
      <c r="G196">
        <v>8</v>
      </c>
      <c r="H196">
        <v>0</v>
      </c>
      <c r="W196">
        <f>Control!B194</f>
        <v>202.88888888888889</v>
      </c>
      <c r="X196">
        <f>'Ctrl pct'!B194</f>
        <v>0.246823465801568</v>
      </c>
      <c r="Y196">
        <f>Controlled!B194</f>
        <v>139</v>
      </c>
      <c r="Z196">
        <f>'Controlled pct'!B194</f>
        <v>0.16909975669099755</v>
      </c>
      <c r="AA196">
        <f>'Fight Time'!B194</f>
        <v>822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E199">
        <v>9</v>
      </c>
      <c r="F199">
        <v>2</v>
      </c>
      <c r="G199">
        <v>3</v>
      </c>
      <c r="H199">
        <v>1</v>
      </c>
      <c r="W199">
        <f>Control!B197</f>
        <v>132.33333333333334</v>
      </c>
      <c r="X199">
        <f>'Ctrl pct'!B197</f>
        <v>0.17366579177602801</v>
      </c>
      <c r="Y199">
        <f>Controlled!B197</f>
        <v>303.66666666666669</v>
      </c>
      <c r="Z199">
        <f>'Controlled pct'!B197</f>
        <v>0.39851268591426076</v>
      </c>
      <c r="AA199">
        <f>'Fight Time'!B197</f>
        <v>762</v>
      </c>
    </row>
    <row r="200" spans="1:28" x14ac:dyDescent="0.3">
      <c r="A200" t="str">
        <f>Control!A198</f>
        <v>Tresean Gore</v>
      </c>
      <c r="E200">
        <v>5</v>
      </c>
      <c r="F200">
        <v>3</v>
      </c>
      <c r="G200">
        <v>2</v>
      </c>
      <c r="H200">
        <v>3</v>
      </c>
      <c r="W200">
        <f>Control!B198</f>
        <v>71.75</v>
      </c>
      <c r="X200">
        <f>'Ctrl pct'!B198</f>
        <v>0.18350383631713554</v>
      </c>
      <c r="Y200">
        <f>Controlled!B198</f>
        <v>82.5</v>
      </c>
      <c r="Z200">
        <f>'Controlled pct'!B198</f>
        <v>0.21099744245524296</v>
      </c>
      <c r="AA200">
        <f>'Fight Time'!B198</f>
        <v>391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E204">
        <v>20</v>
      </c>
      <c r="F204">
        <v>9</v>
      </c>
      <c r="G204">
        <v>8</v>
      </c>
      <c r="H204">
        <v>7</v>
      </c>
      <c r="W204">
        <f>Control!B202</f>
        <v>29.733333333333334</v>
      </c>
      <c r="X204">
        <f>'Ctrl pct'!B202</f>
        <v>7.6632302405498287E-2</v>
      </c>
      <c r="Y204">
        <f>Controlled!B202</f>
        <v>61.06666666666667</v>
      </c>
      <c r="Z204">
        <f>'Controlled pct'!B202</f>
        <v>0.15738831615120275</v>
      </c>
      <c r="AA204">
        <f>'Fight Time'!B202</f>
        <v>388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7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7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7" x14ac:dyDescent="0.3">
      <c r="A211" t="str">
        <f>Control!A209</f>
        <v>Dan Ige</v>
      </c>
      <c r="E211">
        <v>19</v>
      </c>
      <c r="F211">
        <v>9</v>
      </c>
      <c r="G211">
        <v>11</v>
      </c>
      <c r="H211">
        <v>8</v>
      </c>
      <c r="W211">
        <f>Control!B209</f>
        <v>94.666666666666671</v>
      </c>
      <c r="X211">
        <f>'Ctrl pct'!B209</f>
        <v>0.12342459800086919</v>
      </c>
      <c r="Y211">
        <f>Controlled!B209</f>
        <v>161.88888888888889</v>
      </c>
      <c r="Z211">
        <f>'Controlled pct'!B209</f>
        <v>0.21106765174561784</v>
      </c>
      <c r="AA211">
        <f>'Fight Time'!B209</f>
        <v>767</v>
      </c>
    </row>
    <row r="212" spans="1:27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7" x14ac:dyDescent="0.3">
      <c r="A213" t="str">
        <f>Control!A211</f>
        <v>Nikita Krylov</v>
      </c>
      <c r="E213">
        <v>30</v>
      </c>
      <c r="F213">
        <v>10</v>
      </c>
      <c r="G213">
        <v>11</v>
      </c>
      <c r="H213">
        <v>8</v>
      </c>
      <c r="W213">
        <f>Control!B211</f>
        <v>169.55555555555554</v>
      </c>
      <c r="X213">
        <f>'Ctrl pct'!B211</f>
        <v>0.40758547008547008</v>
      </c>
      <c r="Y213">
        <f>Controlled!B211</f>
        <v>118.27777777777777</v>
      </c>
      <c r="Z213">
        <f>'Controlled pct'!B211</f>
        <v>0.28432158119658119</v>
      </c>
      <c r="AA213">
        <f>'Fight Time'!B211</f>
        <v>416</v>
      </c>
    </row>
    <row r="214" spans="1:27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7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7" x14ac:dyDescent="0.3">
      <c r="A216" t="str">
        <f>Control!A214</f>
        <v>Bryce Mitchell</v>
      </c>
      <c r="E216">
        <v>17</v>
      </c>
      <c r="F216">
        <v>3</v>
      </c>
      <c r="G216">
        <v>8</v>
      </c>
      <c r="H216">
        <v>3</v>
      </c>
      <c r="W216">
        <f>Control!B214</f>
        <v>369.2</v>
      </c>
      <c r="X216">
        <f>'Ctrl pct'!B214</f>
        <v>0.53429811866859622</v>
      </c>
      <c r="Y216">
        <f>Controlled!B214</f>
        <v>112</v>
      </c>
      <c r="Z216">
        <f>'Controlled pct'!B214</f>
        <v>0.16208393632416787</v>
      </c>
      <c r="AA216">
        <f>'Fight Time'!B214</f>
        <v>691</v>
      </c>
    </row>
    <row r="217" spans="1:27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7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7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7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7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7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7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7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E236">
        <v>20</v>
      </c>
      <c r="F236">
        <v>2</v>
      </c>
      <c r="G236">
        <v>3</v>
      </c>
      <c r="H236">
        <v>0</v>
      </c>
      <c r="W236">
        <f>Control!B234</f>
        <v>207</v>
      </c>
      <c r="X236">
        <f>'Ctrl pct'!B234</f>
        <v>0.45196506550218341</v>
      </c>
      <c r="Y236">
        <f>Controlled!B234</f>
        <v>86.5</v>
      </c>
      <c r="Z236">
        <f>'Controlled pct'!B234</f>
        <v>0.18886462882096069</v>
      </c>
      <c r="AA236">
        <f>'Fight Time'!B234</f>
        <v>458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7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7" x14ac:dyDescent="0.3">
      <c r="A242" t="str">
        <f>Control!A240</f>
        <v>Marc-Andre Barriault</v>
      </c>
      <c r="E242">
        <v>17</v>
      </c>
      <c r="F242">
        <v>9</v>
      </c>
      <c r="G242">
        <v>6</v>
      </c>
      <c r="H242">
        <v>8</v>
      </c>
      <c r="W242">
        <f>Control!B240</f>
        <v>54.9</v>
      </c>
      <c r="X242">
        <f>'Ctrl pct'!B240</f>
        <v>9.4006849315068489E-2</v>
      </c>
      <c r="Y242">
        <f>Controlled!B240</f>
        <v>120.8</v>
      </c>
      <c r="Z242">
        <f>'Controlled pct'!B240</f>
        <v>0.20684931506849313</v>
      </c>
      <c r="AA242">
        <f>'Fight Time'!B240</f>
        <v>584</v>
      </c>
    </row>
    <row r="243" spans="1:27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7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7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7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7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7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7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7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7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7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7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7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7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7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5</v>
      </c>
      <c r="P276" s="8">
        <v>5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10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0.50163220892274207</v>
      </c>
      <c r="Y278">
        <f>Controlled!B276</f>
        <v>52</v>
      </c>
      <c r="Z278">
        <f>'Controlled pct'!B276</f>
        <v>0.11316648531011969</v>
      </c>
      <c r="AA278">
        <f>'Fight Time'!B276</f>
        <v>459.5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3.9800995024875619E-3</v>
      </c>
      <c r="Y280">
        <f>Controlled!B278</f>
        <v>9.3333333333333339</v>
      </c>
      <c r="Z280">
        <f>'Controlled pct'!B278</f>
        <v>2.228855721393035E-2</v>
      </c>
      <c r="AA280">
        <f>'Fight Time'!B278</f>
        <v>418.75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9.0007365578197884E-2</v>
      </c>
      <c r="Y281">
        <f>Controlled!B279</f>
        <v>198</v>
      </c>
      <c r="Z281">
        <f>'Controlled pct'!B279</f>
        <v>0.29167689663638596</v>
      </c>
      <c r="AA281">
        <f>'Fight Time'!B279</f>
        <v>678.83333333333337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0.42788830715532283</v>
      </c>
      <c r="Y282">
        <f>Controlled!B280</f>
        <v>40.299999999999997</v>
      </c>
      <c r="Z282">
        <f>'Controlled pct'!B280</f>
        <v>9.1431064572425821E-2</v>
      </c>
      <c r="AA282">
        <f>'Fight Time'!B280</f>
        <v>440.76923076923077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0.27978025582158084</v>
      </c>
      <c r="Y286">
        <f>Controlled!B284</f>
        <v>66.5</v>
      </c>
      <c r="Z286">
        <f>'Controlled pct'!B284</f>
        <v>0.11995736306985896</v>
      </c>
      <c r="AA286">
        <f>'Fight Time'!B284</f>
        <v>554.36363636363637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0.58530986993113998</v>
      </c>
      <c r="Y287">
        <f>Controlled!B285</f>
        <v>7.5</v>
      </c>
      <c r="Z287">
        <f>'Controlled pct'!B285</f>
        <v>1.1476664116296864E-2</v>
      </c>
      <c r="AA287">
        <f>'Fight Time'!B285</f>
        <v>653.5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6.8549212195621032E-2</v>
      </c>
      <c r="Y291">
        <f>Controlled!B289</f>
        <v>154</v>
      </c>
      <c r="Z291">
        <f>'Controlled pct'!B289</f>
        <v>0.47268262737875993</v>
      </c>
      <c r="AA291">
        <f>'Fight Time'!B289</f>
        <v>325.8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0.20451640391989775</v>
      </c>
      <c r="Y292">
        <f>Controlled!B290</f>
        <v>69.75</v>
      </c>
      <c r="Z292">
        <f>'Controlled pct'!B290</f>
        <v>0.11887515977844056</v>
      </c>
      <c r="AA292">
        <f>'Fight Time'!B290</f>
        <v>586.75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0.86</v>
      </c>
      <c r="J297">
        <v>0</v>
      </c>
      <c r="K297">
        <v>0.14000000000000001</v>
      </c>
      <c r="L297">
        <v>0</v>
      </c>
      <c r="M297">
        <v>0</v>
      </c>
      <c r="N297">
        <v>1</v>
      </c>
      <c r="O297" s="8">
        <v>3.33</v>
      </c>
      <c r="P297" s="8">
        <v>3.4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1</v>
      </c>
      <c r="W297">
        <f>Control!B295</f>
        <v>0</v>
      </c>
      <c r="X297">
        <f>'Ctrl pct'!B295</f>
        <v>0</v>
      </c>
      <c r="Y297">
        <f>Controlled!B295</f>
        <v>36</v>
      </c>
      <c r="Z297">
        <f>'Controlled pct'!B295</f>
        <v>0.04</v>
      </c>
      <c r="AA297">
        <f>'Fight Time'!B295</f>
        <v>900</v>
      </c>
      <c r="AB297">
        <v>-1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-1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0</v>
      </c>
      <c r="G334">
        <v>0</v>
      </c>
      <c r="H334">
        <v>0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0</v>
      </c>
      <c r="O334" s="8">
        <v>3.5</v>
      </c>
      <c r="P334" s="8">
        <v>3</v>
      </c>
      <c r="T334">
        <v>0</v>
      </c>
      <c r="U334">
        <v>0</v>
      </c>
      <c r="V334">
        <v>1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7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4.6900000000000004</v>
      </c>
      <c r="P348" s="8">
        <v>3.84</v>
      </c>
      <c r="T348">
        <v>2.02</v>
      </c>
      <c r="U348">
        <v>0.61</v>
      </c>
      <c r="V348">
        <v>0.92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3.4</v>
      </c>
      <c r="P349" s="8">
        <v>3.21</v>
      </c>
      <c r="T349">
        <v>2.25</v>
      </c>
      <c r="U349">
        <v>0.4</v>
      </c>
      <c r="V349">
        <v>0.56000000000000005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W350">
        <f>Control!B348</f>
        <v>0</v>
      </c>
      <c r="X350">
        <f>'Ctrl pct'!B348</f>
        <v>0</v>
      </c>
      <c r="Y350">
        <f>Controlled!B348</f>
        <v>0</v>
      </c>
      <c r="Z350">
        <f>'Controlled pct'!B348</f>
        <v>0</v>
      </c>
      <c r="AA350">
        <f>'Fight Time'!B348</f>
        <v>0</v>
      </c>
    </row>
    <row r="351" spans="1:28" x14ac:dyDescent="0.3">
      <c r="W351">
        <f>Control!B349</f>
        <v>0</v>
      </c>
      <c r="X351">
        <f>'Ctrl pct'!B349</f>
        <v>0</v>
      </c>
      <c r="Y351">
        <f>Controlled!B349</f>
        <v>0</v>
      </c>
      <c r="Z351">
        <f>'Controlled pct'!B349</f>
        <v>0</v>
      </c>
      <c r="AA351">
        <f>'Fight Time'!B349</f>
        <v>0</v>
      </c>
    </row>
    <row r="352" spans="1:28" x14ac:dyDescent="0.3">
      <c r="W352">
        <f>Control!B350</f>
        <v>0</v>
      </c>
      <c r="X352">
        <f>'Ctrl pct'!B350</f>
        <v>0</v>
      </c>
      <c r="Y352">
        <f>Controlled!B350</f>
        <v>0</v>
      </c>
      <c r="Z352">
        <f>'Controlled pct'!B350</f>
        <v>0</v>
      </c>
      <c r="AA352">
        <f>'Fight Time'!B350</f>
        <v>0</v>
      </c>
    </row>
    <row r="353" spans="23:27" x14ac:dyDescent="0.3">
      <c r="W353">
        <f>Control!B351</f>
        <v>0</v>
      </c>
      <c r="X353">
        <f>'Ctrl pct'!B351</f>
        <v>0</v>
      </c>
      <c r="Y353">
        <f>Controlled!B351</f>
        <v>0</v>
      </c>
      <c r="Z353">
        <f>'Controlled pct'!B351</f>
        <v>0</v>
      </c>
      <c r="AA353">
        <f>'Fight Time'!B351</f>
        <v>0</v>
      </c>
    </row>
    <row r="354" spans="23:27" x14ac:dyDescent="0.3">
      <c r="W354">
        <f>Control!B352</f>
        <v>0</v>
      </c>
      <c r="X354">
        <f>'Ctrl pct'!B352</f>
        <v>0</v>
      </c>
      <c r="Y354">
        <f>Controlled!B352</f>
        <v>0</v>
      </c>
      <c r="Z354">
        <f>'Controlled pct'!B352</f>
        <v>0</v>
      </c>
      <c r="AA354">
        <f>'Fight Time'!B352</f>
        <v>0</v>
      </c>
    </row>
    <row r="355" spans="23:27" x14ac:dyDescent="0.3">
      <c r="W355">
        <f>Control!B353</f>
        <v>0</v>
      </c>
      <c r="X355">
        <f>'Ctrl pct'!B353</f>
        <v>0</v>
      </c>
      <c r="Y355">
        <f>Controlled!B353</f>
        <v>0</v>
      </c>
      <c r="Z355">
        <f>'Controlled pct'!B353</f>
        <v>0</v>
      </c>
      <c r="AA355">
        <f>'Fight Time'!B353</f>
        <v>0</v>
      </c>
    </row>
    <row r="356" spans="23:27" x14ac:dyDescent="0.3">
      <c r="W356">
        <f>Control!B354</f>
        <v>0</v>
      </c>
      <c r="X356">
        <f>'Ctrl pct'!B354</f>
        <v>0</v>
      </c>
      <c r="Y356">
        <f>Controlled!B354</f>
        <v>0</v>
      </c>
      <c r="Z356">
        <f>'Controlled pct'!B354</f>
        <v>0</v>
      </c>
      <c r="AA356">
        <f>'Fight Time'!B354</f>
        <v>0</v>
      </c>
    </row>
    <row r="357" spans="23:27" x14ac:dyDescent="0.3">
      <c r="W357">
        <f>Control!B355</f>
        <v>0</v>
      </c>
      <c r="X357">
        <f>'Ctrl pct'!B355</f>
        <v>0</v>
      </c>
      <c r="Y357">
        <f>Controlled!B355</f>
        <v>0</v>
      </c>
      <c r="Z357">
        <f>'Controlled pct'!B355</f>
        <v>0</v>
      </c>
      <c r="AA357">
        <f>'Fight Time'!B355</f>
        <v>0</v>
      </c>
    </row>
    <row r="358" spans="23:27" x14ac:dyDescent="0.3">
      <c r="W358">
        <f>Control!B356</f>
        <v>0</v>
      </c>
      <c r="X358">
        <f>'Ctrl pct'!B356</f>
        <v>0</v>
      </c>
      <c r="Y358">
        <f>Controlled!B356</f>
        <v>0</v>
      </c>
      <c r="Z358">
        <f>'Controlled pct'!B356</f>
        <v>0</v>
      </c>
      <c r="AA358">
        <f>'Fight Time'!B356</f>
        <v>0</v>
      </c>
    </row>
    <row r="359" spans="23:27" x14ac:dyDescent="0.3">
      <c r="W359">
        <f>Control!B357</f>
        <v>0</v>
      </c>
      <c r="X359">
        <f>'Ctrl pct'!B357</f>
        <v>0</v>
      </c>
      <c r="Y359">
        <f>Controlled!B357</f>
        <v>0</v>
      </c>
      <c r="Z359">
        <f>'Controlled pct'!B357</f>
        <v>0</v>
      </c>
      <c r="AA359">
        <f>'Fight Time'!B357</f>
        <v>0</v>
      </c>
    </row>
    <row r="360" spans="23:27" x14ac:dyDescent="0.3">
      <c r="W360">
        <f>Control!B358</f>
        <v>0</v>
      </c>
      <c r="X360">
        <f>'Ctrl pct'!B358</f>
        <v>0</v>
      </c>
      <c r="Y360">
        <f>Controlled!B358</f>
        <v>0</v>
      </c>
      <c r="Z360">
        <f>'Controlled pct'!B358</f>
        <v>0</v>
      </c>
      <c r="AA360">
        <f>'Fight Time'!B358</f>
        <v>0</v>
      </c>
    </row>
    <row r="361" spans="23:27" x14ac:dyDescent="0.3">
      <c r="W361">
        <f>Control!B359</f>
        <v>0</v>
      </c>
      <c r="X361">
        <f>'Ctrl pct'!B359</f>
        <v>0</v>
      </c>
      <c r="Y361">
        <f>Controlled!B359</f>
        <v>0</v>
      </c>
      <c r="Z361">
        <f>'Controlled pct'!B359</f>
        <v>0</v>
      </c>
      <c r="AA361">
        <f>'Fight Time'!B359</f>
        <v>0</v>
      </c>
    </row>
    <row r="362" spans="23:27" x14ac:dyDescent="0.3">
      <c r="W362">
        <f>Control!B360</f>
        <v>0</v>
      </c>
      <c r="X362">
        <f>'Ctrl pct'!B360</f>
        <v>0</v>
      </c>
      <c r="Y362">
        <f>Controlled!B360</f>
        <v>0</v>
      </c>
      <c r="Z362">
        <f>'Controlled pct'!B360</f>
        <v>0</v>
      </c>
      <c r="AA362">
        <f>'Fight Time'!B360</f>
        <v>0</v>
      </c>
    </row>
    <row r="363" spans="23:27" x14ac:dyDescent="0.3">
      <c r="W363">
        <f>Control!B361</f>
        <v>0</v>
      </c>
      <c r="X363">
        <f>'Ctrl pct'!B361</f>
        <v>0</v>
      </c>
      <c r="Y363">
        <f>Controlled!B361</f>
        <v>0</v>
      </c>
      <c r="Z363">
        <f>'Controlled pct'!B361</f>
        <v>0</v>
      </c>
      <c r="AA363">
        <f>'Fight Time'!B361</f>
        <v>0</v>
      </c>
    </row>
    <row r="364" spans="23:27" x14ac:dyDescent="0.3">
      <c r="W364">
        <f>Control!B362</f>
        <v>0</v>
      </c>
      <c r="X364">
        <f>'Ctrl pct'!B362</f>
        <v>0</v>
      </c>
      <c r="Y364">
        <f>Controlled!B362</f>
        <v>0</v>
      </c>
      <c r="Z364">
        <f>'Controlled pct'!B362</f>
        <v>0</v>
      </c>
      <c r="AA364">
        <f>'Fight Time'!B362</f>
        <v>0</v>
      </c>
    </row>
    <row r="365" spans="23:27" x14ac:dyDescent="0.3">
      <c r="W365">
        <f>Control!B363</f>
        <v>0</v>
      </c>
      <c r="X365">
        <f>'Ctrl pct'!B363</f>
        <v>0</v>
      </c>
      <c r="Y365">
        <f>Controlled!B363</f>
        <v>0</v>
      </c>
      <c r="Z365">
        <f>'Controlled pct'!B363</f>
        <v>0</v>
      </c>
      <c r="AA365">
        <f>'Fight Time'!B363</f>
        <v>0</v>
      </c>
    </row>
    <row r="366" spans="23:27" x14ac:dyDescent="0.3">
      <c r="W366">
        <f>Control!B364</f>
        <v>0</v>
      </c>
      <c r="X366">
        <f>'Ctrl pct'!B364</f>
        <v>0</v>
      </c>
      <c r="Y366">
        <f>Controlled!B364</f>
        <v>0</v>
      </c>
      <c r="Z366">
        <f>'Controlled pct'!B364</f>
        <v>0</v>
      </c>
      <c r="AA366">
        <f>'Fight Time'!B364</f>
        <v>0</v>
      </c>
    </row>
    <row r="367" spans="23:27" x14ac:dyDescent="0.3">
      <c r="W367">
        <f>Control!B365</f>
        <v>0</v>
      </c>
      <c r="X367">
        <f>'Ctrl pct'!B365</f>
        <v>0</v>
      </c>
      <c r="Y367">
        <f>Controlled!B365</f>
        <v>0</v>
      </c>
      <c r="Z367">
        <f>'Controlled pct'!B365</f>
        <v>0</v>
      </c>
      <c r="AA367">
        <f>'Fight Time'!B365</f>
        <v>0</v>
      </c>
    </row>
    <row r="368" spans="23:27" x14ac:dyDescent="0.3">
      <c r="W368">
        <f>Control!B366</f>
        <v>0</v>
      </c>
      <c r="X368">
        <f>'Ctrl pct'!B366</f>
        <v>0</v>
      </c>
      <c r="Y368">
        <f>Controlled!B366</f>
        <v>0</v>
      </c>
      <c r="Z368">
        <f>'Controlled pct'!B366</f>
        <v>0</v>
      </c>
      <c r="AA368">
        <f>'Fight Time'!B366</f>
        <v>0</v>
      </c>
    </row>
    <row r="369" spans="23:27" x14ac:dyDescent="0.3">
      <c r="W369">
        <f>Control!B367</f>
        <v>0</v>
      </c>
      <c r="X369">
        <f>'Ctrl pct'!B367</f>
        <v>0</v>
      </c>
      <c r="Y369">
        <f>Controlled!B367</f>
        <v>0</v>
      </c>
      <c r="Z369">
        <f>'Controlled pct'!B367</f>
        <v>0</v>
      </c>
      <c r="AA369">
        <f>'Fight Time'!B367</f>
        <v>0</v>
      </c>
    </row>
    <row r="370" spans="23:27" x14ac:dyDescent="0.3">
      <c r="W370">
        <f>Control!B368</f>
        <v>0</v>
      </c>
      <c r="X370">
        <f>'Ctrl pct'!B368</f>
        <v>0</v>
      </c>
      <c r="Y370">
        <f>Controlled!B368</f>
        <v>0</v>
      </c>
      <c r="Z370">
        <f>'Controlled pct'!B368</f>
        <v>0</v>
      </c>
      <c r="AA370">
        <f>'Fight Time'!B368</f>
        <v>0</v>
      </c>
    </row>
    <row r="371" spans="23:27" x14ac:dyDescent="0.3">
      <c r="W371">
        <f>Control!B369</f>
        <v>0</v>
      </c>
      <c r="X371">
        <f>'Ctrl pct'!B369</f>
        <v>0</v>
      </c>
      <c r="Y371">
        <f>Controlled!B369</f>
        <v>0</v>
      </c>
      <c r="Z371">
        <f>'Controlled pct'!B369</f>
        <v>0</v>
      </c>
      <c r="AA371">
        <f>'Fight Time'!B369</f>
        <v>0</v>
      </c>
    </row>
    <row r="372" spans="23:27" x14ac:dyDescent="0.3">
      <c r="W372">
        <f>Control!B370</f>
        <v>0</v>
      </c>
      <c r="X372">
        <f>'Ctrl pct'!B370</f>
        <v>0</v>
      </c>
      <c r="Y372">
        <f>Controlled!B370</f>
        <v>0</v>
      </c>
      <c r="Z372">
        <f>'Controlled pct'!B370</f>
        <v>0</v>
      </c>
      <c r="AA372">
        <f>'Fight Time'!B370</f>
        <v>0</v>
      </c>
    </row>
    <row r="373" spans="23:27" x14ac:dyDescent="0.3">
      <c r="W373">
        <f>Control!B371</f>
        <v>0</v>
      </c>
      <c r="X373">
        <f>'Ctrl pct'!B371</f>
        <v>0</v>
      </c>
      <c r="Y373">
        <f>Controlled!B371</f>
        <v>0</v>
      </c>
      <c r="Z373">
        <f>'Controlled pct'!B371</f>
        <v>0</v>
      </c>
      <c r="AA373">
        <f>'Fight Time'!B371</f>
        <v>0</v>
      </c>
    </row>
    <row r="374" spans="23:27" x14ac:dyDescent="0.3">
      <c r="W374">
        <f>Control!B372</f>
        <v>0</v>
      </c>
      <c r="X374">
        <f>'Ctrl pct'!B372</f>
        <v>0</v>
      </c>
      <c r="Y374">
        <f>Controlled!B372</f>
        <v>0</v>
      </c>
      <c r="Z374">
        <f>'Controlled pct'!B372</f>
        <v>0</v>
      </c>
      <c r="AA374">
        <f>'Fight Time'!B372</f>
        <v>0</v>
      </c>
    </row>
    <row r="375" spans="23:27" x14ac:dyDescent="0.3">
      <c r="W375">
        <f>Control!B373</f>
        <v>0</v>
      </c>
      <c r="X375">
        <f>'Ctrl pct'!B373</f>
        <v>0</v>
      </c>
      <c r="Y375">
        <f>Controlled!B373</f>
        <v>0</v>
      </c>
      <c r="Z375">
        <f>'Controlled pct'!B373</f>
        <v>0</v>
      </c>
      <c r="AA375">
        <f>'Fight Time'!B373</f>
        <v>0</v>
      </c>
    </row>
    <row r="376" spans="23:27" x14ac:dyDescent="0.3">
      <c r="W376">
        <f>Control!B374</f>
        <v>0</v>
      </c>
      <c r="X376">
        <f>'Ctrl pct'!B374</f>
        <v>0</v>
      </c>
      <c r="Y376">
        <f>Controlled!B374</f>
        <v>0</v>
      </c>
      <c r="Z376">
        <f>'Controlled pct'!B374</f>
        <v>0</v>
      </c>
      <c r="AA376">
        <f>'Fight Time'!B374</f>
        <v>0</v>
      </c>
    </row>
    <row r="377" spans="23:27" x14ac:dyDescent="0.3">
      <c r="W377">
        <f>Control!B375</f>
        <v>0</v>
      </c>
      <c r="X377">
        <f>'Ctrl pct'!B375</f>
        <v>0</v>
      </c>
      <c r="Y377">
        <f>Controlled!B375</f>
        <v>0</v>
      </c>
      <c r="Z377">
        <f>'Controlled pct'!B375</f>
        <v>0</v>
      </c>
      <c r="AA377">
        <f>'Fight Time'!B375</f>
        <v>0</v>
      </c>
    </row>
    <row r="378" spans="23:27" x14ac:dyDescent="0.3">
      <c r="W378">
        <f>Control!B376</f>
        <v>0</v>
      </c>
      <c r="X378">
        <f>'Ctrl pct'!B376</f>
        <v>0</v>
      </c>
      <c r="Y378">
        <f>Controlled!B376</f>
        <v>0</v>
      </c>
      <c r="Z378">
        <f>'Controlled pct'!B376</f>
        <v>0</v>
      </c>
      <c r="AA378">
        <f>'Fight Time'!B376</f>
        <v>0</v>
      </c>
    </row>
    <row r="379" spans="23:27" x14ac:dyDescent="0.3">
      <c r="W379">
        <f>Control!B377</f>
        <v>0</v>
      </c>
      <c r="X379">
        <f>'Ctrl pct'!B377</f>
        <v>0</v>
      </c>
      <c r="Y379">
        <f>Controlled!B377</f>
        <v>0</v>
      </c>
      <c r="Z379">
        <f>'Controlled pct'!B377</f>
        <v>0</v>
      </c>
      <c r="AA379">
        <f>'Fight Time'!B377</f>
        <v>0</v>
      </c>
    </row>
    <row r="380" spans="23:27" x14ac:dyDescent="0.3">
      <c r="W380">
        <f>Control!B378</f>
        <v>0</v>
      </c>
      <c r="X380">
        <f>'Ctrl pct'!B378</f>
        <v>0</v>
      </c>
      <c r="Y380">
        <f>Controlled!B378</f>
        <v>0</v>
      </c>
      <c r="Z380">
        <f>'Controlled pct'!B378</f>
        <v>0</v>
      </c>
      <c r="AA380">
        <f>'Fight Time'!B378</f>
        <v>0</v>
      </c>
    </row>
    <row r="381" spans="23:27" x14ac:dyDescent="0.3">
      <c r="W381">
        <f>Control!B379</f>
        <v>0</v>
      </c>
      <c r="X381">
        <f>'Ctrl pct'!B379</f>
        <v>0</v>
      </c>
      <c r="Y381">
        <f>Controlled!B379</f>
        <v>0</v>
      </c>
      <c r="Z381">
        <f>'Controlled pct'!B379</f>
        <v>0</v>
      </c>
      <c r="AA381">
        <f>'Fight Time'!B379</f>
        <v>0</v>
      </c>
    </row>
    <row r="382" spans="23:27" x14ac:dyDescent="0.3">
      <c r="W382">
        <f>Control!B380</f>
        <v>0</v>
      </c>
      <c r="X382">
        <f>'Ctrl pct'!B380</f>
        <v>0</v>
      </c>
      <c r="Y382">
        <f>Controlled!B380</f>
        <v>0</v>
      </c>
      <c r="Z382">
        <f>'Controlled pct'!B380</f>
        <v>0</v>
      </c>
      <c r="AA382">
        <f>'Fight Time'!B380</f>
        <v>0</v>
      </c>
    </row>
    <row r="383" spans="23:27" x14ac:dyDescent="0.3">
      <c r="W383">
        <f>Control!B381</f>
        <v>0</v>
      </c>
      <c r="X383">
        <f>'Ctrl pct'!B381</f>
        <v>0</v>
      </c>
      <c r="Y383">
        <f>Controlled!B381</f>
        <v>0</v>
      </c>
      <c r="Z383">
        <f>'Controlled pct'!B381</f>
        <v>0</v>
      </c>
      <c r="AA383">
        <f>'Fight Time'!B381</f>
        <v>0</v>
      </c>
    </row>
    <row r="384" spans="23:27" x14ac:dyDescent="0.3">
      <c r="W384">
        <f>Control!B382</f>
        <v>0</v>
      </c>
      <c r="X384">
        <f>'Ctrl pct'!B382</f>
        <v>0</v>
      </c>
      <c r="Y384">
        <f>Controlled!B382</f>
        <v>0</v>
      </c>
      <c r="Z384">
        <f>'Controlled pct'!B382</f>
        <v>0</v>
      </c>
      <c r="AA384">
        <f>'Fight Time'!B382</f>
        <v>0</v>
      </c>
    </row>
    <row r="385" spans="23:27" x14ac:dyDescent="0.3">
      <c r="W385">
        <f>Control!B383</f>
        <v>0</v>
      </c>
      <c r="X385">
        <f>'Ctrl pct'!B383</f>
        <v>0</v>
      </c>
      <c r="Y385">
        <f>Controlled!B383</f>
        <v>0</v>
      </c>
      <c r="Z385">
        <f>'Controlled pct'!B383</f>
        <v>0</v>
      </c>
      <c r="AA385">
        <f>'Fight Time'!B383</f>
        <v>0</v>
      </c>
    </row>
    <row r="386" spans="23:27" x14ac:dyDescent="0.3">
      <c r="W386">
        <f>Control!B384</f>
        <v>0</v>
      </c>
      <c r="X386">
        <f>'Ctrl pct'!B384</f>
        <v>0</v>
      </c>
      <c r="Y386">
        <f>Controlled!B384</f>
        <v>0</v>
      </c>
      <c r="Z386">
        <f>'Controlled pct'!B384</f>
        <v>0</v>
      </c>
      <c r="AA386">
        <f>'Fight Time'!B384</f>
        <v>0</v>
      </c>
    </row>
    <row r="387" spans="23:27" x14ac:dyDescent="0.3">
      <c r="W387">
        <f>Control!B385</f>
        <v>0</v>
      </c>
      <c r="X387">
        <f>'Ctrl pct'!B385</f>
        <v>0</v>
      </c>
      <c r="Y387">
        <f>Controlled!B385</f>
        <v>0</v>
      </c>
      <c r="Z387">
        <f>'Controlled pct'!B385</f>
        <v>0</v>
      </c>
      <c r="AA387">
        <f>'Fight Time'!B385</f>
        <v>0</v>
      </c>
    </row>
    <row r="388" spans="23:27" x14ac:dyDescent="0.3">
      <c r="W388">
        <f>Control!B386</f>
        <v>0</v>
      </c>
      <c r="X388">
        <f>'Ctrl pct'!B386</f>
        <v>0</v>
      </c>
      <c r="Y388">
        <f>Controlled!B386</f>
        <v>0</v>
      </c>
      <c r="Z388">
        <f>'Controlled pct'!B386</f>
        <v>0</v>
      </c>
      <c r="AA388">
        <f>'Fight Time'!B386</f>
        <v>0</v>
      </c>
    </row>
    <row r="389" spans="23:27" x14ac:dyDescent="0.3">
      <c r="W389">
        <f>Control!B387</f>
        <v>0</v>
      </c>
      <c r="X389">
        <f>'Ctrl pct'!B387</f>
        <v>0</v>
      </c>
      <c r="Y389">
        <f>Controlled!B387</f>
        <v>0</v>
      </c>
      <c r="Z389">
        <f>'Controlled pct'!B387</f>
        <v>0</v>
      </c>
      <c r="AA389">
        <f>'Fight Time'!B387</f>
        <v>0</v>
      </c>
    </row>
    <row r="390" spans="23:27" x14ac:dyDescent="0.3">
      <c r="W390">
        <f>Control!B388</f>
        <v>0</v>
      </c>
      <c r="X390">
        <f>'Ctrl pct'!B388</f>
        <v>0</v>
      </c>
      <c r="Y390">
        <f>Controlled!B388</f>
        <v>0</v>
      </c>
      <c r="Z390">
        <f>'Controlled pct'!B388</f>
        <v>0</v>
      </c>
      <c r="AA390">
        <f>'Fight Time'!B388</f>
        <v>0</v>
      </c>
    </row>
    <row r="391" spans="23:27" x14ac:dyDescent="0.3">
      <c r="W391">
        <f>Control!B389</f>
        <v>0</v>
      </c>
      <c r="X391">
        <f>'Ctrl pct'!B389</f>
        <v>0</v>
      </c>
      <c r="Y391">
        <f>Controlled!B389</f>
        <v>0</v>
      </c>
      <c r="Z391">
        <f>'Controlled pct'!B389</f>
        <v>0</v>
      </c>
      <c r="AA391">
        <f>'Fight Time'!B389</f>
        <v>0</v>
      </c>
    </row>
    <row r="392" spans="23:27" x14ac:dyDescent="0.3">
      <c r="W392">
        <f>Control!B390</f>
        <v>0</v>
      </c>
      <c r="X392">
        <f>'Ctrl pct'!B390</f>
        <v>0</v>
      </c>
      <c r="Y392">
        <f>Controlled!B390</f>
        <v>0</v>
      </c>
      <c r="Z392">
        <f>'Controlled pct'!B390</f>
        <v>0</v>
      </c>
      <c r="AA392">
        <f>'Fight Time'!B390</f>
        <v>0</v>
      </c>
    </row>
    <row r="393" spans="23:27" x14ac:dyDescent="0.3">
      <c r="W393">
        <f>Control!B391</f>
        <v>0</v>
      </c>
      <c r="X393">
        <f>'Ctrl pct'!B391</f>
        <v>0</v>
      </c>
      <c r="Y393">
        <f>Controlled!B391</f>
        <v>0</v>
      </c>
      <c r="Z393">
        <f>'Controlled pct'!B391</f>
        <v>0</v>
      </c>
      <c r="AA393">
        <f>'Fight Time'!B391</f>
        <v>0</v>
      </c>
    </row>
    <row r="394" spans="23:27" x14ac:dyDescent="0.3">
      <c r="W394">
        <f>Control!B392</f>
        <v>0</v>
      </c>
      <c r="X394">
        <f>'Ctrl pct'!B392</f>
        <v>0</v>
      </c>
      <c r="Y394">
        <f>Controlled!B392</f>
        <v>0</v>
      </c>
      <c r="Z394">
        <f>'Controlled pct'!B392</f>
        <v>0</v>
      </c>
      <c r="AA394">
        <f>'Fight Time'!B392</f>
        <v>0</v>
      </c>
    </row>
    <row r="395" spans="23:27" x14ac:dyDescent="0.3">
      <c r="W395">
        <f>Control!B393</f>
        <v>0</v>
      </c>
      <c r="X395">
        <f>'Ctrl pct'!B393</f>
        <v>0</v>
      </c>
      <c r="Y395">
        <f>Controlled!B393</f>
        <v>0</v>
      </c>
      <c r="Z395">
        <f>'Controlled pct'!B393</f>
        <v>0</v>
      </c>
      <c r="AA395">
        <f>'Fight Time'!B393</f>
        <v>0</v>
      </c>
    </row>
    <row r="396" spans="23:27" x14ac:dyDescent="0.3">
      <c r="W396">
        <f>Control!B394</f>
        <v>0</v>
      </c>
      <c r="X396">
        <f>'Ctrl pct'!B394</f>
        <v>0</v>
      </c>
      <c r="Y396">
        <f>Controlled!B394</f>
        <v>0</v>
      </c>
      <c r="Z396">
        <f>'Controlled pct'!B394</f>
        <v>0</v>
      </c>
      <c r="AA396">
        <f>'Fight Time'!B394</f>
        <v>0</v>
      </c>
    </row>
    <row r="397" spans="23:27" x14ac:dyDescent="0.3">
      <c r="W397">
        <f>Control!B395</f>
        <v>0</v>
      </c>
      <c r="X397">
        <f>'Ctrl pct'!B395</f>
        <v>0</v>
      </c>
      <c r="Y397">
        <f>Controlled!B395</f>
        <v>0</v>
      </c>
      <c r="Z397">
        <f>'Controlled pct'!B395</f>
        <v>0</v>
      </c>
      <c r="AA397">
        <f>'Fight Time'!B395</f>
        <v>0</v>
      </c>
    </row>
    <row r="398" spans="23:27" x14ac:dyDescent="0.3">
      <c r="W398">
        <f>Control!B396</f>
        <v>0</v>
      </c>
      <c r="X398">
        <f>'Ctrl pct'!B396</f>
        <v>0</v>
      </c>
      <c r="Y398">
        <f>Controlled!B396</f>
        <v>0</v>
      </c>
      <c r="Z398">
        <f>'Controlled pct'!B396</f>
        <v>0</v>
      </c>
      <c r="AA398">
        <f>'Fight Time'!B396</f>
        <v>0</v>
      </c>
    </row>
    <row r="399" spans="23:27" x14ac:dyDescent="0.3">
      <c r="W399">
        <f>Control!B397</f>
        <v>0</v>
      </c>
      <c r="X399">
        <f>'Ctrl pct'!B397</f>
        <v>0</v>
      </c>
      <c r="Y399">
        <f>Controlled!B397</f>
        <v>0</v>
      </c>
      <c r="Z399">
        <f>'Controlled pct'!B397</f>
        <v>0</v>
      </c>
      <c r="AA399">
        <f>'Fight Time'!B397</f>
        <v>0</v>
      </c>
    </row>
    <row r="400" spans="23:27" x14ac:dyDescent="0.3">
      <c r="W400">
        <f>Control!B398</f>
        <v>0</v>
      </c>
      <c r="X400">
        <f>'Ctrl pct'!B398</f>
        <v>0</v>
      </c>
      <c r="Y400">
        <f>Controlled!B398</f>
        <v>0</v>
      </c>
      <c r="Z400">
        <f>'Controlled pct'!B398</f>
        <v>0</v>
      </c>
      <c r="AA400">
        <f>'Fight Time'!B398</f>
        <v>0</v>
      </c>
    </row>
    <row r="401" spans="23:27" x14ac:dyDescent="0.3">
      <c r="W401">
        <f>Control!B399</f>
        <v>0</v>
      </c>
      <c r="X401">
        <f>'Ctrl pct'!B399</f>
        <v>0</v>
      </c>
      <c r="Y401">
        <f>Controlled!B399</f>
        <v>0</v>
      </c>
      <c r="Z401">
        <f>'Controlled pct'!B399</f>
        <v>0</v>
      </c>
      <c r="AA401">
        <f>'Fight Time'!B399</f>
        <v>0</v>
      </c>
    </row>
    <row r="402" spans="23:27" x14ac:dyDescent="0.3">
      <c r="W402">
        <f>Control!B400</f>
        <v>0</v>
      </c>
      <c r="X402">
        <f>'Ctrl pct'!B400</f>
        <v>0</v>
      </c>
      <c r="Y402">
        <f>Controlled!B400</f>
        <v>0</v>
      </c>
      <c r="Z402">
        <f>'Controlled pct'!B400</f>
        <v>0</v>
      </c>
      <c r="AA402">
        <f>'Fight Time'!B400</f>
        <v>0</v>
      </c>
    </row>
    <row r="403" spans="23:27" x14ac:dyDescent="0.3">
      <c r="W403">
        <f>Control!B401</f>
        <v>0</v>
      </c>
      <c r="X403">
        <f>'Ctrl pct'!B401</f>
        <v>0</v>
      </c>
      <c r="Y403">
        <f>Controlled!B401</f>
        <v>0</v>
      </c>
      <c r="Z403">
        <f>'Controlled pct'!B401</f>
        <v>0</v>
      </c>
      <c r="AA403">
        <f>'Fight Time'!B401</f>
        <v>0</v>
      </c>
    </row>
    <row r="404" spans="23:27" x14ac:dyDescent="0.3">
      <c r="W404">
        <f>Control!B402</f>
        <v>0</v>
      </c>
      <c r="X404">
        <f>'Ctrl pct'!B402</f>
        <v>0</v>
      </c>
      <c r="Y404">
        <f>Controlled!B402</f>
        <v>0</v>
      </c>
      <c r="Z404">
        <f>'Controlled pct'!B402</f>
        <v>0</v>
      </c>
      <c r="AA404">
        <f>'Fight Time'!B402</f>
        <v>0</v>
      </c>
    </row>
    <row r="405" spans="23:27" x14ac:dyDescent="0.3">
      <c r="W405">
        <f>Control!B403</f>
        <v>0</v>
      </c>
      <c r="X405">
        <f>'Ctrl pct'!B403</f>
        <v>0</v>
      </c>
      <c r="Y405">
        <f>Controlled!B403</f>
        <v>0</v>
      </c>
      <c r="Z405">
        <f>'Controlled pct'!B403</f>
        <v>0</v>
      </c>
      <c r="AA405">
        <f>'Fight Time'!B403</f>
        <v>0</v>
      </c>
    </row>
    <row r="406" spans="23:27" x14ac:dyDescent="0.3">
      <c r="W406">
        <f>Control!B404</f>
        <v>0</v>
      </c>
      <c r="X406">
        <f>'Ctrl pct'!B404</f>
        <v>0</v>
      </c>
      <c r="Y406">
        <f>Controlled!B404</f>
        <v>0</v>
      </c>
      <c r="Z406">
        <f>'Controlled pct'!B404</f>
        <v>0</v>
      </c>
      <c r="AA406">
        <f>'Fight Time'!B404</f>
        <v>0</v>
      </c>
    </row>
    <row r="407" spans="23:27" x14ac:dyDescent="0.3">
      <c r="W407">
        <f>Control!B405</f>
        <v>0</v>
      </c>
      <c r="X407">
        <f>'Ctrl pct'!B405</f>
        <v>0</v>
      </c>
      <c r="Y407">
        <f>Controlled!B405</f>
        <v>0</v>
      </c>
      <c r="Z407">
        <f>'Controlled pct'!B405</f>
        <v>0</v>
      </c>
      <c r="AA407">
        <f>'Fight Time'!B405</f>
        <v>0</v>
      </c>
    </row>
    <row r="408" spans="23:27" x14ac:dyDescent="0.3">
      <c r="W408">
        <f>Control!B406</f>
        <v>0</v>
      </c>
      <c r="X408">
        <f>'Ctrl pct'!B406</f>
        <v>0</v>
      </c>
      <c r="Y408">
        <f>Controlled!B406</f>
        <v>0</v>
      </c>
      <c r="Z408">
        <f>'Controlled pct'!B406</f>
        <v>0</v>
      </c>
      <c r="AA408">
        <f>'Fight Time'!B406</f>
        <v>0</v>
      </c>
    </row>
    <row r="409" spans="23:27" x14ac:dyDescent="0.3">
      <c r="W409">
        <f>Control!B407</f>
        <v>0</v>
      </c>
      <c r="X409">
        <f>'Ctrl pct'!B407</f>
        <v>0</v>
      </c>
      <c r="Y409">
        <f>Controlled!B407</f>
        <v>0</v>
      </c>
      <c r="Z409">
        <f>'Controlled pct'!B407</f>
        <v>0</v>
      </c>
      <c r="AA409">
        <f>'Fight Time'!B407</f>
        <v>0</v>
      </c>
    </row>
    <row r="410" spans="23:27" x14ac:dyDescent="0.3">
      <c r="W410">
        <f>Control!B408</f>
        <v>0</v>
      </c>
      <c r="X410">
        <f>'Ctrl pct'!B408</f>
        <v>0</v>
      </c>
      <c r="Y410">
        <f>Controlled!B408</f>
        <v>0</v>
      </c>
      <c r="Z410">
        <f>'Controlled pct'!B408</f>
        <v>0</v>
      </c>
      <c r="AA410">
        <f>'Fight Time'!B408</f>
        <v>0</v>
      </c>
    </row>
    <row r="411" spans="23:27" x14ac:dyDescent="0.3">
      <c r="W411">
        <f>Control!B409</f>
        <v>0</v>
      </c>
      <c r="X411">
        <f>'Ctrl pct'!B409</f>
        <v>0</v>
      </c>
      <c r="Y411">
        <f>Controlled!B409</f>
        <v>0</v>
      </c>
      <c r="Z411">
        <f>'Controlled pct'!B409</f>
        <v>0</v>
      </c>
      <c r="AA411">
        <f>'Fight Time'!B409</f>
        <v>0</v>
      </c>
    </row>
    <row r="412" spans="23:27" x14ac:dyDescent="0.3">
      <c r="W412">
        <f>Control!B410</f>
        <v>0</v>
      </c>
      <c r="X412">
        <f>'Ctrl pct'!B410</f>
        <v>0</v>
      </c>
      <c r="Y412">
        <f>Controlled!B410</f>
        <v>0</v>
      </c>
      <c r="Z412">
        <f>'Controlled pct'!B410</f>
        <v>0</v>
      </c>
      <c r="AA412">
        <f>'Fight Time'!B410</f>
        <v>0</v>
      </c>
    </row>
    <row r="413" spans="23:27" x14ac:dyDescent="0.3">
      <c r="W413">
        <f>Control!B411</f>
        <v>0</v>
      </c>
      <c r="X413">
        <f>'Ctrl pct'!B411</f>
        <v>0</v>
      </c>
      <c r="Y413">
        <f>Controlled!B411</f>
        <v>0</v>
      </c>
      <c r="Z413">
        <f>'Controlled pct'!B411</f>
        <v>0</v>
      </c>
      <c r="AA413">
        <f>'Fight Time'!B411</f>
        <v>0</v>
      </c>
    </row>
    <row r="414" spans="23:27" x14ac:dyDescent="0.3">
      <c r="W414">
        <f>Control!B412</f>
        <v>0</v>
      </c>
      <c r="X414">
        <f>'Ctrl pct'!B412</f>
        <v>0</v>
      </c>
      <c r="Y414">
        <f>Controlled!B412</f>
        <v>0</v>
      </c>
      <c r="Z414">
        <f>'Controlled pct'!B412</f>
        <v>0</v>
      </c>
      <c r="AA414">
        <f>'Fight Time'!B412</f>
        <v>0</v>
      </c>
    </row>
    <row r="415" spans="23:27" x14ac:dyDescent="0.3">
      <c r="W415">
        <f>Control!B413</f>
        <v>0</v>
      </c>
      <c r="X415">
        <f>'Ctrl pct'!B413</f>
        <v>0</v>
      </c>
      <c r="Y415">
        <f>Controlled!B413</f>
        <v>0</v>
      </c>
      <c r="Z415">
        <f>'Controlled pct'!B413</f>
        <v>0</v>
      </c>
      <c r="AA415">
        <f>'Fight Time'!B413</f>
        <v>0</v>
      </c>
    </row>
    <row r="416" spans="23:27" x14ac:dyDescent="0.3">
      <c r="W416">
        <f>Control!B414</f>
        <v>0</v>
      </c>
      <c r="X416">
        <f>'Ctrl pct'!B414</f>
        <v>0</v>
      </c>
      <c r="Y416">
        <f>Controlled!B414</f>
        <v>0</v>
      </c>
      <c r="Z416">
        <f>'Controlled pct'!B414</f>
        <v>0</v>
      </c>
      <c r="AA416">
        <f>'Fight Time'!B414</f>
        <v>0</v>
      </c>
    </row>
    <row r="417" spans="23:27" x14ac:dyDescent="0.3">
      <c r="W417">
        <f>Control!B415</f>
        <v>0</v>
      </c>
      <c r="X417">
        <f>'Ctrl pct'!B415</f>
        <v>0</v>
      </c>
      <c r="Y417">
        <f>Controlled!B415</f>
        <v>0</v>
      </c>
      <c r="Z417">
        <f>'Controlled pct'!B415</f>
        <v>0</v>
      </c>
      <c r="AA417">
        <f>'Fight Time'!B415</f>
        <v>0</v>
      </c>
    </row>
    <row r="418" spans="23:27" x14ac:dyDescent="0.3">
      <c r="W418">
        <f>Control!B416</f>
        <v>0</v>
      </c>
      <c r="X418">
        <f>'Ctrl pct'!B416</f>
        <v>0</v>
      </c>
      <c r="Y418">
        <f>Controlled!B416</f>
        <v>0</v>
      </c>
      <c r="Z418">
        <f>'Controlled pct'!B416</f>
        <v>0</v>
      </c>
      <c r="AA418">
        <f>'Fight Time'!B416</f>
        <v>0</v>
      </c>
    </row>
    <row r="419" spans="23:27" x14ac:dyDescent="0.3">
      <c r="W419">
        <f>Control!B417</f>
        <v>0</v>
      </c>
      <c r="X419">
        <f>'Ctrl pct'!B417</f>
        <v>0</v>
      </c>
      <c r="Y419">
        <f>Controlled!B417</f>
        <v>0</v>
      </c>
      <c r="Z419">
        <f>'Controlled pct'!B417</f>
        <v>0</v>
      </c>
      <c r="AA419">
        <f>'Fight Time'!B417</f>
        <v>0</v>
      </c>
    </row>
    <row r="420" spans="23:27" x14ac:dyDescent="0.3">
      <c r="W420">
        <f>Control!B418</f>
        <v>0</v>
      </c>
      <c r="X420">
        <f>'Ctrl pct'!B418</f>
        <v>0</v>
      </c>
      <c r="Y420">
        <f>Controlled!B418</f>
        <v>0</v>
      </c>
      <c r="Z420">
        <f>'Controlled pct'!B418</f>
        <v>0</v>
      </c>
      <c r="AA420">
        <f>'Fight Time'!B418</f>
        <v>0</v>
      </c>
    </row>
    <row r="421" spans="23:27" x14ac:dyDescent="0.3">
      <c r="W421">
        <f>Control!B419</f>
        <v>0</v>
      </c>
      <c r="X421">
        <f>'Ctrl pct'!B419</f>
        <v>0</v>
      </c>
      <c r="Y421">
        <f>Controlled!B419</f>
        <v>0</v>
      </c>
      <c r="Z421">
        <f>'Controlled pct'!B419</f>
        <v>0</v>
      </c>
      <c r="AA421">
        <f>'Fight Time'!B419</f>
        <v>0</v>
      </c>
    </row>
    <row r="422" spans="23:27" x14ac:dyDescent="0.3">
      <c r="W422">
        <f>Control!B420</f>
        <v>0</v>
      </c>
      <c r="X422">
        <f>'Ctrl pct'!B420</f>
        <v>0</v>
      </c>
      <c r="Y422">
        <f>Controlled!B420</f>
        <v>0</v>
      </c>
      <c r="Z422">
        <f>'Controlled pct'!B420</f>
        <v>0</v>
      </c>
      <c r="AA422">
        <f>'Fight Time'!B420</f>
        <v>0</v>
      </c>
    </row>
    <row r="423" spans="23:27" x14ac:dyDescent="0.3">
      <c r="W423">
        <f>Control!B421</f>
        <v>0</v>
      </c>
      <c r="X423">
        <f>'Ctrl pct'!B421</f>
        <v>0</v>
      </c>
      <c r="Y423">
        <f>Controlled!B421</f>
        <v>0</v>
      </c>
      <c r="Z423">
        <f>'Controlled pct'!B421</f>
        <v>0</v>
      </c>
      <c r="AA423">
        <f>'Fight Time'!B421</f>
        <v>0</v>
      </c>
    </row>
    <row r="424" spans="23:27" x14ac:dyDescent="0.3">
      <c r="W424">
        <f>Control!B422</f>
        <v>0</v>
      </c>
      <c r="X424">
        <f>'Ctrl pct'!B422</f>
        <v>0</v>
      </c>
      <c r="Y424">
        <f>Controlled!B422</f>
        <v>0</v>
      </c>
      <c r="Z424">
        <f>'Controlled pct'!B422</f>
        <v>0</v>
      </c>
      <c r="AA424">
        <f>'Fight Time'!B422</f>
        <v>0</v>
      </c>
    </row>
    <row r="425" spans="23:27" x14ac:dyDescent="0.3">
      <c r="W425">
        <f>Control!B423</f>
        <v>0</v>
      </c>
      <c r="X425">
        <f>'Ctrl pct'!B423</f>
        <v>0</v>
      </c>
      <c r="Y425">
        <f>Controlled!B423</f>
        <v>0</v>
      </c>
      <c r="Z425">
        <f>'Controlled pct'!B423</f>
        <v>0</v>
      </c>
      <c r="AA425">
        <f>'Fight Time'!B423</f>
        <v>0</v>
      </c>
    </row>
    <row r="426" spans="23:27" x14ac:dyDescent="0.3">
      <c r="W426">
        <f>Control!B424</f>
        <v>0</v>
      </c>
      <c r="X426">
        <f>'Ctrl pct'!B424</f>
        <v>0</v>
      </c>
      <c r="Y426">
        <f>Controlled!B424</f>
        <v>0</v>
      </c>
      <c r="Z426">
        <f>'Controlled pct'!B424</f>
        <v>0</v>
      </c>
      <c r="AA426">
        <f>'Fight Time'!B424</f>
        <v>0</v>
      </c>
    </row>
    <row r="427" spans="23:27" x14ac:dyDescent="0.3">
      <c r="W427">
        <f>Control!B425</f>
        <v>0</v>
      </c>
      <c r="X427">
        <f>'Ctrl pct'!B425</f>
        <v>0</v>
      </c>
      <c r="Y427">
        <f>Controlled!B425</f>
        <v>0</v>
      </c>
      <c r="Z427">
        <f>'Controlled pct'!B425</f>
        <v>0</v>
      </c>
      <c r="AA427">
        <f>'Fight Time'!B425</f>
        <v>0</v>
      </c>
    </row>
    <row r="428" spans="23:27" x14ac:dyDescent="0.3">
      <c r="W428">
        <f>Control!B426</f>
        <v>0</v>
      </c>
      <c r="X428">
        <f>'Ctrl pct'!B426</f>
        <v>0</v>
      </c>
      <c r="Y428">
        <f>Controlled!B426</f>
        <v>0</v>
      </c>
      <c r="Z428">
        <f>'Controlled pct'!B426</f>
        <v>0</v>
      </c>
      <c r="AA428">
        <f>'Fight Time'!B426</f>
        <v>0</v>
      </c>
    </row>
    <row r="429" spans="23:27" x14ac:dyDescent="0.3">
      <c r="W429">
        <f>Control!B427</f>
        <v>0</v>
      </c>
      <c r="X429">
        <f>'Ctrl pct'!B427</f>
        <v>0</v>
      </c>
      <c r="Y429">
        <f>Controlled!B427</f>
        <v>0</v>
      </c>
      <c r="Z429">
        <f>'Controlled pct'!B427</f>
        <v>0</v>
      </c>
      <c r="AA429">
        <f>'Fight Time'!B427</f>
        <v>0</v>
      </c>
    </row>
    <row r="430" spans="23:27" x14ac:dyDescent="0.3">
      <c r="W430">
        <f>Control!B428</f>
        <v>0</v>
      </c>
      <c r="X430">
        <f>'Ctrl pct'!B428</f>
        <v>0</v>
      </c>
      <c r="Y430">
        <f>Controlled!B428</f>
        <v>0</v>
      </c>
      <c r="Z430">
        <f>'Controlled pct'!B428</f>
        <v>0</v>
      </c>
      <c r="AA430">
        <f>'Fight Time'!B428</f>
        <v>0</v>
      </c>
    </row>
    <row r="431" spans="23:27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23:27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4:27" x14ac:dyDescent="0.3"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4:27" x14ac:dyDescent="0.3"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4:27" x14ac:dyDescent="0.3"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4:27" x14ac:dyDescent="0.3"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4:27" x14ac:dyDescent="0.3"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4:27" x14ac:dyDescent="0.3"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4:27" x14ac:dyDescent="0.3"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4:27" x14ac:dyDescent="0.3"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4:27" x14ac:dyDescent="0.3"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4:27" x14ac:dyDescent="0.3"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4:27" x14ac:dyDescent="0.3"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4:27" x14ac:dyDescent="0.3"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4:27" x14ac:dyDescent="0.3"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4:27" x14ac:dyDescent="0.3"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4:27" x14ac:dyDescent="0.3"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4:27" x14ac:dyDescent="0.3"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4:27" x14ac:dyDescent="0.3"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4:27" x14ac:dyDescent="0.3"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4:27" x14ac:dyDescent="0.3"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4:27" x14ac:dyDescent="0.3"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4:27" x14ac:dyDescent="0.3"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4:27" x14ac:dyDescent="0.3"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4:27" x14ac:dyDescent="0.3"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4:27" x14ac:dyDescent="0.3"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4:27" x14ac:dyDescent="0.3"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4:27" x14ac:dyDescent="0.3"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4:27" x14ac:dyDescent="0.3"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4:27" x14ac:dyDescent="0.3"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4:27" x14ac:dyDescent="0.3"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4:27" x14ac:dyDescent="0.3"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4:27" x14ac:dyDescent="0.3"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4:27" x14ac:dyDescent="0.3"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4:27" x14ac:dyDescent="0.3"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4:27" x14ac:dyDescent="0.3"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4:27" x14ac:dyDescent="0.3"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4:27" x14ac:dyDescent="0.3"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4:27" x14ac:dyDescent="0.3"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4:27" x14ac:dyDescent="0.3"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4:27" x14ac:dyDescent="0.3"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4:27" x14ac:dyDescent="0.3"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4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4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4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4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4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4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4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4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2025-06-23T11:10:42Z</dcterms:modified>
</cp:coreProperties>
</file>