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03D72A11-F3B1-4023-9E20-151FEBF255BA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2" i="3" l="1"/>
  <c r="B206" i="3"/>
  <c r="B200" i="3"/>
  <c r="B135" i="3"/>
  <c r="B67" i="3"/>
  <c r="B510" i="3"/>
  <c r="B509" i="3"/>
  <c r="B508" i="3"/>
  <c r="B508" i="5" s="1"/>
  <c r="Z510" i="27" s="1"/>
  <c r="B506" i="3"/>
  <c r="B504" i="3"/>
  <c r="B500" i="5"/>
  <c r="Z502" i="27" s="1"/>
  <c r="B501" i="5"/>
  <c r="Z503" i="27" s="1"/>
  <c r="B502" i="5"/>
  <c r="Z504" i="27" s="1"/>
  <c r="B503" i="5"/>
  <c r="B504" i="5"/>
  <c r="Z506" i="27" s="1"/>
  <c r="B505" i="5"/>
  <c r="B506" i="5"/>
  <c r="B507" i="5"/>
  <c r="Z509" i="27" s="1"/>
  <c r="B511" i="5"/>
  <c r="Z513" i="27" s="1"/>
  <c r="B500" i="2"/>
  <c r="B501" i="2"/>
  <c r="B502" i="2"/>
  <c r="B503" i="2"/>
  <c r="B504" i="2"/>
  <c r="B505" i="2"/>
  <c r="B506" i="2"/>
  <c r="B507" i="2"/>
  <c r="Y509" i="27" s="1"/>
  <c r="B508" i="2"/>
  <c r="B509" i="2"/>
  <c r="B510" i="2"/>
  <c r="B511" i="2"/>
  <c r="B503" i="4"/>
  <c r="X505" i="27" s="1"/>
  <c r="B500" i="1"/>
  <c r="B500" i="4" s="1"/>
  <c r="X502" i="27" s="1"/>
  <c r="B501" i="1"/>
  <c r="B501" i="4" s="1"/>
  <c r="X503" i="27" s="1"/>
  <c r="B502" i="1"/>
  <c r="W504" i="27" s="1"/>
  <c r="B503" i="1"/>
  <c r="B504" i="1"/>
  <c r="W506" i="27" s="1"/>
  <c r="B506" i="1"/>
  <c r="B506" i="4" s="1"/>
  <c r="X508" i="27" s="1"/>
  <c r="B508" i="1"/>
  <c r="B510" i="1"/>
  <c r="W512" i="27" s="1"/>
  <c r="B511" i="1"/>
  <c r="B511" i="4" s="1"/>
  <c r="X513" i="27" s="1"/>
  <c r="H509" i="1"/>
  <c r="B509" i="1" s="1"/>
  <c r="W511" i="27" s="1"/>
  <c r="H507" i="1"/>
  <c r="B507" i="1" s="1"/>
  <c r="H505" i="1"/>
  <c r="B505" i="1" s="1"/>
  <c r="D505" i="1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B313" i="3"/>
  <c r="B271" i="3"/>
  <c r="B153" i="3"/>
  <c r="G222" i="1"/>
  <c r="B499" i="3"/>
  <c r="B491" i="3"/>
  <c r="B490" i="3"/>
  <c r="B492" i="5"/>
  <c r="Z494" i="27" s="1"/>
  <c r="B490" i="2"/>
  <c r="B491" i="2"/>
  <c r="B491" i="5" s="1"/>
  <c r="Z493" i="27" s="1"/>
  <c r="B492" i="2"/>
  <c r="B493" i="2"/>
  <c r="Y495" i="27" s="1"/>
  <c r="B494" i="2"/>
  <c r="B494" i="5" s="1"/>
  <c r="Z496" i="27" s="1"/>
  <c r="B495" i="2"/>
  <c r="B495" i="5" s="1"/>
  <c r="Z497" i="27" s="1"/>
  <c r="B496" i="2"/>
  <c r="B496" i="5" s="1"/>
  <c r="Z498" i="27" s="1"/>
  <c r="B497" i="2"/>
  <c r="Y499" i="27" s="1"/>
  <c r="B498" i="2"/>
  <c r="B498" i="5" s="1"/>
  <c r="Z500" i="27" s="1"/>
  <c r="B499" i="2"/>
  <c r="B491" i="4"/>
  <c r="B495" i="4"/>
  <c r="X497" i="27" s="1"/>
  <c r="B497" i="4"/>
  <c r="X499" i="27" s="1"/>
  <c r="B490" i="1"/>
  <c r="B491" i="1"/>
  <c r="B492" i="1"/>
  <c r="B492" i="4" s="1"/>
  <c r="X494" i="27" s="1"/>
  <c r="B493" i="1"/>
  <c r="B493" i="4" s="1"/>
  <c r="X495" i="27" s="1"/>
  <c r="B494" i="1"/>
  <c r="W496" i="27" s="1"/>
  <c r="B495" i="1"/>
  <c r="B496" i="1"/>
  <c r="W498" i="27" s="1"/>
  <c r="B497" i="1"/>
  <c r="B498" i="1"/>
  <c r="B498" i="4" s="1"/>
  <c r="X500" i="27" s="1"/>
  <c r="B499" i="1"/>
  <c r="A492" i="27"/>
  <c r="A493" i="27"/>
  <c r="A494" i="27"/>
  <c r="A495" i="27"/>
  <c r="A496" i="27"/>
  <c r="A497" i="27"/>
  <c r="A498" i="27"/>
  <c r="A499" i="27"/>
  <c r="A500" i="27"/>
  <c r="A501" i="27"/>
  <c r="B382" i="3"/>
  <c r="AA384" i="27" s="1"/>
  <c r="B327" i="3"/>
  <c r="AA329" i="27" s="1"/>
  <c r="B288" i="3"/>
  <c r="B195" i="3"/>
  <c r="B166" i="3"/>
  <c r="B93" i="3"/>
  <c r="B92" i="3"/>
  <c r="B74" i="3"/>
  <c r="B21" i="3"/>
  <c r="B489" i="3"/>
  <c r="B485" i="3"/>
  <c r="B484" i="3"/>
  <c r="B479" i="3"/>
  <c r="B478" i="3"/>
  <c r="B479" i="5"/>
  <c r="Z481" i="27" s="1"/>
  <c r="B487" i="5"/>
  <c r="Z489" i="27" s="1"/>
  <c r="B488" i="5"/>
  <c r="Z490" i="27" s="1"/>
  <c r="B478" i="2"/>
  <c r="B479" i="2"/>
  <c r="B480" i="2"/>
  <c r="B480" i="5" s="1"/>
  <c r="Z482" i="27" s="1"/>
  <c r="B481" i="2"/>
  <c r="B481" i="5" s="1"/>
  <c r="Z483" i="27" s="1"/>
  <c r="B482" i="2"/>
  <c r="B482" i="5" s="1"/>
  <c r="Z484" i="27" s="1"/>
  <c r="B483" i="2"/>
  <c r="B483" i="5" s="1"/>
  <c r="Z485" i="27" s="1"/>
  <c r="B484" i="2"/>
  <c r="Y486" i="27" s="1"/>
  <c r="B485" i="2"/>
  <c r="Y487" i="27" s="1"/>
  <c r="B486" i="2"/>
  <c r="B486" i="5" s="1"/>
  <c r="Z488" i="27" s="1"/>
  <c r="B487" i="2"/>
  <c r="B488" i="2"/>
  <c r="B489" i="2"/>
  <c r="B489" i="5" s="1"/>
  <c r="Z491" i="27" s="1"/>
  <c r="B483" i="4"/>
  <c r="X485" i="27" s="1"/>
  <c r="B486" i="4"/>
  <c r="X488" i="27" s="1"/>
  <c r="B478" i="1"/>
  <c r="B478" i="4" s="1"/>
  <c r="X480" i="27" s="1"/>
  <c r="B479" i="1"/>
  <c r="B479" i="4" s="1"/>
  <c r="X481" i="27" s="1"/>
  <c r="B480" i="1"/>
  <c r="B480" i="4" s="1"/>
  <c r="X482" i="27" s="1"/>
  <c r="B481" i="1"/>
  <c r="B481" i="4" s="1"/>
  <c r="X483" i="27" s="1"/>
  <c r="B482" i="1"/>
  <c r="B482" i="4" s="1"/>
  <c r="X484" i="27" s="1"/>
  <c r="B483" i="1"/>
  <c r="B485" i="1"/>
  <c r="B486" i="1"/>
  <c r="B487" i="1"/>
  <c r="B487" i="4" s="1"/>
  <c r="X489" i="27" s="1"/>
  <c r="B488" i="1"/>
  <c r="B488" i="4" s="1"/>
  <c r="X490" i="27" s="1"/>
  <c r="B489" i="1"/>
  <c r="J489" i="1"/>
  <c r="F487" i="1"/>
  <c r="C484" i="1"/>
  <c r="B484" i="1" s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69" i="5"/>
  <c r="Z471" i="27" s="1"/>
  <c r="B466" i="2"/>
  <c r="B466" i="5" s="1"/>
  <c r="Z468" i="27" s="1"/>
  <c r="B467" i="2"/>
  <c r="B467" i="5" s="1"/>
  <c r="Z469" i="27" s="1"/>
  <c r="B468" i="2"/>
  <c r="Y470" i="27" s="1"/>
  <c r="B469" i="2"/>
  <c r="B470" i="2"/>
  <c r="B470" i="5" s="1"/>
  <c r="Z472" i="27" s="1"/>
  <c r="B471" i="2"/>
  <c r="B471" i="5" s="1"/>
  <c r="Z473" i="27" s="1"/>
  <c r="B472" i="2"/>
  <c r="B472" i="5" s="1"/>
  <c r="Z474" i="27" s="1"/>
  <c r="B473" i="2"/>
  <c r="Y475" i="27" s="1"/>
  <c r="B474" i="2"/>
  <c r="B474" i="5" s="1"/>
  <c r="Z476" i="27" s="1"/>
  <c r="B475" i="2"/>
  <c r="B475" i="5" s="1"/>
  <c r="Z477" i="27" s="1"/>
  <c r="B476" i="2"/>
  <c r="Y478" i="27" s="1"/>
  <c r="B477" i="2"/>
  <c r="B468" i="4"/>
  <c r="B470" i="4"/>
  <c r="X472" i="27" s="1"/>
  <c r="B471" i="4"/>
  <c r="X473" i="27" s="1"/>
  <c r="B472" i="4"/>
  <c r="X474" i="27" s="1"/>
  <c r="B476" i="4"/>
  <c r="X478" i="27" s="1"/>
  <c r="B466" i="1"/>
  <c r="B466" i="4" s="1"/>
  <c r="X468" i="27" s="1"/>
  <c r="B467" i="1"/>
  <c r="W469" i="27" s="1"/>
  <c r="B468" i="1"/>
  <c r="B469" i="1"/>
  <c r="B469" i="4" s="1"/>
  <c r="X471" i="27" s="1"/>
  <c r="B470" i="1"/>
  <c r="B471" i="1"/>
  <c r="B472" i="1"/>
  <c r="B473" i="1"/>
  <c r="B473" i="4" s="1"/>
  <c r="X475" i="27" s="1"/>
  <c r="B474" i="1"/>
  <c r="B474" i="4" s="1"/>
  <c r="X476" i="27" s="1"/>
  <c r="B475" i="1"/>
  <c r="W477" i="27" s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60" i="5"/>
  <c r="Z462" i="27" s="1"/>
  <c r="B457" i="2"/>
  <c r="Y459" i="27" s="1"/>
  <c r="B458" i="2"/>
  <c r="B458" i="5" s="1"/>
  <c r="Z460" i="27" s="1"/>
  <c r="B459" i="2"/>
  <c r="B459" i="5" s="1"/>
  <c r="Z461" i="27" s="1"/>
  <c r="B460" i="2"/>
  <c r="B461" i="2"/>
  <c r="B461" i="5" s="1"/>
  <c r="Z463" i="27" s="1"/>
  <c r="B462" i="2"/>
  <c r="B462" i="5" s="1"/>
  <c r="Z464" i="27" s="1"/>
  <c r="B463" i="2"/>
  <c r="B463" i="5" s="1"/>
  <c r="Z465" i="27" s="1"/>
  <c r="B464" i="2"/>
  <c r="B464" i="5" s="1"/>
  <c r="Z466" i="27" s="1"/>
  <c r="B465" i="2"/>
  <c r="Y467" i="27" s="1"/>
  <c r="B458" i="4"/>
  <c r="X460" i="27" s="1"/>
  <c r="B460" i="4"/>
  <c r="X462" i="27" s="1"/>
  <c r="B462" i="4"/>
  <c r="X464" i="27" s="1"/>
  <c r="B465" i="4"/>
  <c r="X467" i="27" s="1"/>
  <c r="B457" i="1"/>
  <c r="W459" i="27" s="1"/>
  <c r="B458" i="1"/>
  <c r="W460" i="27" s="1"/>
  <c r="B459" i="1"/>
  <c r="W461" i="27" s="1"/>
  <c r="B460" i="1"/>
  <c r="B462" i="1"/>
  <c r="B464" i="1"/>
  <c r="B464" i="4" s="1"/>
  <c r="X466" i="27" s="1"/>
  <c r="H463" i="1"/>
  <c r="F463" i="1"/>
  <c r="C463" i="1"/>
  <c r="B463" i="1" s="1"/>
  <c r="E461" i="1"/>
  <c r="C461" i="1"/>
  <c r="B461" i="1" s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48" i="3"/>
  <c r="B445" i="3"/>
  <c r="B445" i="2"/>
  <c r="Y447" i="27" s="1"/>
  <c r="B446" i="2"/>
  <c r="B446" i="5" s="1"/>
  <c r="Z448" i="27" s="1"/>
  <c r="B447" i="2"/>
  <c r="B447" i="5" s="1"/>
  <c r="Z449" i="27" s="1"/>
  <c r="B448" i="2"/>
  <c r="B448" i="5" s="1"/>
  <c r="Z450" i="27" s="1"/>
  <c r="B449" i="2"/>
  <c r="B449" i="5" s="1"/>
  <c r="Z451" i="27" s="1"/>
  <c r="B450" i="2"/>
  <c r="B450" i="5" s="1"/>
  <c r="Z452" i="27" s="1"/>
  <c r="B451" i="2"/>
  <c r="B451" i="5" s="1"/>
  <c r="Z453" i="27" s="1"/>
  <c r="B452" i="2"/>
  <c r="B452" i="5" s="1"/>
  <c r="Z454" i="27" s="1"/>
  <c r="B453" i="2"/>
  <c r="Y455" i="27" s="1"/>
  <c r="B454" i="2"/>
  <c r="B454" i="5" s="1"/>
  <c r="Z456" i="27" s="1"/>
  <c r="B455" i="2"/>
  <c r="B456" i="2"/>
  <c r="B456" i="5" s="1"/>
  <c r="Z458" i="27" s="1"/>
  <c r="B448" i="4"/>
  <c r="X450" i="27" s="1"/>
  <c r="B449" i="4"/>
  <c r="B450" i="4"/>
  <c r="X452" i="27" s="1"/>
  <c r="B456" i="4"/>
  <c r="X458" i="27" s="1"/>
  <c r="B446" i="1"/>
  <c r="W448" i="27" s="1"/>
  <c r="B447" i="1"/>
  <c r="B447" i="4" s="1"/>
  <c r="X449" i="27" s="1"/>
  <c r="B448" i="1"/>
  <c r="B449" i="1"/>
  <c r="W451" i="27" s="1"/>
  <c r="B450" i="1"/>
  <c r="B451" i="1"/>
  <c r="B451" i="4" s="1"/>
  <c r="X453" i="27" s="1"/>
  <c r="B452" i="1"/>
  <c r="B452" i="4" s="1"/>
  <c r="X454" i="27" s="1"/>
  <c r="B453" i="1"/>
  <c r="B454" i="1"/>
  <c r="B454" i="4" s="1"/>
  <c r="X456" i="27" s="1"/>
  <c r="B455" i="1"/>
  <c r="B456" i="1"/>
  <c r="D445" i="1"/>
  <c r="C445" i="1"/>
  <c r="B445" i="1" s="1"/>
  <c r="W447" i="27" s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1" i="3"/>
  <c r="B435" i="3"/>
  <c r="AA437" i="27" s="1"/>
  <c r="B432" i="3"/>
  <c r="B430" i="3"/>
  <c r="B429" i="2"/>
  <c r="B429" i="5" s="1"/>
  <c r="Z431" i="27" s="1"/>
  <c r="B430" i="2"/>
  <c r="B431" i="2"/>
  <c r="B431" i="5" s="1"/>
  <c r="Z433" i="27" s="1"/>
  <c r="B432" i="2"/>
  <c r="Y434" i="27" s="1"/>
  <c r="B433" i="2"/>
  <c r="B433" i="5" s="1"/>
  <c r="Z435" i="27" s="1"/>
  <c r="B434" i="2"/>
  <c r="B434" i="5" s="1"/>
  <c r="Z436" i="27" s="1"/>
  <c r="B435" i="2"/>
  <c r="Y437" i="27" s="1"/>
  <c r="B436" i="2"/>
  <c r="B436" i="5" s="1"/>
  <c r="Z438" i="27" s="1"/>
  <c r="B437" i="2"/>
  <c r="B437" i="5" s="1"/>
  <c r="Z439" i="27" s="1"/>
  <c r="B438" i="2"/>
  <c r="B438" i="5" s="1"/>
  <c r="Z440" i="27" s="1"/>
  <c r="B439" i="2"/>
  <c r="B439" i="5" s="1"/>
  <c r="Z441" i="27" s="1"/>
  <c r="B440" i="2"/>
  <c r="B440" i="5" s="1"/>
  <c r="Z442" i="27" s="1"/>
  <c r="B441" i="2"/>
  <c r="Y443" i="27" s="1"/>
  <c r="B442" i="2"/>
  <c r="B442" i="5" s="1"/>
  <c r="Z444" i="27" s="1"/>
  <c r="B443" i="2"/>
  <c r="Y445" i="27" s="1"/>
  <c r="B444" i="2"/>
  <c r="B444" i="5" s="1"/>
  <c r="Z446" i="27" s="1"/>
  <c r="B429" i="4"/>
  <c r="X431" i="27" s="1"/>
  <c r="B434" i="4"/>
  <c r="X436" i="27" s="1"/>
  <c r="B437" i="4"/>
  <c r="X439" i="27" s="1"/>
  <c r="B429" i="1"/>
  <c r="B430" i="1"/>
  <c r="B430" i="4" s="1"/>
  <c r="X432" i="27" s="1"/>
  <c r="B431" i="1"/>
  <c r="B431" i="4" s="1"/>
  <c r="X433" i="27" s="1"/>
  <c r="B432" i="1"/>
  <c r="B432" i="4" s="1"/>
  <c r="X434" i="27" s="1"/>
  <c r="B433" i="1"/>
  <c r="B433" i="4" s="1"/>
  <c r="X435" i="27" s="1"/>
  <c r="B434" i="1"/>
  <c r="B435" i="1"/>
  <c r="W437" i="27" s="1"/>
  <c r="B436" i="1"/>
  <c r="B436" i="4" s="1"/>
  <c r="X438" i="27" s="1"/>
  <c r="B437" i="1"/>
  <c r="B438" i="1"/>
  <c r="B438" i="4" s="1"/>
  <c r="X440" i="27" s="1"/>
  <c r="B439" i="1"/>
  <c r="B439" i="4" s="1"/>
  <c r="X441" i="27" s="1"/>
  <c r="B440" i="1"/>
  <c r="B440" i="4" s="1"/>
  <c r="X442" i="27" s="1"/>
  <c r="B441" i="1"/>
  <c r="B441" i="4" s="1"/>
  <c r="X443" i="27" s="1"/>
  <c r="B442" i="1"/>
  <c r="B443" i="1"/>
  <c r="W445" i="27" s="1"/>
  <c r="B444" i="1"/>
  <c r="B444" i="4" s="1"/>
  <c r="X446" i="27" s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5" i="3"/>
  <c r="B423" i="3"/>
  <c r="B422" i="3"/>
  <c r="B418" i="3"/>
  <c r="B416" i="3"/>
  <c r="B415" i="3"/>
  <c r="B424" i="5"/>
  <c r="Z426" i="27" s="1"/>
  <c r="F419" i="2"/>
  <c r="B414" i="2"/>
  <c r="B414" i="5" s="1"/>
  <c r="Z416" i="27" s="1"/>
  <c r="B415" i="2"/>
  <c r="Y417" i="27" s="1"/>
  <c r="B416" i="2"/>
  <c r="B417" i="2"/>
  <c r="B417" i="5" s="1"/>
  <c r="Z419" i="27" s="1"/>
  <c r="B418" i="2"/>
  <c r="B418" i="5" s="1"/>
  <c r="Z420" i="27" s="1"/>
  <c r="B419" i="2"/>
  <c r="Y421" i="27" s="1"/>
  <c r="B420" i="2"/>
  <c r="Y422" i="27" s="1"/>
  <c r="B421" i="2"/>
  <c r="Y423" i="27" s="1"/>
  <c r="B422" i="2"/>
  <c r="Y424" i="27" s="1"/>
  <c r="B423" i="2"/>
  <c r="Y425" i="27" s="1"/>
  <c r="B424" i="2"/>
  <c r="B425" i="2"/>
  <c r="Y427" i="27" s="1"/>
  <c r="B426" i="2"/>
  <c r="B426" i="5" s="1"/>
  <c r="Z428" i="27" s="1"/>
  <c r="B427" i="2"/>
  <c r="Y429" i="27" s="1"/>
  <c r="B428" i="2"/>
  <c r="Y430" i="27" s="1"/>
  <c r="B414" i="4"/>
  <c r="X416" i="27" s="1"/>
  <c r="B428" i="4"/>
  <c r="X430" i="27" s="1"/>
  <c r="B414" i="1"/>
  <c r="B415" i="1"/>
  <c r="B415" i="4" s="1"/>
  <c r="X417" i="27" s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W425" i="27" s="1"/>
  <c r="B424" i="1"/>
  <c r="B424" i="4" s="1"/>
  <c r="X426" i="27" s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2" i="3"/>
  <c r="B411" i="3"/>
  <c r="AA413" i="27" s="1"/>
  <c r="B408" i="3"/>
  <c r="B411" i="5"/>
  <c r="Z413" i="27" s="1"/>
  <c r="B407" i="2"/>
  <c r="B407" i="5" s="1"/>
  <c r="Z409" i="27" s="1"/>
  <c r="B408" i="2"/>
  <c r="Y410" i="27" s="1"/>
  <c r="B409" i="2"/>
  <c r="B409" i="5" s="1"/>
  <c r="Z411" i="27" s="1"/>
  <c r="B411" i="2"/>
  <c r="B412" i="2"/>
  <c r="B412" i="5" s="1"/>
  <c r="Z414" i="27" s="1"/>
  <c r="B413" i="2"/>
  <c r="Y415" i="27" s="1"/>
  <c r="D410" i="2"/>
  <c r="B410" i="2" s="1"/>
  <c r="B406" i="2"/>
  <c r="B406" i="5" s="1"/>
  <c r="Z408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13" i="4" s="1"/>
  <c r="X415" i="27" s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2"/>
  <c r="B405" i="5" s="1"/>
  <c r="Z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1" i="3"/>
  <c r="B397" i="3"/>
  <c r="B397" i="2"/>
  <c r="B398" i="2"/>
  <c r="Y400" i="27" s="1"/>
  <c r="B399" i="2"/>
  <c r="B399" i="5" s="1"/>
  <c r="Z401" i="27" s="1"/>
  <c r="B400" i="2"/>
  <c r="Y402" i="27" s="1"/>
  <c r="B401" i="2"/>
  <c r="B401" i="5" s="1"/>
  <c r="Z403" i="27" s="1"/>
  <c r="B402" i="2"/>
  <c r="B402" i="5" s="1"/>
  <c r="Z404" i="27" s="1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6" i="3"/>
  <c r="B385" i="3"/>
  <c r="B385" i="5" s="1"/>
  <c r="Z387" i="27" s="1"/>
  <c r="B384" i="2"/>
  <c r="B384" i="5" s="1"/>
  <c r="Z386" i="27" s="1"/>
  <c r="B385" i="2"/>
  <c r="Y387" i="27" s="1"/>
  <c r="B386" i="2"/>
  <c r="Y388" i="27" s="1"/>
  <c r="B387" i="2"/>
  <c r="Y389" i="27" s="1"/>
  <c r="B388" i="2"/>
  <c r="B388" i="5" s="1"/>
  <c r="Z390" i="27" s="1"/>
  <c r="B389" i="2"/>
  <c r="B389" i="5" s="1"/>
  <c r="Z391" i="27" s="1"/>
  <c r="B390" i="2"/>
  <c r="B390" i="5" s="1"/>
  <c r="Z392" i="27" s="1"/>
  <c r="B391" i="2"/>
  <c r="Y393" i="27" s="1"/>
  <c r="B392" i="2"/>
  <c r="B392" i="5" s="1"/>
  <c r="Z394" i="27" s="1"/>
  <c r="B393" i="2"/>
  <c r="Y395" i="27" s="1"/>
  <c r="B394" i="2"/>
  <c r="Y396" i="27" s="1"/>
  <c r="B395" i="2"/>
  <c r="Y397" i="27" s="1"/>
  <c r="B396" i="2"/>
  <c r="B396" i="5" s="1"/>
  <c r="Z398" i="27" s="1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6" i="27"/>
  <c r="W417" i="27"/>
  <c r="W418" i="27"/>
  <c r="W420" i="27"/>
  <c r="W421" i="27"/>
  <c r="W422" i="27"/>
  <c r="W424" i="27"/>
  <c r="W426" i="27"/>
  <c r="W429" i="27"/>
  <c r="W430" i="27"/>
  <c r="W431" i="27"/>
  <c r="W433" i="27"/>
  <c r="W434" i="27"/>
  <c r="W435" i="27"/>
  <c r="W436" i="27"/>
  <c r="W438" i="27"/>
  <c r="W439" i="27"/>
  <c r="W441" i="27"/>
  <c r="W442" i="27"/>
  <c r="W443" i="27"/>
  <c r="W444" i="27"/>
  <c r="W449" i="27"/>
  <c r="W450" i="27"/>
  <c r="W452" i="27"/>
  <c r="W453" i="27"/>
  <c r="W455" i="27"/>
  <c r="W457" i="27"/>
  <c r="W458" i="27"/>
  <c r="W462" i="27"/>
  <c r="W464" i="27"/>
  <c r="W466" i="27"/>
  <c r="W467" i="27"/>
  <c r="W468" i="27"/>
  <c r="W470" i="27"/>
  <c r="W471" i="27"/>
  <c r="W472" i="27"/>
  <c r="W473" i="27"/>
  <c r="W474" i="27"/>
  <c r="W475" i="27"/>
  <c r="W476" i="27"/>
  <c r="W478" i="27"/>
  <c r="W479" i="27"/>
  <c r="W480" i="27"/>
  <c r="W481" i="27"/>
  <c r="W482" i="27"/>
  <c r="W483" i="27"/>
  <c r="W484" i="27"/>
  <c r="W485" i="27"/>
  <c r="W487" i="27"/>
  <c r="W488" i="27"/>
  <c r="W489" i="27"/>
  <c r="W490" i="27"/>
  <c r="W491" i="27"/>
  <c r="W492" i="27"/>
  <c r="W493" i="27"/>
  <c r="W494" i="27"/>
  <c r="W495" i="27"/>
  <c r="W497" i="27"/>
  <c r="W499" i="27"/>
  <c r="W500" i="27"/>
  <c r="W501" i="27"/>
  <c r="W502" i="27"/>
  <c r="W503" i="27"/>
  <c r="W505" i="27"/>
  <c r="W508" i="27"/>
  <c r="W510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1" i="3"/>
  <c r="B380" i="5"/>
  <c r="Z382" i="27" s="1"/>
  <c r="B380" i="2"/>
  <c r="Y382" i="27" s="1"/>
  <c r="B381" i="2"/>
  <c r="Y383" i="27" s="1"/>
  <c r="B382" i="2"/>
  <c r="B382" i="5" s="1"/>
  <c r="Z384" i="27" s="1"/>
  <c r="B383" i="2"/>
  <c r="Y385" i="27" s="1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6" i="3"/>
  <c r="B374" i="3"/>
  <c r="AA376" i="27" s="1"/>
  <c r="B372" i="3"/>
  <c r="AA374" i="27" s="1"/>
  <c r="B366" i="3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8" i="5" s="1"/>
  <c r="Z380" i="27" s="1"/>
  <c r="B379" i="2"/>
  <c r="D365" i="2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9" i="2"/>
  <c r="B359" i="5" s="1"/>
  <c r="Z361" i="27" s="1"/>
  <c r="B360" i="2"/>
  <c r="B360" i="5" s="1"/>
  <c r="Z362" i="27" s="1"/>
  <c r="B361" i="2"/>
  <c r="B361" i="5" s="1"/>
  <c r="Z363" i="27" s="1"/>
  <c r="B363" i="2"/>
  <c r="Y365" i="27" s="1"/>
  <c r="J364" i="2"/>
  <c r="B364" i="2" s="1"/>
  <c r="E362" i="2"/>
  <c r="B362" i="2" s="1"/>
  <c r="Y364" i="27" s="1"/>
  <c r="C361" i="2"/>
  <c r="C358" i="2"/>
  <c r="B358" i="2" s="1"/>
  <c r="Y360" i="27" s="1"/>
  <c r="C348" i="2"/>
  <c r="B348" i="2" s="1"/>
  <c r="Y350" i="27" s="1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Y335" i="27" s="1"/>
  <c r="B334" i="2"/>
  <c r="Y336" i="27" s="1"/>
  <c r="B335" i="2"/>
  <c r="B335" i="5" s="1"/>
  <c r="Z337" i="27" s="1"/>
  <c r="B336" i="2"/>
  <c r="B336" i="5" s="1"/>
  <c r="Z338" i="27" s="1"/>
  <c r="B337" i="2"/>
  <c r="B337" i="5" s="1"/>
  <c r="Z339" i="27" s="1"/>
  <c r="B338" i="2"/>
  <c r="B338" i="5" s="1"/>
  <c r="Z340" i="27" s="1"/>
  <c r="B340" i="2"/>
  <c r="B340" i="5" s="1"/>
  <c r="Z342" i="27" s="1"/>
  <c r="B341" i="2"/>
  <c r="Y343" i="27" s="1"/>
  <c r="B343" i="2"/>
  <c r="B343" i="5" s="1"/>
  <c r="Z345" i="27" s="1"/>
  <c r="B344" i="2"/>
  <c r="B344" i="5" s="1"/>
  <c r="Z346" i="27" s="1"/>
  <c r="B345" i="2"/>
  <c r="B345" i="5" s="1"/>
  <c r="Z347" i="27" s="1"/>
  <c r="B346" i="2"/>
  <c r="Y348" i="27" s="1"/>
  <c r="B347" i="2"/>
  <c r="Y349" i="27" s="1"/>
  <c r="B334" i="5"/>
  <c r="Z336" i="27" s="1"/>
  <c r="B346" i="5"/>
  <c r="Z348" i="27" s="1"/>
  <c r="G342" i="2"/>
  <c r="B342" i="2" s="1"/>
  <c r="G339" i="2"/>
  <c r="B339" i="2" s="1"/>
  <c r="Y341" i="27" s="1"/>
  <c r="L329" i="2"/>
  <c r="B329" i="2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K346" i="1"/>
  <c r="B346" i="1" s="1"/>
  <c r="I341" i="1"/>
  <c r="C341" i="1"/>
  <c r="B329" i="1"/>
  <c r="W331" i="27" s="1"/>
  <c r="AA348" i="27"/>
  <c r="B345" i="3"/>
  <c r="AA347" i="27" s="1"/>
  <c r="B344" i="3"/>
  <c r="B343" i="3"/>
  <c r="B342" i="3"/>
  <c r="B341" i="3"/>
  <c r="AA343" i="27" s="1"/>
  <c r="B340" i="3"/>
  <c r="B339" i="3"/>
  <c r="AA341" i="27" s="1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5" i="3"/>
  <c r="AA317" i="27" s="1"/>
  <c r="B316" i="3"/>
  <c r="B320" i="3"/>
  <c r="AA322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J317" i="2"/>
  <c r="B317" i="2" s="1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C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1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505" i="27"/>
  <c r="Z507" i="27"/>
  <c r="Z508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6" i="27"/>
  <c r="Y337" i="27"/>
  <c r="Y356" i="27"/>
  <c r="Y371" i="27"/>
  <c r="Y378" i="27"/>
  <c r="Y379" i="27"/>
  <c r="Y380" i="27"/>
  <c r="Y381" i="27"/>
  <c r="Y384" i="27"/>
  <c r="Y386" i="27"/>
  <c r="Y390" i="27"/>
  <c r="Y391" i="27"/>
  <c r="Y392" i="27"/>
  <c r="Y394" i="27"/>
  <c r="Y398" i="27"/>
  <c r="Y399" i="27"/>
  <c r="Y401" i="27"/>
  <c r="Y403" i="27"/>
  <c r="Y405" i="27"/>
  <c r="Y407" i="27"/>
  <c r="Y408" i="27"/>
  <c r="Y409" i="27"/>
  <c r="Y411" i="27"/>
  <c r="Y413" i="27"/>
  <c r="Y414" i="27"/>
  <c r="Y416" i="27"/>
  <c r="Y418" i="27"/>
  <c r="Y419" i="27"/>
  <c r="Y420" i="27"/>
  <c r="Y426" i="27"/>
  <c r="Y428" i="27"/>
  <c r="Y431" i="27"/>
  <c r="Y432" i="27"/>
  <c r="Y433" i="27"/>
  <c r="Y436" i="27"/>
  <c r="Y438" i="27"/>
  <c r="Y439" i="27"/>
  <c r="Y440" i="27"/>
  <c r="Y441" i="27"/>
  <c r="Y444" i="27"/>
  <c r="Y446" i="27"/>
  <c r="Y448" i="27"/>
  <c r="Y449" i="27"/>
  <c r="Y451" i="27"/>
  <c r="Y452" i="27"/>
  <c r="Y453" i="27"/>
  <c r="Y454" i="27"/>
  <c r="Y456" i="27"/>
  <c r="Y457" i="27"/>
  <c r="Y460" i="27"/>
  <c r="Y461" i="27"/>
  <c r="Y462" i="27"/>
  <c r="Y463" i="27"/>
  <c r="Y465" i="27"/>
  <c r="Y468" i="27"/>
  <c r="Y469" i="27"/>
  <c r="Y471" i="27"/>
  <c r="Y473" i="27"/>
  <c r="Y474" i="27"/>
  <c r="Y476" i="27"/>
  <c r="Y477" i="27"/>
  <c r="Y479" i="27"/>
  <c r="Y480" i="27"/>
  <c r="Y481" i="27"/>
  <c r="Y482" i="27"/>
  <c r="Y483" i="27"/>
  <c r="Y484" i="27"/>
  <c r="Y485" i="27"/>
  <c r="Y488" i="27"/>
  <c r="Y489" i="27"/>
  <c r="Y490" i="27"/>
  <c r="Y491" i="27"/>
  <c r="Y492" i="27"/>
  <c r="Y493" i="27"/>
  <c r="Y494" i="27"/>
  <c r="Y496" i="27"/>
  <c r="Y497" i="27"/>
  <c r="Y498" i="27"/>
  <c r="Y500" i="27"/>
  <c r="Y501" i="27"/>
  <c r="Y502" i="27"/>
  <c r="Y503" i="27"/>
  <c r="Y504" i="27"/>
  <c r="Y505" i="27"/>
  <c r="Y506" i="27"/>
  <c r="Y507" i="27"/>
  <c r="Y508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51" i="27"/>
  <c r="X470" i="27"/>
  <c r="X49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21" i="27"/>
  <c r="W330" i="27"/>
  <c r="W365" i="27"/>
  <c r="A330" i="27"/>
  <c r="F300" i="2"/>
  <c r="B300" i="2" s="1"/>
  <c r="B300" i="5" s="1"/>
  <c r="Z302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8" i="2"/>
  <c r="Y310" i="27" s="1"/>
  <c r="B309" i="2"/>
  <c r="Y311" i="27" s="1"/>
  <c r="J307" i="2"/>
  <c r="B307" i="2" s="1"/>
  <c r="Y309" i="27" s="1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2" i="5" s="1"/>
  <c r="Z284" i="27" s="1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B114" i="2" s="1"/>
  <c r="Y116" i="27" s="1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H271" i="1"/>
  <c r="B271" i="1" s="1"/>
  <c r="W273" i="27" s="1"/>
  <c r="K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Y276" i="27"/>
  <c r="W297" i="27"/>
  <c r="W305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I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AA164" i="27"/>
  <c r="B161" i="3"/>
  <c r="AA163" i="27" s="1"/>
  <c r="AA162" i="27"/>
  <c r="AA157" i="27"/>
  <c r="AA155" i="27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AA137" i="27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B135" i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AA69" i="27"/>
  <c r="AA68" i="27"/>
  <c r="AA67" i="27"/>
  <c r="AA66" i="27"/>
  <c r="AA65" i="27"/>
  <c r="B62" i="3"/>
  <c r="AA64" i="27" s="1"/>
  <c r="AA61" i="27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Y358" i="27" l="1"/>
  <c r="Y345" i="27"/>
  <c r="B333" i="5"/>
  <c r="Z335" i="27" s="1"/>
  <c r="Y342" i="27"/>
  <c r="Y372" i="27"/>
  <c r="W313" i="27"/>
  <c r="W507" i="27"/>
  <c r="B505" i="4"/>
  <c r="X507" i="27" s="1"/>
  <c r="B507" i="4"/>
  <c r="X509" i="27" s="1"/>
  <c r="W509" i="27"/>
  <c r="B461" i="4"/>
  <c r="X463" i="27" s="1"/>
  <c r="W463" i="27"/>
  <c r="B463" i="4"/>
  <c r="X465" i="27" s="1"/>
  <c r="W465" i="27"/>
  <c r="B484" i="4"/>
  <c r="X486" i="27" s="1"/>
  <c r="W486" i="27"/>
  <c r="W446" i="27"/>
  <c r="B453" i="4"/>
  <c r="X455" i="27" s="1"/>
  <c r="B459" i="4"/>
  <c r="X461" i="27" s="1"/>
  <c r="B489" i="4"/>
  <c r="X491" i="27" s="1"/>
  <c r="B496" i="4"/>
  <c r="X498" i="27" s="1"/>
  <c r="B504" i="4"/>
  <c r="X506" i="27" s="1"/>
  <c r="W456" i="27"/>
  <c r="W351" i="27"/>
  <c r="B443" i="4"/>
  <c r="X445" i="27" s="1"/>
  <c r="B457" i="4"/>
  <c r="X459" i="27" s="1"/>
  <c r="B475" i="4"/>
  <c r="X477" i="27" s="1"/>
  <c r="B467" i="4"/>
  <c r="X469" i="27" s="1"/>
  <c r="B494" i="4"/>
  <c r="X496" i="27" s="1"/>
  <c r="B502" i="4"/>
  <c r="X504" i="27" s="1"/>
  <c r="W454" i="27"/>
  <c r="B399" i="1"/>
  <c r="W401" i="27" s="1"/>
  <c r="B442" i="4"/>
  <c r="X444" i="27" s="1"/>
  <c r="B446" i="4"/>
  <c r="X448" i="27" s="1"/>
  <c r="W432" i="27"/>
  <c r="W415" i="27"/>
  <c r="W440" i="27"/>
  <c r="B509" i="4"/>
  <c r="X511" i="27" s="1"/>
  <c r="B403" i="1"/>
  <c r="W405" i="27" s="1"/>
  <c r="B510" i="4"/>
  <c r="X512" i="27" s="1"/>
  <c r="W309" i="27"/>
  <c r="B510" i="5"/>
  <c r="Z512" i="27" s="1"/>
  <c r="AA512" i="27"/>
  <c r="B509" i="5"/>
  <c r="Z511" i="27" s="1"/>
  <c r="AA510" i="27"/>
  <c r="B508" i="4"/>
  <c r="X510" i="27" s="1"/>
  <c r="Y339" i="27"/>
  <c r="Y370" i="27"/>
  <c r="Y323" i="27"/>
  <c r="Y284" i="27"/>
  <c r="B364" i="5"/>
  <c r="Z366" i="27" s="1"/>
  <c r="Y366" i="27"/>
  <c r="B341" i="5"/>
  <c r="Z343" i="27" s="1"/>
  <c r="B497" i="5"/>
  <c r="Z499" i="27" s="1"/>
  <c r="B419" i="5"/>
  <c r="Z421" i="27" s="1"/>
  <c r="Y288" i="27"/>
  <c r="Y464" i="27"/>
  <c r="B484" i="5"/>
  <c r="Z486" i="27" s="1"/>
  <c r="Y442" i="27"/>
  <c r="B394" i="5"/>
  <c r="Z396" i="27" s="1"/>
  <c r="B478" i="5"/>
  <c r="Z480" i="27" s="1"/>
  <c r="B280" i="5"/>
  <c r="Z282" i="27" s="1"/>
  <c r="Y472" i="27"/>
  <c r="B430" i="5"/>
  <c r="Z432" i="27" s="1"/>
  <c r="Y450" i="27"/>
  <c r="Y354" i="27"/>
  <c r="B465" i="5"/>
  <c r="Z467" i="27" s="1"/>
  <c r="Y458" i="27"/>
  <c r="B386" i="5"/>
  <c r="Z388" i="27" s="1"/>
  <c r="B427" i="5"/>
  <c r="Z429" i="27" s="1"/>
  <c r="Y412" i="27"/>
  <c r="B410" i="5"/>
  <c r="Z412" i="27" s="1"/>
  <c r="B329" i="5"/>
  <c r="Z331" i="27" s="1"/>
  <c r="Y331" i="27"/>
  <c r="Y319" i="27"/>
  <c r="B317" i="5"/>
  <c r="Z319" i="27" s="1"/>
  <c r="Y344" i="27"/>
  <c r="B342" i="5"/>
  <c r="Z344" i="27" s="1"/>
  <c r="B413" i="5"/>
  <c r="Z415" i="27" s="1"/>
  <c r="Y466" i="27"/>
  <c r="Y404" i="27"/>
  <c r="Y340" i="27"/>
  <c r="B379" i="5"/>
  <c r="Z381" i="27" s="1"/>
  <c r="B395" i="5"/>
  <c r="Z397" i="27" s="1"/>
  <c r="B400" i="5"/>
  <c r="Z402" i="27" s="1"/>
  <c r="B493" i="5"/>
  <c r="Z495" i="27" s="1"/>
  <c r="Y377" i="27"/>
  <c r="Y355" i="27"/>
  <c r="Y320" i="27"/>
  <c r="B316" i="5"/>
  <c r="Z318" i="27" s="1"/>
  <c r="B428" i="5"/>
  <c r="Z430" i="27" s="1"/>
  <c r="B445" i="5"/>
  <c r="Z447" i="27" s="1"/>
  <c r="B393" i="5"/>
  <c r="Z395" i="27" s="1"/>
  <c r="B398" i="5"/>
  <c r="Z400" i="27" s="1"/>
  <c r="B432" i="5"/>
  <c r="Z434" i="27" s="1"/>
  <c r="B476" i="5"/>
  <c r="Z478" i="27" s="1"/>
  <c r="B468" i="5"/>
  <c r="Z470" i="27" s="1"/>
  <c r="B485" i="5"/>
  <c r="Z487" i="27" s="1"/>
  <c r="B140" i="2"/>
  <c r="Y279" i="27"/>
  <c r="Y353" i="27"/>
  <c r="B367" i="5"/>
  <c r="Z369" i="27" s="1"/>
  <c r="B381" i="5"/>
  <c r="Z383" i="27" s="1"/>
  <c r="B387" i="5"/>
  <c r="Z389" i="27" s="1"/>
  <c r="B397" i="5"/>
  <c r="Z399" i="27" s="1"/>
  <c r="B425" i="5"/>
  <c r="Z427" i="27" s="1"/>
  <c r="B415" i="5"/>
  <c r="Z417" i="27" s="1"/>
  <c r="B490" i="5"/>
  <c r="Z492" i="27" s="1"/>
  <c r="Y435" i="27"/>
  <c r="Y334" i="27"/>
  <c r="B408" i="5"/>
  <c r="Z410" i="27" s="1"/>
  <c r="B441" i="5"/>
  <c r="Z443" i="27" s="1"/>
  <c r="B290" i="5"/>
  <c r="Z292" i="27" s="1"/>
  <c r="B348" i="5"/>
  <c r="Z350" i="27" s="1"/>
  <c r="B404" i="5"/>
  <c r="Z406" i="27" s="1"/>
  <c r="B421" i="5"/>
  <c r="Z423" i="27" s="1"/>
  <c r="B443" i="5"/>
  <c r="Z445" i="27" s="1"/>
  <c r="B473" i="5"/>
  <c r="Z475" i="27" s="1"/>
  <c r="B477" i="5"/>
  <c r="Z479" i="27" s="1"/>
  <c r="B499" i="5"/>
  <c r="Z501" i="27" s="1"/>
  <c r="B301" i="5"/>
  <c r="Z303" i="27" s="1"/>
  <c r="Y363" i="27"/>
  <c r="Y328" i="27"/>
  <c r="B403" i="5"/>
  <c r="Z405" i="27" s="1"/>
  <c r="B420" i="5"/>
  <c r="Z422" i="27" s="1"/>
  <c r="B422" i="5"/>
  <c r="Z424" i="27" s="1"/>
  <c r="W363" i="27"/>
  <c r="W344" i="27"/>
  <c r="W342" i="27"/>
  <c r="B499" i="4"/>
  <c r="X501" i="27" s="1"/>
  <c r="B490" i="4"/>
  <c r="X492" i="27" s="1"/>
  <c r="B327" i="4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403" i="4" l="1"/>
  <c r="X405" i="27" s="1"/>
  <c r="B341" i="4"/>
  <c r="X343" i="27" s="1"/>
  <c r="B3" i="5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<sst xmlns="http://schemas.openxmlformats.org/spreadsheetml/2006/main" count="2590" uniqueCount="761">
  <si>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</si>
  <si>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</si>
  <si>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</si>
  <si>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</si>
  <si>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</si>
  <si>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</si>
  <si>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</si>
  <si>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</si>
  <si>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</si>
  <si>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</si>
  <si>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</si>
  <si>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</si>
  <si>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</si>
  <si>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</si>
  <si>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</si>
  <si>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</si>
  <si>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</si>
  <si>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</si>
  <si>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</si>
  <si>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</si>
  <si>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</si>
  <si>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</si>
  <si>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</si>
  <si>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</si>
  <si>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</si>
  <si>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</si>
  <si>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</si>
  <si>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</si>
  <si>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</si>
  <si>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</si>
  <si>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</si>
  <si>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</si>
  <si>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</si>
  <si>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</si>
  <si>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</si>
  <si>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</si>
  <si>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</si>
  <si>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</si>
  <si>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</si>
  <si>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</si>
  <si>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</si>
  <si>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</si>
  <si>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</si>
  <si>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</si>
  <si>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</si>
  <si>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</si>
  <si>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</si>
  <si>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</si>
  <si>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</si>
  <si>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</si>
  <si>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</si>
  <si>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</si>
  <si>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</si>
  <si>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</si>
  <si>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</si>
  <si>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</si>
  <si>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</si>
  <si>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</si>
  <si>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</si>
  <si>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</si>
  <si>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</si>
  <si>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</si>
  <si>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</si>
  <si>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</si>
  <si>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</si>
  <si>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</si>
  <si>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</si>
  <si>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</si>
  <si>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</si>
  <si>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</si>
  <si>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</si>
  <si>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</si>
  <si>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</si>
  <si>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</si>
  <si>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</si>
  <si>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</si>
  <si>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</si>
  <si>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</si>
  <si>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</si>
  <si>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</si>
  <si>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</si>
  <si>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</si>
  <si>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</si>
  <si>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</si>
  <si>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</si>
  <si>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</si>
  <si>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</si>
  <si>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</si>
  <si>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</si>
  <si>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</si>
  <si>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</si>
  <si>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</si>
  <si>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</si>
  <si>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</si>
  <si>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</si>
  <si>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</si>
  <si>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</si>
  <si>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</si>
  <si>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</si>
  <si>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</si>
  <si>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</si>
  <si>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</si>
  <si>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</si>
  <si>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</si>
  <si>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</si>
  <si>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</si>
  <si>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</si>
  <si>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</si>
  <si>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</si>
  <si>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</si>
  <si>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</si>
  <si>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</si>
  <si>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</si>
  <si>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</si>
  <si>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</si>
  <si>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</si>
  <si>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</si>
  <si>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</si>
  <si>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</si>
  <si>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</si>
  <si>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</si>
  <si>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</si>
  <si>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</si>
  <si>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</si>
  <si>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</si>
  <si>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</si>
  <si>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</si>
  <si>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</si>
  <si>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</si>
  <si>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</si>
  <si>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</si>
  <si>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</si>
  <si>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</si>
  <si>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</si>
  <si>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</si>
  <si>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</si>
  <si>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</si>
  <si>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</si>
  <si>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</si>
  <si>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</si>
  <si>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</si>
  <si>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</si>
  <si>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</si>
  <si>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</si>
  <si>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</si>
  <si>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</si>
  <si>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</si>
  <si>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</si>
  <si>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</si>
  <si>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</si>
  <si>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</si>
  <si>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</si>
  <si>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</si>
  <si>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</si>
  <si>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</si>
  <si>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</si>
  <si>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</si>
  <si>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</si>
  <si>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</si>
  <si>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</si>
  <si>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</si>
  <si>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</si>
  <si>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</si>
  <si>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</si>
  <si>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</si>
  <si>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</si>
  <si>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</si>
  <si>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</si>
  <si>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</si>
  <si>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</si>
  <si>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</si>
  <si>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</si>
  <si>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</si>
  <si>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</si>
  <si>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</si>
  <si>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</si>
  <si>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</si>
  <si>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</si>
  <si>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</si>
  <si>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</si>
  <si>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</si>
  <si>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</si>
  <si>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</si>
  <si>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</si>
  <si>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</si>
  <si>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</si>
  <si>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</si>
  <si>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</si>
  <si>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</si>
  <si>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</si>
  <si>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</si>
  <si>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</si>
  <si>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</si>
  <si>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</si>
  <si>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</si>
  <si>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</si>
  <si>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</si>
  <si>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</si>
  <si>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</si>
  <si>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</si>
  <si>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</si>
  <si>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</si>
  <si>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</si>
  <si>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</si>
  <si>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</si>
  <si>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</si>
  <si>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</si>
  <si>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</si>
  <si>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</si>
  <si>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</si>
  <si>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</si>
  <si>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</si>
  <si>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</si>
  <si>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</si>
  <si>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</si>
  <si>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</si>
  <si>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</si>
  <si>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</si>
  <si>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</si>
  <si>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</si>
  <si>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</si>
  <si>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</si>
  <si>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</si>
  <si>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</si>
  <si>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</si>
  <si>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</si>
  <si>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</si>
  <si>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</si>
  <si>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</si>
  <si>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</si>
  <si>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</si>
  <si>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</si>
  <si>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</si>
  <si>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</si>
  <si>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</si>
  <si>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</si>
  <si>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</si>
  <si>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</si>
  <si>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</si>
  <si>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</si>
  <si>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</si>
  <si>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</si>
  <si>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</si>
  <si>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</si>
  <si>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</si>
  <si>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</si>
  <si>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</si>
  <si>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</si>
  <si>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</si>
  <si>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</si>
  <si>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</si>
  <si>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</si>
  <si>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</si>
  <si>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</si>
  <si>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</si>
  <si>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</si>
  <si>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</si>
  <si>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</si>
  <si>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</si>
  <si>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</si>
  <si>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</si>
  <si>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</si>
  <si>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</si>
  <si>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</si>
  <si>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</si>
  <si>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</si>
  <si>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</si>
  <si>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</si>
  <si>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</si>
  <si>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</si>
  <si>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</si>
  <si>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</si>
  <si>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</si>
  <si>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</si>
  <si>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</si>
  <si>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</si>
  <si>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</si>
  <si>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</si>
  <si>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</si>
  <si>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</si>
  <si>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</si>
  <si>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</si>
  <si>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</si>
  <si>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</si>
  <si>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</si>
  <si>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</si>
  <si>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</si>
  <si>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</si>
  <si>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</si>
  <si>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</si>
  <si>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</si>
  <si>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</si>
  <si>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</si>
  <si>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</si>
  <si>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</si>
  <si>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</si>
  <si>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</si>
  <si>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</si>
  <si>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</si>
  <si>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</si>
  <si>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</si>
  <si>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</si>
  <si>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</si>
  <si>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</si>
  <si>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</si>
  <si>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</si>
  <si>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</si>
  <si>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</si>
  <si>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</si>
  <si>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</si>
  <si>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</si>
  <si>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</si>
  <si>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</si>
  <si>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</si>
  <si>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</si>
  <si>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</si>
  <si>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</si>
  <si>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</si>
  <si>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</si>
  <si>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</si>
  <si>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</si>
  <si>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</si>
  <si>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</si>
  <si>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</si>
  <si>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</si>
  <si>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</si>
  <si>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</si>
  <si>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</si>
  <si>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</si>
  <si>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</si>
  <si>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</si>
  <si>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</si>
  <si>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</si>
  <si>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</si>
  <si>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</si>
  <si>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</si>
  <si>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</si>
  <si>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</si>
  <si>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</si>
  <si>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</si>
  <si>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</si>
  <si>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</si>
  <si>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</si>
  <si>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</si>
  <si>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</si>
  <si>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</si>
  <si>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</si>
  <si>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</si>
  <si>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</si>
  <si>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</si>
  <si>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</si>
  <si>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</si>
  <si>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</si>
  <si>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</si>
  <si>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</si>
  <si>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</si>
  <si>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</si>
  <si>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</si>
  <si>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</si>
  <si>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</si>
  <si>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</si>
  <si>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</si>
  <si>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</si>
  <si>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</si>
  <si>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</si>
  <si>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</si>
  <si>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</si>
  <si>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</si>
  <si>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</si>
  <si>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</si>
  <si>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</si>
  <si>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</si>
  <si>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</si>
  <si>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</si>
  <si>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</si>
  <si>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</si>
  <si>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</si>
  <si>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</si>
  <si>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</si>
  <si>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</si>
  <si>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</si>
  <si>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</si>
  <si>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</si>
  <si>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</si>
  <si>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</si>
  <si>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</si>
  <si>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</si>
  <si>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</si>
  <si>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</si>
  <si>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</si>
  <si>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</si>
  <si>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</si>
  <si>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</si>
  <si>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</si>
  <si>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</si>
  <si>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</si>
  <si>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</si>
  <si>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</si>
  <si>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</si>
  <si>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</si>
  <si>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</si>
  <si>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</si>
  <si>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</si>
  <si>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</si>
  <si>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</si>
  <si>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</si>
  <si>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</si>
  <si>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</si>
  <si>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</si>
  <si>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</si>
  <si>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</si>
  <si>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</si>
  <si>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</si>
  <si>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</si>
  <si>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</si>
  <si>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</si>
  <si>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</si>
  <si>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</si>
  <si>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</si>
  <si>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</si>
  <si>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</si>
  <si>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</si>
  <si>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</si>
  <si>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</si>
  <si>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</si>
  <si>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</si>
  <si>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</si>
  <si>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</si>
  <si>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</si>
  <si>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</si>
  <si>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</si>
  <si>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</si>
  <si>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</si>
  <si>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</si>
  <si>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</si>
  <si>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</si>
  <si>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</si>
  <si>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</si>
  <si>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</si>
  <si>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</si>
  <si>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</si>
  <si>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</si>
  <si>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</si>
  <si>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</si>
  <si>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</si>
  <si>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</si>
  <si>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</si>
  <si>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</si>
  <si>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</si>
  <si>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</si>
  <si>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</si>
  <si>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</si>
  <si>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</si>
  <si>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</si>
  <si>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</si>
  <si>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</si>
  <si>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</si>
  <si>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</si>
  <si>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</si>
  <si>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</si>
  <si>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</si>
  <si>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</si>
  <si>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</si>
  <si>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</si>
  <si>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</si>
  <si>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</si>
  <si>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</si>
  <si>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</si>
  <si>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</si>
  <si>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</si>
  <si>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</si>
  <si>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</si>
  <si>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</si>
  <si>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</si>
  <si>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</si>
  <si>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</si>
  <si>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</si>
  <si>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</si>
  <si>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</si>
  <si>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</si>
  <si>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</si>
  <si>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</si>
  <si>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</si>
  <si>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</si>
  <si>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</si>
  <si>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</si>
  <si>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</si>
  <si>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</si>
  <si>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</si>
  <si>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</si>
  <si>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</si>
  <si>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</si>
  <si>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</si>
  <si>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</si>
  <si>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</si>
  <si>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</si>
  <si>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</si>
  <si>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</si>
  <si>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</si>
  <si>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</si>
  <si>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</si>
  <si>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</si>
  <si>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</si>
  <si>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</si>
  <si>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</si>
  <si>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</si>
  <si>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</si>
  <si>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</si>
  <si>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</si>
  <si>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</si>
  <si>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</si>
  <si>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</si>
  <si>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</si>
  <si>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</si>
  <si>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</si>
  <si>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</si>
  <si>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</si>
  <si>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</si>
  <si>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</si>
  <si>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</si>
  <si>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</si>
  <si>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</si>
  <si>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</si>
  <si>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</si>
  <si>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</si>
  <si>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</si>
  <si>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</si>
  <si>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</si>
  <si>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</si>
  <si>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</si>
  <si>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</si>
  <si>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</si>
  <si>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</si>
  <si>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</si>
  <si>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</si>
  <si>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</si>
  <si>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</si>
  <si>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</si>
  <si>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</si>
  <si>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</si>
  <si>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</si>
  <si>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</si>
  <si>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</si>
  <si>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</si>
  <si>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</si>
  <si>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</si>
  <si>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</si>
  <si>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</si>
  <si>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</si>
  <si>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</si>
  <si>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</si>
  <si>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</si>
  <si>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</si>
  <si>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</si>
  <si>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</si>
  <si>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</si>
  <si>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</si>
  <si>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</si>
  <si>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</si>
  <si>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</si>
  <si>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</si>
  <si>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</si>
  <si>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</si>
  <si>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</si>
  <si>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</si>
  <si>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</si>
  <si>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</si>
  <si>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</si>
  <si>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</si>
  <si>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</si>
  <si>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</si>
  <si>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</si>
  <si>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</si>
  <si>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</si>
  <si>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</si>
  <si>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</si>
  <si>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</si>
  <si>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</si>
  <si>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</si>
  <si>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</si>
  <si>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</si>
  <si>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</si>
  <si>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</si>
  <si>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</si>
  <si>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</si>
  <si>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</si>
  <si>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</si>
  <si>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</si>
  <si>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</si>
  <si>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</si>
  <si>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</si>
  <si>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</si>
  <si>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</si>
  <si>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</si>
  <si>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</si>
  <si>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</si>
  <si>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</si>
  <si>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</si>
  <si>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</si>
  <si>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</si>
  <si>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</si>
  <si>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</si>
  <si>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</si>
  <si>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</si>
  <si>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</si>
  <si>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</si>
  <si>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</si>
  <si>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</si>
  <si>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</si>
  <si>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</si>
  <si>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</si>
  <si>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</si>
  <si>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</si>
  <si>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</si>
  <si>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</si>
  <si>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</si>
  <si>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</si>
  <si>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</si>
  <si>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</si>
  <si>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</si>
  <si>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</si>
  <si>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</si>
  <si>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</si>
  <si>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</si>
  <si>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</si>
  <si>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</si>
  <si>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</si>
  <si>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</si>
  <si>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</si>
  <si>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</si>
  <si>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</si>
  <si>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</si>
  <si>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</si>
  <si>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</si>
  <si>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</si>
  <si>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</si>
  <si>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</si>
  <si>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</si>
  <si>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</si>
  <si>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</si>
  <si>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</si>
  <si>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</si>
  <si>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</si>
  <si>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</si>
  <si>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</si>
  <si>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</si>
  <si>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</si>
  <si>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</si>
  <si>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</si>
  <si>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</si>
  <si>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</si>
  <si>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</si>
  <si>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</si>
  <si>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</si>
  <si>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</si>
  <si>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</si>
  <si>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</si>
  <si>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</si>
  <si>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</si>
  <si>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</si>
  <si>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</si>
  <si>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</si>
  <si>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</si>
  <si>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</si>
  <si>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</si>
  <si>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</si>
  <si>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</si>
  <si>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</si>
  <si>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</si>
  <si>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</si>
  <si>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</si>
  <si>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</si>
  <si>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</si>
  <si>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</si>
  <si>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</si>
  <si>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</si>
  <si>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</si>
  <si>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</si>
  <si>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</si>
  <si>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</si>
  <si>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</si>
  <si>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</si>
  <si>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</si>
  <si>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</si>
  <si>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</si>
  <si>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</si>
  <si>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</si>
  <si>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</si>
  <si>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</si>
  <si>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</si>
  <si>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</si>
  <si>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</si>
  <si>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</si>
  <si>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</si>
  <si>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</si>
  <si>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</si>
  <si>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</si>
  <si>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</si>
  <si>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</si>
  <si>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</si>
  <si>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</si>
  <si>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</si>
  <si>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</si>
  <si>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</si>
  <si>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</si>
  <si>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</si>
  <si>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</si>
  <si>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</si>
  <si>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</si>
  <si>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</si>
  <si>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</si>
  <si>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</si>
  <si>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</si>
  <si>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</si>
  <si>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</si>
  <si>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</si>
  <si>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</si>
  <si>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</si>
  <si>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</si>
  <si>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</si>
  <si>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</si>
  <si>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</si>
  <si>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</si>
  <si>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</si>
  <si>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</si>
  <si>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</si>
  <si>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</si>
  <si>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</si>
  <si>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</si>
  <si>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</si>
  <si>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</si>
  <si>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</si>
  <si>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</si>
  <si>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</si>
  <si>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</si>
  <si>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</si>
  <si>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</si>
  <si>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</si>
  <si>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</si>
  <si>
    <t>Luan Lacerda</t>
  </si>
  <si>
    <t>Karolina Kowalkiewicz</t>
  </si>
  <si>
    <t>Stewart Nicoll</t>
  </si>
  <si>
    <t>Lucas Rocha</t>
  </si>
  <si>
    <t>Beatriz Mesquita</t>
  </si>
  <si>
    <t>Clayton Carpenter</t>
  </si>
  <si>
    <t>Michael Aswell</t>
  </si>
  <si>
    <t>Kaan Ofli</t>
  </si>
  <si>
    <t>Joel Alvarez</t>
  </si>
  <si>
    <t>Deiveson Figueiredo</t>
  </si>
  <si>
    <t>Mizuki Inoue</t>
  </si>
  <si>
    <t>Jaqueline Amorim</t>
  </si>
  <si>
    <t>Chris Barnett</t>
  </si>
  <si>
    <t>Matheus Camilo</t>
  </si>
  <si>
    <t>Abdul Al-Selwady</t>
  </si>
  <si>
    <t>Aleksandar Rakic</t>
  </si>
  <si>
    <t>Alexander Volkov</t>
  </si>
  <si>
    <t>Jailton Almeida</t>
  </si>
  <si>
    <t>Umar Nurmagomedov</t>
  </si>
  <si>
    <t>Mackenzie Dern</t>
  </si>
  <si>
    <t>Ciryl Gane</t>
  </si>
  <si>
    <t>Tom Aspinall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</si>
</sst>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511"/>
  <sheetViews>
    <sheetView topLeftCell="A382" zoomScale="90" zoomScaleNormal="90" workbookViewId="0">
      <selection activeCell="H403" sqref="H403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189.75</v>
      </c>
      <c r="C7">
        <f>7*60+19</f>
        <v>439</v>
      </c>
      <c r="D7">
        <f>3*60+54</f>
        <v>234</v>
      </c>
      <c r="E7">
        <v>58</v>
      </c>
      <c r="F7">
        <v>28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38.75</v>
      </c>
      <c r="C16">
        <v>137</v>
      </c>
      <c r="D16">
        <v>8</v>
      </c>
      <c r="E16">
        <v>8</v>
      </c>
      <c r="F16">
        <v>2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xml:space="preserve"> AVERAGE(C59:BC59)</f>
        <v>95.8</v>
      </c>
      <c r="C59" s="14">
        <v>146</v>
      </c>
      <c r="D59" s="14">
        <v>66</v>
      </c>
      <c r="E59" s="14">
        <v>57</v>
      </c>
      <c r="F59" s="14">
        <v>206</v>
      </c>
      <c r="G59" s="14">
        <v>0</v>
      </c>
      <c r="H59" s="14">
        <v>1</v>
      </c>
      <c r="I59" s="13">
        <v>118</v>
      </c>
      <c r="J59" s="13">
        <v>87</v>
      </c>
      <c r="K59" s="13">
        <v>249</v>
      </c>
      <c r="L59" s="13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xml:space="preserve"> AVERAGE(C67:BC67)</f>
        <v>11.8</v>
      </c>
      <c r="C67" s="14">
        <v>0</v>
      </c>
      <c r="D67" s="14">
        <v>2</v>
      </c>
      <c r="E67" s="14">
        <v>0</v>
      </c>
      <c r="F67" s="14">
        <v>3</v>
      </c>
      <c r="G67" s="14">
        <v>0</v>
      </c>
      <c r="H67" s="14">
        <v>35</v>
      </c>
      <c r="I67" s="13">
        <v>21</v>
      </c>
      <c r="J67" s="13">
        <v>5</v>
      </c>
      <c r="K67" s="13">
        <v>3</v>
      </c>
      <c r="L67" s="13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xml:space="preserve"> AVERAGE(C135:BC135)</f>
        <v>107.7</v>
      </c>
      <c r="C135" s="14">
        <v>72</v>
      </c>
      <c r="D135" s="14">
        <v>48</v>
      </c>
      <c r="E135" s="14">
        <v>49</v>
      </c>
      <c r="F135" s="14">
        <v>0</v>
      </c>
      <c r="G135" s="14">
        <v>85</v>
      </c>
      <c r="H135" s="14">
        <v>270</v>
      </c>
      <c r="I135" s="14">
        <v>107</v>
      </c>
      <c r="J135" s="14">
        <v>164</v>
      </c>
      <c r="K135" s="13">
        <v>222</v>
      </c>
      <c r="L135" s="13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137.80000000000001</v>
      </c>
      <c r="C153">
        <v>0</v>
      </c>
      <c r="D153">
        <v>203</v>
      </c>
      <c r="E153">
        <v>274</v>
      </c>
      <c r="F153">
        <v>193</v>
      </c>
      <c r="G153">
        <v>19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133.25</v>
      </c>
      <c r="C162">
        <v>383</v>
      </c>
      <c r="D162">
        <v>15</v>
      </c>
      <c r="E162">
        <v>135</v>
      </c>
      <c r="F162">
        <v>0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122</v>
      </c>
      <c r="C200">
        <v>99</v>
      </c>
      <c r="D200">
        <v>9</v>
      </c>
      <c r="E200">
        <v>258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xml:space="preserve"> AVERAGE(C206:BC206)</f>
        <v>324.60000000000002</v>
      </c>
      <c r="C206">
        <v>228</v>
      </c>
      <c r="D206">
        <v>93</v>
      </c>
      <c r="E206">
        <v>164</v>
      </c>
      <c r="F206">
        <v>46</v>
      </c>
      <c r="G206">
        <v>186</v>
      </c>
      <c r="H206">
        <v>426</v>
      </c>
      <c r="I206">
        <f>12*60+2</f>
        <v>722</v>
      </c>
      <c r="J206">
        <v>395</v>
      </c>
      <c r="K206">
        <v>387</v>
      </c>
      <c r="L206">
        <v>599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268.2</v>
      </c>
      <c r="C222">
        <v>276</v>
      </c>
      <c r="D222">
        <v>167</v>
      </c>
      <c r="E222">
        <v>61</v>
      </c>
      <c r="F222">
        <v>8</v>
      </c>
      <c r="G222">
        <f>13*60+49</f>
        <v>829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257.7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  <c r="L232">
        <v>217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xml:space="preserve"> AVERAGE(C270:BC270)</f>
        <v>236.8</v>
      </c>
      <c r="C270">
        <v>208</v>
      </c>
      <c r="D270">
        <v>32</v>
      </c>
      <c r="E270">
        <v>399</v>
      </c>
      <c r="F270">
        <v>401</v>
      </c>
      <c r="G270">
        <v>194</v>
      </c>
      <c r="H270">
        <v>365</v>
      </c>
      <c r="I270">
        <v>27</v>
      </c>
      <c r="J270">
        <v>188</v>
      </c>
      <c r="K270">
        <f>8*60+51</f>
        <v>531</v>
      </c>
      <c r="L270">
        <v>23</v>
      </c>
    </row>
    <row r="271" spans="1:15" x14ac:dyDescent="0.3">
      <c r="A271" t="s">
        <v>501</v>
      </c>
      <c r="B271" s="1">
        <f xml:space="preserve"> AVERAGE(C271:BC271)</f>
        <v>433.1</v>
      </c>
      <c r="C271" s="14">
        <v>50</v>
      </c>
      <c r="D271" s="14">
        <v>46</v>
      </c>
      <c r="E271" s="14">
        <v>65</v>
      </c>
      <c r="F271" s="14">
        <v>2298</v>
      </c>
      <c r="G271" s="14">
        <v>127</v>
      </c>
      <c r="H271" s="14">
        <f>360+52</f>
        <v>412</v>
      </c>
      <c r="I271" s="14">
        <v>88</v>
      </c>
      <c r="J271" s="14">
        <v>421</v>
      </c>
      <c r="K271" s="14">
        <v>299</v>
      </c>
      <c r="L271" s="13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305.33333333333331</v>
      </c>
      <c r="C276">
        <v>460</v>
      </c>
      <c r="D276">
        <v>1</v>
      </c>
      <c r="E276">
        <v>455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57.666666666666664</v>
      </c>
      <c r="C281">
        <v>0</v>
      </c>
      <c r="D281">
        <v>39</v>
      </c>
      <c r="E281">
        <v>220</v>
      </c>
      <c r="F281">
        <v>16</v>
      </c>
      <c r="G281">
        <v>44</v>
      </c>
      <c r="H281">
        <v>27</v>
      </c>
    </row>
    <row r="282" spans="1:12" x14ac:dyDescent="0.3">
      <c r="A282" t="s">
        <v>517</v>
      </c>
      <c r="B282" s="1">
        <f t="shared" si="5"/>
        <v>100.5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  <c r="L282">
        <v>0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xml:space="preserve"> AVERAGE(C284:BC284)</f>
        <v>149.6</v>
      </c>
      <c r="C284">
        <v>4</v>
      </c>
      <c r="D284">
        <v>9</v>
      </c>
      <c r="E284">
        <v>390</v>
      </c>
      <c r="F284">
        <v>88</v>
      </c>
      <c r="G284">
        <v>156</v>
      </c>
      <c r="H284">
        <v>156</v>
      </c>
      <c r="I284">
        <v>244</v>
      </c>
      <c r="J284">
        <v>14</v>
      </c>
      <c r="K284">
        <v>435</v>
      </c>
      <c r="L284">
        <v>0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51</v>
      </c>
      <c r="C311">
        <v>0</v>
      </c>
      <c r="D311">
        <v>50</v>
      </c>
      <c r="E311">
        <v>103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152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  <c r="H313">
        <v>0</v>
      </c>
    </row>
    <row r="314" spans="1:12" x14ac:dyDescent="0.3">
      <c r="A314" t="s">
        <v>551</v>
      </c>
      <c r="B314" s="1">
        <f t="shared" si="5"/>
        <v>151.66666666666666</v>
      </c>
      <c r="C314">
        <v>396</v>
      </c>
      <c r="D314">
        <v>57</v>
      </c>
      <c r="E314">
        <v>2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xml:space="preserve"> AVERAGE(C317:BC317)</f>
        <v>287.7</v>
      </c>
      <c r="C317">
        <f>13*60+11</f>
        <v>791</v>
      </c>
      <c r="D317">
        <v>229</v>
      </c>
      <c r="E317">
        <v>29</v>
      </c>
      <c r="F317">
        <v>285</v>
      </c>
      <c r="G317">
        <v>277</v>
      </c>
      <c r="H317">
        <v>178</v>
      </c>
      <c r="I317">
        <v>119</v>
      </c>
      <c r="J317">
        <v>178</v>
      </c>
      <c r="K317">
        <v>392</v>
      </c>
      <c r="L317">
        <v>399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75.666666666666671</v>
      </c>
      <c r="C319">
        <v>22</v>
      </c>
      <c r="D319">
        <v>149</v>
      </c>
      <c r="E319">
        <v>56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14</v>
      </c>
      <c r="C331">
        <v>2</v>
      </c>
      <c r="D331">
        <v>32</v>
      </c>
      <c r="E331">
        <v>0</v>
      </c>
      <c r="F331">
        <v>36</v>
      </c>
      <c r="G331">
        <v>0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xml:space="preserve"> AVERAGE(C346:BC346)</f>
        <v>233</v>
      </c>
      <c r="C346">
        <v>11</v>
      </c>
      <c r="D346">
        <v>699</v>
      </c>
      <c r="E346">
        <v>102</v>
      </c>
      <c r="F346">
        <v>341</v>
      </c>
      <c r="G346">
        <v>39</v>
      </c>
      <c r="H346">
        <v>42</v>
      </c>
      <c r="I346">
        <v>31</v>
      </c>
      <c r="J346">
        <v>152</v>
      </c>
      <c r="K346">
        <f>14*60+52</f>
        <v>892</v>
      </c>
      <c r="L346">
        <v>21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227.42857142857142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  <c r="I359">
        <v>183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188.5</v>
      </c>
      <c r="C402">
        <v>507</v>
      </c>
      <c r="D402">
        <v>117</v>
      </c>
      <c r="E402">
        <v>134</v>
      </c>
      <c r="F402">
        <v>146</v>
      </c>
      <c r="G402">
        <v>144</v>
      </c>
      <c r="H402">
        <v>83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510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  <row r="490" spans="1:12" x14ac:dyDescent="0.3">
      <c r="A490" s="4" t="s">
        <v>739</v>
      </c>
      <c r="B490" s="1">
        <f t="shared" si="8"/>
        <v>60</v>
      </c>
      <c r="C490">
        <v>94</v>
      </c>
      <c r="D490">
        <v>26</v>
      </c>
    </row>
    <row r="491" spans="1:12" x14ac:dyDescent="0.3">
      <c r="A491" t="s">
        <v>740</v>
      </c>
      <c r="B491" s="1">
        <f t="shared" si="8"/>
        <v>109.125</v>
      </c>
      <c r="C491">
        <v>105</v>
      </c>
      <c r="D491">
        <v>26</v>
      </c>
      <c r="E491">
        <v>190</v>
      </c>
      <c r="F491">
        <v>243</v>
      </c>
      <c r="G491">
        <v>112</v>
      </c>
      <c r="H491">
        <v>135</v>
      </c>
      <c r="I491">
        <v>0</v>
      </c>
      <c r="J491">
        <v>62</v>
      </c>
    </row>
    <row r="492" spans="1:12" x14ac:dyDescent="0.3">
      <c r="A492" t="s">
        <v>741</v>
      </c>
      <c r="B492" s="1">
        <f t="shared" si="8"/>
        <v>124</v>
      </c>
      <c r="C492">
        <v>124</v>
      </c>
    </row>
    <row r="493" spans="1:12" x14ac:dyDescent="0.3">
      <c r="A493" t="s">
        <v>742</v>
      </c>
      <c r="B493" s="1">
        <f t="shared" si="8"/>
        <v>9</v>
      </c>
      <c r="C493">
        <v>18</v>
      </c>
      <c r="D493">
        <v>0</v>
      </c>
    </row>
    <row r="494" spans="1:12" x14ac:dyDescent="0.3">
      <c r="A494" t="s">
        <v>743</v>
      </c>
      <c r="B494" s="1">
        <f t="shared" si="8"/>
        <v>140</v>
      </c>
      <c r="C494" s="8">
        <v>140</v>
      </c>
    </row>
    <row r="495" spans="1:12" x14ac:dyDescent="0.3">
      <c r="A495" t="s">
        <v>744</v>
      </c>
      <c r="B495" s="1">
        <f t="shared" si="8"/>
        <v>201.75</v>
      </c>
      <c r="C495">
        <v>269</v>
      </c>
      <c r="D495">
        <v>79</v>
      </c>
      <c r="E495">
        <v>278</v>
      </c>
      <c r="F495">
        <v>181</v>
      </c>
    </row>
    <row r="496" spans="1:12" x14ac:dyDescent="0.3">
      <c r="A496" t="s">
        <v>745</v>
      </c>
      <c r="B496" s="1">
        <f t="shared" si="8"/>
        <v>16</v>
      </c>
      <c r="C496">
        <v>32</v>
      </c>
      <c r="D496">
        <v>0</v>
      </c>
    </row>
    <row r="497" spans="1:12" x14ac:dyDescent="0.3">
      <c r="A497" t="s">
        <v>746</v>
      </c>
      <c r="B497" s="1">
        <f t="shared" si="8"/>
        <v>154</v>
      </c>
      <c r="C497">
        <v>93</v>
      </c>
      <c r="D497">
        <v>215</v>
      </c>
    </row>
    <row r="498" spans="1:12" x14ac:dyDescent="0.3">
      <c r="A498" t="s">
        <v>747</v>
      </c>
      <c r="B498" s="1">
        <f t="shared" si="8"/>
        <v>20.428571428571427</v>
      </c>
      <c r="C498">
        <v>0</v>
      </c>
      <c r="D498">
        <v>0</v>
      </c>
      <c r="E498">
        <v>2</v>
      </c>
      <c r="F498">
        <v>0</v>
      </c>
      <c r="G498">
        <v>86</v>
      </c>
      <c r="H498">
        <v>51</v>
      </c>
      <c r="I498">
        <v>4</v>
      </c>
    </row>
    <row r="499" spans="1:12" x14ac:dyDescent="0.3">
      <c r="A499" t="s">
        <v>748</v>
      </c>
      <c r="B499" s="1">
        <f t="shared" si="8"/>
        <v>165.4</v>
      </c>
      <c r="C499">
        <v>242</v>
      </c>
      <c r="D499">
        <v>223</v>
      </c>
      <c r="E499">
        <v>150</v>
      </c>
      <c r="F499">
        <v>181</v>
      </c>
      <c r="G499">
        <v>31</v>
      </c>
    </row>
    <row r="500" spans="1:12" x14ac:dyDescent="0.3">
      <c r="A500" s="4" t="s">
        <v>749</v>
      </c>
      <c r="B500" s="1">
        <f t="shared" si="8"/>
        <v>260</v>
      </c>
      <c r="C500">
        <v>36</v>
      </c>
      <c r="D500">
        <v>533</v>
      </c>
      <c r="E500">
        <v>211</v>
      </c>
    </row>
    <row r="501" spans="1:12" x14ac:dyDescent="0.3">
      <c r="A501" t="s">
        <v>750</v>
      </c>
      <c r="B501" s="1">
        <f t="shared" si="8"/>
        <v>257.2</v>
      </c>
      <c r="C501">
        <v>222</v>
      </c>
      <c r="D501">
        <v>485</v>
      </c>
      <c r="E501">
        <v>0</v>
      </c>
      <c r="F501">
        <v>185</v>
      </c>
      <c r="G501">
        <v>394</v>
      </c>
    </row>
    <row r="502" spans="1:12" x14ac:dyDescent="0.3">
      <c r="A502" t="s">
        <v>751</v>
      </c>
      <c r="B502" s="1">
        <f t="shared" si="8"/>
        <v>19.600000000000001</v>
      </c>
      <c r="C502">
        <v>2</v>
      </c>
      <c r="D502">
        <v>12</v>
      </c>
      <c r="E502">
        <v>17</v>
      </c>
      <c r="F502">
        <v>67</v>
      </c>
      <c r="G502">
        <v>0</v>
      </c>
    </row>
    <row r="503" spans="1:12" x14ac:dyDescent="0.3">
      <c r="A503" t="s">
        <v>752</v>
      </c>
      <c r="B503" s="1">
        <f t="shared" si="8"/>
        <v>150</v>
      </c>
      <c r="C503">
        <v>150</v>
      </c>
    </row>
    <row r="504" spans="1:12" x14ac:dyDescent="0.3">
      <c r="A504" t="s">
        <v>753</v>
      </c>
      <c r="B504" s="1">
        <f t="shared" si="8"/>
        <v>142</v>
      </c>
      <c r="C504">
        <v>120</v>
      </c>
      <c r="D504">
        <v>164</v>
      </c>
    </row>
    <row r="505" spans="1:12" x14ac:dyDescent="0.3">
      <c r="A505" t="s">
        <v>754</v>
      </c>
      <c r="B505" s="1">
        <f t="shared" si="8"/>
        <v>220</v>
      </c>
      <c r="C505">
        <v>13</v>
      </c>
      <c r="D505">
        <f>12*60+23</f>
        <v>743</v>
      </c>
      <c r="E505">
        <v>66</v>
      </c>
      <c r="F505">
        <v>1</v>
      </c>
      <c r="G505">
        <v>158</v>
      </c>
      <c r="H505">
        <f>12*60+14</f>
        <v>734</v>
      </c>
      <c r="I505">
        <v>152</v>
      </c>
      <c r="J505">
        <v>273</v>
      </c>
      <c r="K505">
        <v>0</v>
      </c>
      <c r="L505">
        <v>60</v>
      </c>
    </row>
    <row r="506" spans="1:12" x14ac:dyDescent="0.3">
      <c r="A506" t="s">
        <v>755</v>
      </c>
      <c r="B506" s="1">
        <f t="shared" si="8"/>
        <v>62.6</v>
      </c>
      <c r="C506">
        <v>5</v>
      </c>
      <c r="D506">
        <v>11</v>
      </c>
      <c r="E506">
        <v>0</v>
      </c>
      <c r="F506">
        <v>120</v>
      </c>
      <c r="G506">
        <v>0</v>
      </c>
      <c r="H506">
        <v>0</v>
      </c>
      <c r="I506">
        <v>63</v>
      </c>
      <c r="J506">
        <v>155</v>
      </c>
      <c r="K506">
        <v>0</v>
      </c>
      <c r="L506">
        <v>272</v>
      </c>
    </row>
    <row r="507" spans="1:12" x14ac:dyDescent="0.3">
      <c r="A507" t="s">
        <v>756</v>
      </c>
      <c r="B507" s="1">
        <f t="shared" si="8"/>
        <v>345.77777777777777</v>
      </c>
      <c r="C507">
        <v>168</v>
      </c>
      <c r="D507">
        <v>269</v>
      </c>
      <c r="E507">
        <v>254</v>
      </c>
      <c r="F507">
        <v>448</v>
      </c>
      <c r="G507">
        <v>189</v>
      </c>
      <c r="H507">
        <f>21*60+10</f>
        <v>1270</v>
      </c>
      <c r="I507">
        <v>279</v>
      </c>
      <c r="J507">
        <v>127</v>
      </c>
      <c r="K507">
        <v>108</v>
      </c>
    </row>
    <row r="508" spans="1:12" x14ac:dyDescent="0.3">
      <c r="A508" t="s">
        <v>757</v>
      </c>
      <c r="B508" s="1">
        <f t="shared" si="8"/>
        <v>287</v>
      </c>
      <c r="C508">
        <v>177</v>
      </c>
      <c r="D508">
        <v>87</v>
      </c>
      <c r="E508">
        <v>649</v>
      </c>
      <c r="F508">
        <v>2</v>
      </c>
      <c r="G508">
        <v>686</v>
      </c>
      <c r="H508">
        <v>311</v>
      </c>
      <c r="I508">
        <v>97</v>
      </c>
    </row>
    <row r="509" spans="1:12" x14ac:dyDescent="0.3">
      <c r="A509" t="s">
        <v>758</v>
      </c>
      <c r="B509" s="1">
        <f t="shared" si="8"/>
        <v>332.2</v>
      </c>
      <c r="C509">
        <v>154</v>
      </c>
      <c r="D509">
        <v>240</v>
      </c>
      <c r="E509">
        <v>441</v>
      </c>
      <c r="F509">
        <v>144</v>
      </c>
      <c r="G509">
        <v>559</v>
      </c>
      <c r="H509">
        <f>13*60+12</f>
        <v>792</v>
      </c>
      <c r="I509">
        <v>13</v>
      </c>
      <c r="J509">
        <v>360</v>
      </c>
      <c r="K509">
        <v>165</v>
      </c>
      <c r="L509">
        <v>454</v>
      </c>
    </row>
    <row r="510" spans="1:12" x14ac:dyDescent="0.3">
      <c r="A510" t="s">
        <v>759</v>
      </c>
      <c r="B510" s="1">
        <f t="shared" si="8"/>
        <v>79.5</v>
      </c>
      <c r="C510">
        <v>0</v>
      </c>
      <c r="D510">
        <v>25</v>
      </c>
      <c r="E510">
        <v>269</v>
      </c>
      <c r="F510">
        <v>19</v>
      </c>
      <c r="G510">
        <v>81</v>
      </c>
      <c r="H510">
        <v>171</v>
      </c>
      <c r="I510">
        <v>1</v>
      </c>
      <c r="J510">
        <v>0</v>
      </c>
      <c r="K510">
        <v>9</v>
      </c>
      <c r="L510">
        <v>220</v>
      </c>
    </row>
    <row r="511" spans="1:12" x14ac:dyDescent="0.3">
      <c r="A511" t="s">
        <v>760</v>
      </c>
      <c r="B511" s="1">
        <f t="shared" ref="B511" si="9" xml:space="preserve"> AVERAGE(C511:BC511)</f>
        <v>34</v>
      </c>
      <c r="C511">
        <v>2</v>
      </c>
      <c r="D511">
        <v>30</v>
      </c>
      <c r="E511">
        <v>137</v>
      </c>
      <c r="F511">
        <v>3</v>
      </c>
      <c r="G511">
        <v>114</v>
      </c>
      <c r="H511">
        <v>0</v>
      </c>
      <c r="I511">
        <v>5</v>
      </c>
      <c r="J511">
        <v>2</v>
      </c>
      <c r="K511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511"/>
  <sheetViews>
    <sheetView topLeftCell="A486" workbookViewId="0">
      <selection activeCell="B499" sqref="B499:B511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0.57153614457831325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0.19770408163265307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5.5555555555555559E-2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0.16631944444444444</v>
      </c>
    </row>
    <row r="60" spans="1:2" x14ac:dyDescent="0.3">
      <c r="A60" t="s">
        <v>59</v>
      </c>
      <c r="B60">
        <f>Control!B60/'Fight Time'!B60</f>
        <v>4.5248868778280542E-2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1.5860215053763442E-2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0.13496240601503759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0.16622436670687576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0.21184419713831479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0.15968586387434555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0.26148705096073516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0.44834254143646413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0.4113496932515337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0.41298076923076921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0.28143100511073255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0.37527733755942949</v>
      </c>
    </row>
    <row r="271" spans="1:2" x14ac:dyDescent="0.3">
      <c r="A271" t="s">
        <v>501</v>
      </c>
      <c r="B271">
        <f>Control!B271/'Fight Time'!B271</f>
        <v>0.5759308510638298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0.50385038503850377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0.11132561132561132</v>
      </c>
    </row>
    <row r="282" spans="1:2" x14ac:dyDescent="0.3">
      <c r="A282" t="s">
        <v>517</v>
      </c>
      <c r="B282">
        <f>Control!B282/'Fight Time'!B282</f>
        <v>0.17693661971830985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0.25660377358490566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7.9192546583850928E-2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0.18858560794044665</v>
      </c>
    </row>
    <row r="314" spans="1:2" x14ac:dyDescent="0.3">
      <c r="A314" t="s">
        <v>551</v>
      </c>
      <c r="B314">
        <f>Control!B314/'Fight Time'!B314</f>
        <v>0.16851851851851851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0.39737569060773481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8.4074074074074079E-2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2.3140495867768594E-2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0.51777777777777778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0.38678328474246837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0.25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  <row r="490" spans="1:2" x14ac:dyDescent="0.3">
      <c r="A490" s="4" t="s">
        <v>739</v>
      </c>
      <c r="B490">
        <f>Control!B490/'Fight Time'!B490</f>
        <v>8.3682008368200833E-2</v>
      </c>
    </row>
    <row r="491" spans="1:2" x14ac:dyDescent="0.3">
      <c r="A491" t="s">
        <v>740</v>
      </c>
      <c r="B491">
        <f>Control!B491/'Fight Time'!B491</f>
        <v>0.13726415094339622</v>
      </c>
    </row>
    <row r="492" spans="1:2" x14ac:dyDescent="0.3">
      <c r="A492" t="s">
        <v>741</v>
      </c>
      <c r="B492">
        <f>Control!B492/'Fight Time'!B492</f>
        <v>0.77987421383647804</v>
      </c>
    </row>
    <row r="493" spans="1:2" x14ac:dyDescent="0.3">
      <c r="A493" t="s">
        <v>742</v>
      </c>
      <c r="B493">
        <f>Control!B493/'Fight Time'!B493</f>
        <v>2.4E-2</v>
      </c>
    </row>
    <row r="494" spans="1:2" x14ac:dyDescent="0.3">
      <c r="A494" t="s">
        <v>743</v>
      </c>
      <c r="B494">
        <f>Control!B494/'Fight Time'!B494</f>
        <v>0.46666666666666667</v>
      </c>
    </row>
    <row r="495" spans="1:2" x14ac:dyDescent="0.3">
      <c r="A495" t="s">
        <v>744</v>
      </c>
      <c r="B495">
        <f>Control!B495/'Fight Time'!B495</f>
        <v>0.33292079207920794</v>
      </c>
    </row>
    <row r="496" spans="1:2" x14ac:dyDescent="0.3">
      <c r="A496" t="s">
        <v>745</v>
      </c>
      <c r="B496">
        <f>Control!B496/'Fight Time'!B496</f>
        <v>1.7777777777777778E-2</v>
      </c>
    </row>
    <row r="497" spans="1:2" x14ac:dyDescent="0.3">
      <c r="A497" t="s">
        <v>746</v>
      </c>
      <c r="B497">
        <f>Control!B497/'Fight Time'!B497</f>
        <v>0.23875968992248062</v>
      </c>
    </row>
    <row r="498" spans="1:2" x14ac:dyDescent="0.3">
      <c r="A498" t="s">
        <v>747</v>
      </c>
      <c r="B498">
        <f>Control!B498/'Fight Time'!B498</f>
        <v>4.818059299191374E-2</v>
      </c>
    </row>
    <row r="499" spans="1:2" x14ac:dyDescent="0.3">
      <c r="A499" t="s">
        <v>748</v>
      </c>
      <c r="B499">
        <f>Control!B499/'Fight Time'!B499</f>
        <v>0.21820580474934037</v>
      </c>
    </row>
    <row r="500" spans="1:2" x14ac:dyDescent="0.3">
      <c r="A500" s="4" t="s">
        <v>749</v>
      </c>
      <c r="B500">
        <f>Control!B500/'Fight Time'!B500</f>
        <v>0.28888888888888886</v>
      </c>
    </row>
    <row r="501" spans="1:2" x14ac:dyDescent="0.3">
      <c r="A501" t="s">
        <v>750</v>
      </c>
      <c r="B501">
        <f>Control!B501/'Fight Time'!B501</f>
        <v>0.52813141683778231</v>
      </c>
    </row>
    <row r="502" spans="1:2" x14ac:dyDescent="0.3">
      <c r="A502" t="s">
        <v>751</v>
      </c>
      <c r="B502">
        <f>Control!B502/'Fight Time'!B502</f>
        <v>4.2982456140350879E-2</v>
      </c>
    </row>
    <row r="503" spans="1:2" x14ac:dyDescent="0.3">
      <c r="A503" t="s">
        <v>752</v>
      </c>
      <c r="B503">
        <f>Control!B503/'Fight Time'!B503</f>
        <v>0.28680688336520077</v>
      </c>
    </row>
    <row r="504" spans="1:2" x14ac:dyDescent="0.3">
      <c r="A504" t="s">
        <v>753</v>
      </c>
      <c r="B504">
        <f>Control!B504/'Fight Time'!B504</f>
        <v>0.1832258064516129</v>
      </c>
    </row>
    <row r="505" spans="1:2" x14ac:dyDescent="0.3">
      <c r="A505" t="s">
        <v>754</v>
      </c>
      <c r="B505">
        <f>Control!B505/'Fight Time'!B505</f>
        <v>0.32069970845481049</v>
      </c>
    </row>
    <row r="506" spans="1:2" x14ac:dyDescent="0.3">
      <c r="A506" t="s">
        <v>755</v>
      </c>
      <c r="B506">
        <f>Control!B506/'Fight Time'!B506</f>
        <v>8.0566280566280568E-2</v>
      </c>
    </row>
    <row r="507" spans="1:2" x14ac:dyDescent="0.3">
      <c r="A507" t="s">
        <v>756</v>
      </c>
      <c r="B507">
        <f>Control!B507/'Fight Time'!B507</f>
        <v>0.84336043360433599</v>
      </c>
    </row>
    <row r="508" spans="1:2" x14ac:dyDescent="0.3">
      <c r="A508" t="s">
        <v>757</v>
      </c>
      <c r="B508">
        <f>Control!B508/'Fight Time'!B508</f>
        <v>0.34661835748792269</v>
      </c>
    </row>
    <row r="509" spans="1:2" x14ac:dyDescent="0.3">
      <c r="A509" t="s">
        <v>758</v>
      </c>
      <c r="B509">
        <f>Control!B509/'Fight Time'!B509</f>
        <v>0.41164807930607183</v>
      </c>
    </row>
    <row r="510" spans="1:2" x14ac:dyDescent="0.3">
      <c r="A510" t="s">
        <v>759</v>
      </c>
      <c r="B510">
        <f>Control!B510/'Fight Time'!B510</f>
        <v>9.2982456140350875E-2</v>
      </c>
    </row>
    <row r="511" spans="1:2" x14ac:dyDescent="0.3">
      <c r="A511" t="s">
        <v>760</v>
      </c>
      <c r="B511">
        <f>Control!B511/'Fight Time'!B511</f>
        <v>0.27868852459016391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511"/>
  <sheetViews>
    <sheetView topLeftCell="A387" zoomScaleNormal="100" workbookViewId="0">
      <selection activeCell="H403" sqref="H403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11.5</v>
      </c>
      <c r="C7">
        <v>43</v>
      </c>
      <c r="D7">
        <v>0</v>
      </c>
      <c r="E7">
        <v>0</v>
      </c>
      <c r="F7">
        <v>3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27</v>
      </c>
      <c r="C16">
        <v>14</v>
      </c>
      <c r="D16">
        <v>47</v>
      </c>
      <c r="E16">
        <v>47</v>
      </c>
      <c r="F16">
        <v>0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>AVERAGE(C59:BA59)</f>
        <v>43.6</v>
      </c>
      <c r="C59" s="14">
        <v>10</v>
      </c>
      <c r="D59" s="14">
        <v>3</v>
      </c>
      <c r="E59" s="14">
        <v>82</v>
      </c>
      <c r="F59" s="14">
        <v>41</v>
      </c>
      <c r="G59" s="14">
        <v>55</v>
      </c>
      <c r="H59" s="14">
        <v>0</v>
      </c>
      <c r="I59" s="14">
        <v>0</v>
      </c>
      <c r="J59" s="14">
        <v>0</v>
      </c>
      <c r="K59" s="14">
        <v>90</v>
      </c>
      <c r="L59" s="14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>AVERAGE(C67:BA67)</f>
        <v>71.5</v>
      </c>
      <c r="C67" s="14">
        <v>6</v>
      </c>
      <c r="D67" s="14">
        <v>54</v>
      </c>
      <c r="E67" s="14">
        <v>21</v>
      </c>
      <c r="F67" s="14">
        <v>424</v>
      </c>
      <c r="G67" s="14">
        <v>0</v>
      </c>
      <c r="H67" s="14">
        <v>0</v>
      </c>
      <c r="I67" s="14">
        <v>41</v>
      </c>
      <c r="J67" s="14">
        <v>0</v>
      </c>
      <c r="K67" s="14">
        <v>169</v>
      </c>
      <c r="L67" s="14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>AVERAGE(C135:BA135)</f>
        <v>161.1</v>
      </c>
      <c r="C135">
        <v>119</v>
      </c>
      <c r="D135">
        <v>11</v>
      </c>
      <c r="E135">
        <v>90</v>
      </c>
      <c r="F135">
        <v>52</v>
      </c>
      <c r="G135">
        <v>24</v>
      </c>
      <c r="H135">
        <v>175</v>
      </c>
      <c r="I135">
        <v>402</v>
      </c>
      <c r="J135" s="14">
        <v>332</v>
      </c>
      <c r="K135" s="14">
        <v>202</v>
      </c>
      <c r="L135">
        <v>204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260.8</v>
      </c>
      <c r="C153">
        <v>491</v>
      </c>
      <c r="D153">
        <v>0</v>
      </c>
      <c r="E153">
        <v>43</v>
      </c>
      <c r="F153">
        <v>320</v>
      </c>
      <c r="G153">
        <v>450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218</v>
      </c>
      <c r="C162">
        <v>82</v>
      </c>
      <c r="D162">
        <v>688</v>
      </c>
      <c r="E162">
        <v>60</v>
      </c>
      <c r="F162">
        <v>42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31.666666666666668</v>
      </c>
      <c r="C200">
        <v>86</v>
      </c>
      <c r="D200">
        <v>9</v>
      </c>
      <c r="E200">
        <v>0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>AVERAGE(C206:BA206)</f>
        <v>70.400000000000006</v>
      </c>
      <c r="C206">
        <v>30</v>
      </c>
      <c r="D206">
        <v>0</v>
      </c>
      <c r="E206">
        <v>154</v>
      </c>
      <c r="F206">
        <v>154</v>
      </c>
      <c r="G206">
        <v>43</v>
      </c>
      <c r="H206">
        <v>128</v>
      </c>
      <c r="I206">
        <v>5</v>
      </c>
      <c r="J206">
        <v>112</v>
      </c>
      <c r="K206">
        <v>51</v>
      </c>
      <c r="L206">
        <v>27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2.4</v>
      </c>
      <c r="C222">
        <v>8</v>
      </c>
      <c r="D222">
        <v>4</v>
      </c>
      <c r="E222">
        <v>0</v>
      </c>
      <c r="F222">
        <v>0</v>
      </c>
      <c r="G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139.6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  <c r="L232">
        <v>345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>AVERAGE(C270:BA270)</f>
        <v>122.1</v>
      </c>
      <c r="C270" s="14">
        <v>0</v>
      </c>
      <c r="D270" s="14">
        <v>226</v>
      </c>
      <c r="E270" s="14">
        <v>14</v>
      </c>
      <c r="F270" s="14">
        <v>137</v>
      </c>
      <c r="G270" s="14">
        <v>174</v>
      </c>
      <c r="H270" s="14">
        <v>7</v>
      </c>
      <c r="I270" s="14">
        <v>26</v>
      </c>
      <c r="J270" s="14">
        <v>69</v>
      </c>
      <c r="K270" s="14">
        <v>43</v>
      </c>
      <c r="L270" s="14">
        <v>525</v>
      </c>
    </row>
    <row r="271" spans="1:15" x14ac:dyDescent="0.3">
      <c r="A271" t="s">
        <v>501</v>
      </c>
      <c r="B271" s="1">
        <f>AVERAGE(C271:BA271)</f>
        <v>29</v>
      </c>
      <c r="C271" s="14">
        <v>0</v>
      </c>
      <c r="D271" s="14">
        <v>3</v>
      </c>
      <c r="E271" s="14">
        <v>0</v>
      </c>
      <c r="F271" s="14">
        <v>99</v>
      </c>
      <c r="G271" s="14">
        <v>34</v>
      </c>
      <c r="H271" s="14">
        <v>32</v>
      </c>
      <c r="I271" s="14">
        <v>0</v>
      </c>
      <c r="J271" s="14">
        <v>11</v>
      </c>
      <c r="K271" s="14">
        <v>88</v>
      </c>
      <c r="L271" s="14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77.333333333333329</v>
      </c>
      <c r="C276">
        <v>104</v>
      </c>
      <c r="D276">
        <v>0</v>
      </c>
      <c r="E276">
        <v>128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46.166666666666664</v>
      </c>
      <c r="C281">
        <v>0</v>
      </c>
      <c r="D281">
        <v>14</v>
      </c>
      <c r="E281">
        <v>26</v>
      </c>
      <c r="F281">
        <v>186</v>
      </c>
      <c r="G281">
        <v>51</v>
      </c>
      <c r="H281">
        <v>0</v>
      </c>
    </row>
    <row r="282" spans="1:12" x14ac:dyDescent="0.3">
      <c r="A282" t="s">
        <v>517</v>
      </c>
      <c r="B282" s="1">
        <f t="shared" si="4"/>
        <v>103.6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  <c r="L282">
        <v>13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>AVERAGE(C284:BA284)</f>
        <v>56.7</v>
      </c>
      <c r="C284">
        <v>0</v>
      </c>
      <c r="D284">
        <v>86</v>
      </c>
      <c r="E284">
        <v>105</v>
      </c>
      <c r="F284">
        <v>0</v>
      </c>
      <c r="G284">
        <v>0</v>
      </c>
      <c r="H284">
        <v>16</v>
      </c>
      <c r="I284">
        <v>180</v>
      </c>
      <c r="J284">
        <v>180</v>
      </c>
      <c r="K284">
        <v>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210</v>
      </c>
      <c r="C311">
        <v>0</v>
      </c>
      <c r="D311">
        <v>495</v>
      </c>
      <c r="E311">
        <v>135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19.333333333333332</v>
      </c>
      <c r="C313">
        <v>0</v>
      </c>
      <c r="D313">
        <v>0</v>
      </c>
      <c r="E313">
        <v>53</v>
      </c>
      <c r="F313">
        <v>0</v>
      </c>
      <c r="G313">
        <v>61</v>
      </c>
      <c r="H313">
        <v>2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  <c r="E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>AVERAGE(C317:BA317)</f>
        <v>106.9</v>
      </c>
      <c r="C317">
        <v>0</v>
      </c>
      <c r="D317">
        <v>34</v>
      </c>
      <c r="E317">
        <v>200</v>
      </c>
      <c r="F317">
        <v>31</v>
      </c>
      <c r="G317">
        <v>39</v>
      </c>
      <c r="H317">
        <v>0</v>
      </c>
      <c r="I317">
        <v>64</v>
      </c>
      <c r="J317">
        <f>9*60+34</f>
        <v>574</v>
      </c>
      <c r="K317">
        <v>42</v>
      </c>
      <c r="L317">
        <v>85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99.666666666666671</v>
      </c>
      <c r="C319">
        <v>30</v>
      </c>
      <c r="D319">
        <v>47</v>
      </c>
      <c r="E319">
        <v>222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173.8</v>
      </c>
      <c r="C331">
        <v>2</v>
      </c>
      <c r="D331">
        <v>269</v>
      </c>
      <c r="E331">
        <v>159</v>
      </c>
      <c r="F331">
        <v>434</v>
      </c>
      <c r="G331">
        <v>5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>AVERAGE(C346:BA346)</f>
        <v>176</v>
      </c>
      <c r="C346">
        <v>390</v>
      </c>
      <c r="D346">
        <v>5</v>
      </c>
      <c r="E346">
        <v>147</v>
      </c>
      <c r="F346">
        <v>35</v>
      </c>
      <c r="G346">
        <v>13</v>
      </c>
      <c r="H346">
        <v>305</v>
      </c>
      <c r="I346">
        <v>164</v>
      </c>
      <c r="J346">
        <v>521</v>
      </c>
      <c r="K346">
        <v>119</v>
      </c>
      <c r="L346">
        <v>61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46.857142857142854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  <c r="I359">
        <v>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55.666666666666664</v>
      </c>
      <c r="C402">
        <v>34</v>
      </c>
      <c r="D402">
        <v>3</v>
      </c>
      <c r="E402">
        <v>13</v>
      </c>
      <c r="F402">
        <v>132</v>
      </c>
      <c r="G402">
        <v>125</v>
      </c>
      <c r="H402">
        <v>27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505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  <row r="490" spans="1:12" x14ac:dyDescent="0.3">
      <c r="A490" s="4" t="s">
        <v>739</v>
      </c>
      <c r="B490" s="1">
        <f t="shared" si="7"/>
        <v>67</v>
      </c>
      <c r="C490">
        <v>0</v>
      </c>
      <c r="D490">
        <v>134</v>
      </c>
    </row>
    <row r="491" spans="1:12" x14ac:dyDescent="0.3">
      <c r="A491" t="s">
        <v>740</v>
      </c>
      <c r="B491" s="1">
        <f t="shared" si="7"/>
        <v>158.25</v>
      </c>
      <c r="C491">
        <v>306</v>
      </c>
      <c r="D491">
        <v>193</v>
      </c>
      <c r="E491">
        <v>1</v>
      </c>
      <c r="F491">
        <v>10</v>
      </c>
      <c r="G491">
        <v>0</v>
      </c>
      <c r="H491">
        <v>53</v>
      </c>
      <c r="I491">
        <v>356</v>
      </c>
      <c r="J491">
        <v>347</v>
      </c>
    </row>
    <row r="492" spans="1:12" x14ac:dyDescent="0.3">
      <c r="A492" t="s">
        <v>741</v>
      </c>
      <c r="B492" s="1">
        <f t="shared" si="7"/>
        <v>16</v>
      </c>
      <c r="C492">
        <v>16</v>
      </c>
    </row>
    <row r="493" spans="1:12" x14ac:dyDescent="0.3">
      <c r="A493" t="s">
        <v>742</v>
      </c>
      <c r="B493" s="1">
        <f t="shared" si="7"/>
        <v>259.5</v>
      </c>
      <c r="C493">
        <v>241</v>
      </c>
      <c r="D493">
        <v>278</v>
      </c>
    </row>
    <row r="494" spans="1:12" x14ac:dyDescent="0.3">
      <c r="A494" t="s">
        <v>743</v>
      </c>
      <c r="B494" s="1">
        <f t="shared" si="7"/>
        <v>15</v>
      </c>
      <c r="C494" s="8">
        <v>15</v>
      </c>
    </row>
    <row r="495" spans="1:12" x14ac:dyDescent="0.3">
      <c r="A495" t="s">
        <v>744</v>
      </c>
      <c r="B495" s="1">
        <f t="shared" si="7"/>
        <v>125.25</v>
      </c>
      <c r="C495">
        <v>10</v>
      </c>
      <c r="D495">
        <v>82</v>
      </c>
      <c r="E495">
        <v>0</v>
      </c>
      <c r="F495">
        <v>409</v>
      </c>
    </row>
    <row r="496" spans="1:12" x14ac:dyDescent="0.3">
      <c r="A496" t="s">
        <v>745</v>
      </c>
      <c r="B496" s="1">
        <f t="shared" si="7"/>
        <v>46</v>
      </c>
      <c r="C496">
        <v>92</v>
      </c>
      <c r="D496">
        <v>0</v>
      </c>
    </row>
    <row r="497" spans="1:12" x14ac:dyDescent="0.3">
      <c r="A497" t="s">
        <v>746</v>
      </c>
      <c r="B497" s="1">
        <f t="shared" si="7"/>
        <v>169</v>
      </c>
      <c r="C497">
        <v>2</v>
      </c>
      <c r="D497">
        <v>336</v>
      </c>
    </row>
    <row r="498" spans="1:12" x14ac:dyDescent="0.3">
      <c r="A498" t="s">
        <v>747</v>
      </c>
      <c r="B498" s="1">
        <f t="shared" si="7"/>
        <v>110.42857142857143</v>
      </c>
      <c r="C498">
        <v>9</v>
      </c>
      <c r="D498">
        <v>117</v>
      </c>
      <c r="E498">
        <v>0</v>
      </c>
      <c r="F498">
        <v>368</v>
      </c>
      <c r="G498">
        <v>189</v>
      </c>
      <c r="H498">
        <v>22</v>
      </c>
      <c r="I498">
        <v>68</v>
      </c>
    </row>
    <row r="499" spans="1:12" x14ac:dyDescent="0.3">
      <c r="A499" t="s">
        <v>748</v>
      </c>
      <c r="B499" s="1">
        <f t="shared" si="7"/>
        <v>108</v>
      </c>
      <c r="C499">
        <v>22</v>
      </c>
      <c r="D499">
        <v>2</v>
      </c>
      <c r="E499">
        <v>8</v>
      </c>
      <c r="F499">
        <v>201</v>
      </c>
      <c r="G499">
        <v>307</v>
      </c>
    </row>
    <row r="500" spans="1:12" x14ac:dyDescent="0.3">
      <c r="A500" s="4" t="s">
        <v>749</v>
      </c>
      <c r="B500" s="1">
        <f t="shared" si="7"/>
        <v>114</v>
      </c>
      <c r="C500">
        <v>29</v>
      </c>
      <c r="D500">
        <v>142</v>
      </c>
      <c r="E500">
        <v>171</v>
      </c>
    </row>
    <row r="501" spans="1:12" x14ac:dyDescent="0.3">
      <c r="A501" t="s">
        <v>750</v>
      </c>
      <c r="B501" s="1">
        <f t="shared" si="7"/>
        <v>139.4</v>
      </c>
      <c r="C501">
        <v>422</v>
      </c>
      <c r="D501">
        <v>219</v>
      </c>
      <c r="E501">
        <v>56</v>
      </c>
      <c r="F501">
        <v>0</v>
      </c>
      <c r="G501">
        <v>0</v>
      </c>
    </row>
    <row r="502" spans="1:12" x14ac:dyDescent="0.3">
      <c r="A502" t="s">
        <v>751</v>
      </c>
      <c r="B502" s="1">
        <f t="shared" si="7"/>
        <v>136.19999999999999</v>
      </c>
      <c r="C502">
        <v>123</v>
      </c>
      <c r="D502">
        <v>8</v>
      </c>
      <c r="E502">
        <v>464</v>
      </c>
      <c r="F502">
        <v>86</v>
      </c>
      <c r="G502">
        <v>0</v>
      </c>
    </row>
    <row r="503" spans="1:12" x14ac:dyDescent="0.3">
      <c r="A503" t="s">
        <v>752</v>
      </c>
      <c r="B503" s="1">
        <f t="shared" si="7"/>
        <v>132</v>
      </c>
      <c r="C503">
        <v>132</v>
      </c>
    </row>
    <row r="504" spans="1:12" x14ac:dyDescent="0.3">
      <c r="A504" t="s">
        <v>753</v>
      </c>
      <c r="B504" s="1">
        <f t="shared" si="7"/>
        <v>43.5</v>
      </c>
      <c r="C504">
        <v>0</v>
      </c>
      <c r="D504">
        <v>87</v>
      </c>
    </row>
    <row r="505" spans="1:12" x14ac:dyDescent="0.3">
      <c r="A505" t="s">
        <v>754</v>
      </c>
      <c r="B505" s="1">
        <f t="shared" si="7"/>
        <v>34.299999999999997</v>
      </c>
      <c r="C505">
        <v>96</v>
      </c>
      <c r="D505">
        <v>0</v>
      </c>
      <c r="E505">
        <v>49</v>
      </c>
      <c r="F505">
        <v>0</v>
      </c>
      <c r="G505">
        <v>32</v>
      </c>
      <c r="H505">
        <v>36</v>
      </c>
      <c r="I505">
        <v>0</v>
      </c>
      <c r="J505">
        <v>1</v>
      </c>
      <c r="K505">
        <v>38</v>
      </c>
      <c r="L505">
        <v>91</v>
      </c>
    </row>
    <row r="506" spans="1:12" x14ac:dyDescent="0.3">
      <c r="A506" t="s">
        <v>755</v>
      </c>
      <c r="B506" s="1">
        <f t="shared" ref="B506:B511" si="8">AVERAGE(C506:BA506)</f>
        <v>54.2</v>
      </c>
      <c r="C506">
        <v>0</v>
      </c>
      <c r="D506">
        <v>15</v>
      </c>
      <c r="E506">
        <v>19</v>
      </c>
      <c r="F506">
        <v>121</v>
      </c>
      <c r="G506">
        <v>114</v>
      </c>
      <c r="H506">
        <v>0</v>
      </c>
      <c r="I506">
        <v>38</v>
      </c>
      <c r="J506">
        <v>0</v>
      </c>
      <c r="K506">
        <v>15</v>
      </c>
      <c r="L506">
        <v>220</v>
      </c>
    </row>
    <row r="507" spans="1:12" x14ac:dyDescent="0.3">
      <c r="A507" t="s">
        <v>756</v>
      </c>
      <c r="B507" s="1">
        <f t="shared" si="8"/>
        <v>21.555555555555557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57</v>
      </c>
      <c r="I507">
        <v>9</v>
      </c>
      <c r="J507">
        <v>0</v>
      </c>
      <c r="K507">
        <v>128</v>
      </c>
    </row>
    <row r="508" spans="1:12" x14ac:dyDescent="0.3">
      <c r="A508" t="s">
        <v>757</v>
      </c>
      <c r="B508" s="1">
        <f t="shared" si="8"/>
        <v>28.857142857142858</v>
      </c>
      <c r="C508">
        <v>8</v>
      </c>
      <c r="D508">
        <v>6</v>
      </c>
      <c r="E508">
        <v>0</v>
      </c>
      <c r="F508">
        <v>0</v>
      </c>
      <c r="G508">
        <v>34</v>
      </c>
      <c r="H508">
        <v>12</v>
      </c>
      <c r="I508">
        <v>142</v>
      </c>
    </row>
    <row r="509" spans="1:12" x14ac:dyDescent="0.3">
      <c r="A509" t="s">
        <v>758</v>
      </c>
      <c r="B509" s="1">
        <f t="shared" si="8"/>
        <v>172</v>
      </c>
      <c r="C509">
        <v>164</v>
      </c>
      <c r="D509">
        <v>0</v>
      </c>
      <c r="E509">
        <v>10</v>
      </c>
      <c r="F509">
        <v>174</v>
      </c>
      <c r="G509">
        <v>251</v>
      </c>
      <c r="H509">
        <v>431</v>
      </c>
      <c r="I509">
        <v>0</v>
      </c>
      <c r="J509">
        <v>242</v>
      </c>
      <c r="K509">
        <v>101</v>
      </c>
      <c r="L509">
        <v>347</v>
      </c>
    </row>
    <row r="510" spans="1:12" x14ac:dyDescent="0.3">
      <c r="A510" t="s">
        <v>759</v>
      </c>
      <c r="B510" s="1">
        <f t="shared" si="8"/>
        <v>85.2</v>
      </c>
      <c r="C510">
        <v>0</v>
      </c>
      <c r="D510">
        <v>0</v>
      </c>
      <c r="E510">
        <v>0</v>
      </c>
      <c r="F510">
        <v>0</v>
      </c>
      <c r="G510">
        <v>8</v>
      </c>
      <c r="H510">
        <v>509</v>
      </c>
      <c r="I510">
        <v>4</v>
      </c>
      <c r="J510">
        <v>57</v>
      </c>
      <c r="K510">
        <v>2</v>
      </c>
      <c r="L510">
        <v>272</v>
      </c>
    </row>
    <row r="511" spans="1:12" x14ac:dyDescent="0.3">
      <c r="A511" t="s">
        <v>760</v>
      </c>
      <c r="B511" s="1">
        <f t="shared" si="8"/>
        <v>0.1111111111111111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511"/>
  <sheetViews>
    <sheetView topLeftCell="A489" workbookViewId="0">
      <selection activeCell="B499" sqref="B499:B511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3.463855421686747E-2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0.13775510204081631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0.23202614379084968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7.5694444444444453E-2</v>
      </c>
    </row>
    <row r="60" spans="1:2" x14ac:dyDescent="0.3">
      <c r="A60" t="s">
        <v>59</v>
      </c>
      <c r="B60">
        <f>Controlled!B60/'Fight Time'!B60</f>
        <v>0.11990950226244344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9.6102150537634407E-2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0.2018796992481203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0.31459589867310012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0.34658187599364071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4.1448516579406632E-2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0.16624895572263995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9.7237569060773493E-2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3.6809815950920245E-3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0.2237179487179487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0.36899488926746166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0.19350237717908081</v>
      </c>
    </row>
    <row r="271" spans="1:2" x14ac:dyDescent="0.3">
      <c r="A271" t="s">
        <v>501</v>
      </c>
      <c r="B271">
        <f>Controlled!B271/'Fight Time'!B271</f>
        <v>3.8563829787234043E-2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0.12761276127612761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8.9124839124839123E-2</v>
      </c>
    </row>
    <row r="282" spans="1:2" x14ac:dyDescent="0.3">
      <c r="A282" t="s">
        <v>517</v>
      </c>
      <c r="B282">
        <f>Controlled!B282/'Fight Time'!B282</f>
        <v>0.18239436619718308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9.7255574614065185E-2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0.32608695652173914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2.3986765922249791E-2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0.14765193370165747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0.11074074074074075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0.28727272727272729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0.39111111111111113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7.9689018464528666E-2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7.3828470380194522E-2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  <row r="490" spans="1:2" x14ac:dyDescent="0.3">
      <c r="A490" s="4" t="s">
        <v>739</v>
      </c>
      <c r="B490">
        <f>Controlled!B490/'Fight Time'!B490</f>
        <v>9.3444909344490928E-2</v>
      </c>
    </row>
    <row r="491" spans="1:2" x14ac:dyDescent="0.3">
      <c r="A491" t="s">
        <v>740</v>
      </c>
      <c r="B491">
        <f>Controlled!B491/'Fight Time'!B491</f>
        <v>0.19905660377358492</v>
      </c>
    </row>
    <row r="492" spans="1:2" x14ac:dyDescent="0.3">
      <c r="A492" t="s">
        <v>741</v>
      </c>
      <c r="B492">
        <f>Controlled!B492/'Fight Time'!B492</f>
        <v>0.10062893081761007</v>
      </c>
    </row>
    <row r="493" spans="1:2" x14ac:dyDescent="0.3">
      <c r="A493" t="s">
        <v>742</v>
      </c>
      <c r="B493">
        <f>Controlled!B493/'Fight Time'!B493</f>
        <v>0.69199999999999995</v>
      </c>
    </row>
    <row r="494" spans="1:2" x14ac:dyDescent="0.3">
      <c r="A494" t="s">
        <v>743</v>
      </c>
      <c r="B494">
        <f>Controlled!B494/'Fight Time'!B494</f>
        <v>0.05</v>
      </c>
    </row>
    <row r="495" spans="1:2" x14ac:dyDescent="0.3">
      <c r="A495" t="s">
        <v>744</v>
      </c>
      <c r="B495">
        <f>Controlled!B495/'Fight Time'!B495</f>
        <v>0.20668316831683167</v>
      </c>
    </row>
    <row r="496" spans="1:2" x14ac:dyDescent="0.3">
      <c r="A496" t="s">
        <v>745</v>
      </c>
      <c r="B496">
        <f>Controlled!B496/'Fight Time'!B496</f>
        <v>5.1111111111111114E-2</v>
      </c>
    </row>
    <row r="497" spans="1:2" x14ac:dyDescent="0.3">
      <c r="A497" t="s">
        <v>746</v>
      </c>
      <c r="B497">
        <f>Controlled!B497/'Fight Time'!B497</f>
        <v>0.262015503875969</v>
      </c>
    </row>
    <row r="498" spans="1:2" x14ac:dyDescent="0.3">
      <c r="A498" t="s">
        <v>747</v>
      </c>
      <c r="B498">
        <f>Controlled!B498/'Fight Time'!B498</f>
        <v>0.26044474393530997</v>
      </c>
    </row>
    <row r="499" spans="1:2" x14ac:dyDescent="0.3">
      <c r="A499" t="s">
        <v>748</v>
      </c>
      <c r="B499">
        <f>Controlled!B499/'Fight Time'!B499</f>
        <v>0.14248021108179421</v>
      </c>
    </row>
    <row r="500" spans="1:2" x14ac:dyDescent="0.3">
      <c r="A500" s="4" t="s">
        <v>749</v>
      </c>
      <c r="B500">
        <f>Controlled!B500/'Fight Time'!B500</f>
        <v>0.12666666666666668</v>
      </c>
    </row>
    <row r="501" spans="1:2" x14ac:dyDescent="0.3">
      <c r="A501" t="s">
        <v>750</v>
      </c>
      <c r="B501">
        <f>Controlled!B501/'Fight Time'!B501</f>
        <v>0.2862422997946612</v>
      </c>
    </row>
    <row r="502" spans="1:2" x14ac:dyDescent="0.3">
      <c r="A502" t="s">
        <v>751</v>
      </c>
      <c r="B502">
        <f>Controlled!B502/'Fight Time'!B502</f>
        <v>0.29868421052631577</v>
      </c>
    </row>
    <row r="503" spans="1:2" x14ac:dyDescent="0.3">
      <c r="A503" t="s">
        <v>752</v>
      </c>
      <c r="B503">
        <f>Controlled!B503/'Fight Time'!B503</f>
        <v>0.25239005736137665</v>
      </c>
    </row>
    <row r="504" spans="1:2" x14ac:dyDescent="0.3">
      <c r="A504" t="s">
        <v>753</v>
      </c>
      <c r="B504">
        <f>Controlled!B504/'Fight Time'!B504</f>
        <v>5.6129032258064517E-2</v>
      </c>
    </row>
    <row r="505" spans="1:2" x14ac:dyDescent="0.3">
      <c r="A505" t="s">
        <v>754</v>
      </c>
      <c r="B505">
        <f>Controlled!B505/'Fight Time'!B505</f>
        <v>4.9999999999999996E-2</v>
      </c>
    </row>
    <row r="506" spans="1:2" x14ac:dyDescent="0.3">
      <c r="A506" t="s">
        <v>755</v>
      </c>
      <c r="B506">
        <f>Controlled!B506/'Fight Time'!B506</f>
        <v>6.9755469755469757E-2</v>
      </c>
    </row>
    <row r="507" spans="1:2" x14ac:dyDescent="0.3">
      <c r="A507" t="s">
        <v>756</v>
      </c>
      <c r="B507">
        <f>Controlled!B507/'Fight Time'!B507</f>
        <v>5.2574525745257457E-2</v>
      </c>
    </row>
    <row r="508" spans="1:2" x14ac:dyDescent="0.3">
      <c r="A508" t="s">
        <v>757</v>
      </c>
      <c r="B508">
        <f>Controlled!B508/'Fight Time'!B508</f>
        <v>3.4851621808143544E-2</v>
      </c>
    </row>
    <row r="509" spans="1:2" x14ac:dyDescent="0.3">
      <c r="A509" t="s">
        <v>758</v>
      </c>
      <c r="B509">
        <f>Controlled!B509/'Fight Time'!B509</f>
        <v>0.21313506815365552</v>
      </c>
    </row>
    <row r="510" spans="1:2" x14ac:dyDescent="0.3">
      <c r="A510" t="s">
        <v>759</v>
      </c>
      <c r="B510">
        <f>Controlled!B510/'Fight Time'!B510</f>
        <v>9.9649122807017543E-2</v>
      </c>
    </row>
    <row r="511" spans="1:2" x14ac:dyDescent="0.3">
      <c r="A511" t="s">
        <v>760</v>
      </c>
      <c r="B511">
        <f>Controlled!B511/'Fight Time'!B511</f>
        <v>9.1074681238615665E-4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511"/>
  <sheetViews>
    <sheetView topLeftCell="A397" workbookViewId="0">
      <selection activeCell="B403" sqref="B403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332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196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663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v>576</v>
      </c>
    </row>
    <row r="60" spans="1:2" x14ac:dyDescent="0.3">
      <c r="A60" t="s">
        <v>59</v>
      </c>
      <c r="B60">
        <v>221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12*60+24</f>
        <v>744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13*60+18</f>
        <v>798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13*60+49</f>
        <v>829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v>629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f>12*60+44</f>
        <v>764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513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f>12*60+4</f>
        <v>724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652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624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587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v>631</v>
      </c>
    </row>
    <row r="271" spans="1:2" x14ac:dyDescent="0.3">
      <c r="A271" t="s">
        <v>501</v>
      </c>
      <c r="B271">
        <f>12*60+32</f>
        <v>752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606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518</v>
      </c>
    </row>
    <row r="282" spans="1:3" x14ac:dyDescent="0.3">
      <c r="A282" t="s">
        <v>517</v>
      </c>
      <c r="B282">
        <v>568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583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644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13*60+26</f>
        <v>806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v>724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v>605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v>450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588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12*60+34</f>
        <v>754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  <row r="490" spans="1:2" x14ac:dyDescent="0.3">
      <c r="A490" s="4" t="s">
        <v>739</v>
      </c>
      <c r="B490">
        <f>11*60+57</f>
        <v>717</v>
      </c>
    </row>
    <row r="491" spans="1:2" x14ac:dyDescent="0.3">
      <c r="A491" t="s">
        <v>740</v>
      </c>
      <c r="B491">
        <f>13*60+15</f>
        <v>795</v>
      </c>
    </row>
    <row r="492" spans="1:2" x14ac:dyDescent="0.3">
      <c r="A492" t="s">
        <v>741</v>
      </c>
      <c r="B492">
        <v>159</v>
      </c>
    </row>
    <row r="493" spans="1:2" x14ac:dyDescent="0.3">
      <c r="A493" t="s">
        <v>742</v>
      </c>
      <c r="B493">
        <v>375</v>
      </c>
    </row>
    <row r="494" spans="1:2" x14ac:dyDescent="0.3">
      <c r="A494" t="s">
        <v>743</v>
      </c>
      <c r="B494">
        <v>300</v>
      </c>
    </row>
    <row r="495" spans="1:2" x14ac:dyDescent="0.3">
      <c r="A495" t="s">
        <v>744</v>
      </c>
      <c r="B495">
        <v>606</v>
      </c>
    </row>
    <row r="496" spans="1:2" x14ac:dyDescent="0.3">
      <c r="A496" t="s">
        <v>745</v>
      </c>
      <c r="B496">
        <v>900</v>
      </c>
    </row>
    <row r="497" spans="1:2" x14ac:dyDescent="0.3">
      <c r="A497" t="s">
        <v>746</v>
      </c>
      <c r="B497">
        <v>645</v>
      </c>
    </row>
    <row r="498" spans="1:2" x14ac:dyDescent="0.3">
      <c r="A498" t="s">
        <v>747</v>
      </c>
      <c r="B498">
        <v>424</v>
      </c>
    </row>
    <row r="499" spans="1:2" x14ac:dyDescent="0.3">
      <c r="A499" t="s">
        <v>748</v>
      </c>
      <c r="B499">
        <f>12*60+38</f>
        <v>758</v>
      </c>
    </row>
    <row r="500" spans="1:2" x14ac:dyDescent="0.3">
      <c r="A500" s="4" t="s">
        <v>749</v>
      </c>
      <c r="B500">
        <v>900</v>
      </c>
    </row>
    <row r="501" spans="1:2" x14ac:dyDescent="0.3">
      <c r="A501" t="s">
        <v>750</v>
      </c>
      <c r="B501">
        <v>487</v>
      </c>
    </row>
    <row r="502" spans="1:2" x14ac:dyDescent="0.3">
      <c r="A502" t="s">
        <v>751</v>
      </c>
      <c r="B502">
        <v>456</v>
      </c>
    </row>
    <row r="503" spans="1:2" x14ac:dyDescent="0.3">
      <c r="A503" t="s">
        <v>752</v>
      </c>
      <c r="B503">
        <v>523</v>
      </c>
    </row>
    <row r="504" spans="1:2" x14ac:dyDescent="0.3">
      <c r="A504" t="s">
        <v>753</v>
      </c>
      <c r="B504">
        <f>12*60+55</f>
        <v>775</v>
      </c>
    </row>
    <row r="505" spans="1:2" x14ac:dyDescent="0.3">
      <c r="A505" t="s">
        <v>754</v>
      </c>
      <c r="B505">
        <v>686</v>
      </c>
    </row>
    <row r="506" spans="1:2" x14ac:dyDescent="0.3">
      <c r="A506" t="s">
        <v>755</v>
      </c>
      <c r="B506">
        <f>12*60+57</f>
        <v>777</v>
      </c>
    </row>
    <row r="507" spans="1:2" x14ac:dyDescent="0.3">
      <c r="A507" t="s">
        <v>756</v>
      </c>
      <c r="B507">
        <v>410</v>
      </c>
    </row>
    <row r="508" spans="1:2" x14ac:dyDescent="0.3">
      <c r="A508" t="s">
        <v>757</v>
      </c>
      <c r="B508">
        <f>13*60+48</f>
        <v>828</v>
      </c>
    </row>
    <row r="509" spans="1:2" x14ac:dyDescent="0.3">
      <c r="A509" t="s">
        <v>758</v>
      </c>
      <c r="B509">
        <f>13*60+27</f>
        <v>807</v>
      </c>
    </row>
    <row r="510" spans="1:2" x14ac:dyDescent="0.3">
      <c r="A510" t="s">
        <v>759</v>
      </c>
      <c r="B510">
        <f>14*60+15</f>
        <v>855</v>
      </c>
    </row>
    <row r="511" spans="1:2" x14ac:dyDescent="0.3">
      <c r="A511" t="s">
        <v>760</v>
      </c>
      <c r="B511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82" zoomScale="80" zoomScaleNormal="80" workbookViewId="0">
      <pane xSplit="1" topLeftCell="H1" activePane="topRight" state="frozen"/>
      <selection activeCell="A2" sqref="A2"/>
      <selection pane="topRight" activeCell="AB405" sqref="AB405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14</v>
      </c>
      <c r="F9">
        <v>1</v>
      </c>
      <c r="G9">
        <v>3</v>
      </c>
      <c r="H9">
        <v>1</v>
      </c>
      <c r="I9">
        <v>0.43</v>
      </c>
      <c r="J9">
        <v>0</v>
      </c>
      <c r="K9">
        <v>0.28000000000000003</v>
      </c>
      <c r="L9">
        <v>0</v>
      </c>
      <c r="M9">
        <v>0.28000000000000003</v>
      </c>
      <c r="N9">
        <v>1</v>
      </c>
      <c r="O9" s="8">
        <v>1.9</v>
      </c>
      <c r="P9" s="8">
        <v>2.89</v>
      </c>
      <c r="Q9">
        <v>0.53</v>
      </c>
      <c r="R9">
        <v>0.16</v>
      </c>
      <c r="S9">
        <v>0.32</v>
      </c>
      <c r="T9">
        <v>5.43</v>
      </c>
      <c r="U9">
        <v>0.66</v>
      </c>
      <c r="V9">
        <v>1</v>
      </c>
      <c r="W9">
        <f>Control!B7</f>
        <v>189.75</v>
      </c>
      <c r="X9">
        <f>'Ctrl pct'!B7</f>
        <v>0.57153614457831325</v>
      </c>
      <c r="Y9">
        <f>Controlled!B7</f>
        <v>11.5</v>
      </c>
      <c r="Z9">
        <f>'Controlled pct'!B7</f>
        <v>3.463855421686747E-2</v>
      </c>
      <c r="AA9">
        <f>'Fight Time'!B7</f>
        <v>332</v>
      </c>
      <c r="AB9">
        <v>3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0.6</v>
      </c>
      <c r="J18">
        <v>0</v>
      </c>
      <c r="K18">
        <v>0.4</v>
      </c>
      <c r="L18">
        <v>0</v>
      </c>
      <c r="M18">
        <v>0</v>
      </c>
      <c r="N18">
        <v>1</v>
      </c>
      <c r="O18" s="8">
        <v>7.13</v>
      </c>
      <c r="P18" s="8">
        <v>3.67</v>
      </c>
      <c r="T18">
        <v>4.58</v>
      </c>
      <c r="U18">
        <v>0.6</v>
      </c>
      <c r="V18">
        <v>0.71</v>
      </c>
      <c r="W18">
        <f>Control!B16</f>
        <v>38.75</v>
      </c>
      <c r="X18">
        <f>'Ctrl pct'!B16</f>
        <v>0.19770408163265307</v>
      </c>
      <c r="Y18">
        <f>Controlled!B16</f>
        <v>27</v>
      </c>
      <c r="Z18">
        <f>'Controlled pct'!B16</f>
        <v>0.13775510204081631</v>
      </c>
      <c r="AA18">
        <f>'Fight Time'!B16</f>
        <v>196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B57">
        <v>34</v>
      </c>
      <c r="C57">
        <v>180</v>
      </c>
      <c r="D57">
        <v>180</v>
      </c>
      <c r="E57">
        <v>15</v>
      </c>
      <c r="F57">
        <v>4</v>
      </c>
      <c r="G57">
        <v>2</v>
      </c>
      <c r="H57">
        <v>3</v>
      </c>
      <c r="I57">
        <v>0.6</v>
      </c>
      <c r="J57">
        <v>0.25</v>
      </c>
      <c r="K57">
        <v>0.33</v>
      </c>
      <c r="L57">
        <v>0.25</v>
      </c>
      <c r="M57">
        <v>7.0000000000000007E-2</v>
      </c>
      <c r="N57">
        <v>0.5</v>
      </c>
      <c r="O57" s="8">
        <v>4.9400000000000004</v>
      </c>
      <c r="P57" s="8">
        <v>5.04</v>
      </c>
      <c r="T57">
        <v>0</v>
      </c>
      <c r="U57">
        <v>0</v>
      </c>
      <c r="V57">
        <v>0.53</v>
      </c>
      <c r="W57">
        <f>Control!B55</f>
        <v>36.833333333333336</v>
      </c>
      <c r="X57">
        <f>'Ctrl pct'!B55</f>
        <v>5.5555555555555559E-2</v>
      </c>
      <c r="Y57">
        <f>Controlled!B55</f>
        <v>153.83333333333334</v>
      </c>
      <c r="Z57">
        <f>'Controlled pct'!B55</f>
        <v>0.23202614379084968</v>
      </c>
      <c r="AA57">
        <f>'Fight Time'!B55</f>
        <v>663</v>
      </c>
      <c r="AB57">
        <v>-1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B61">
        <v>30</v>
      </c>
      <c r="C61">
        <v>175</v>
      </c>
      <c r="D61">
        <v>183</v>
      </c>
      <c r="E61">
        <v>17</v>
      </c>
      <c r="F61">
        <v>7</v>
      </c>
      <c r="G61">
        <v>8</v>
      </c>
      <c r="H61">
        <v>6</v>
      </c>
      <c r="I61">
        <v>0.24</v>
      </c>
      <c r="J61">
        <v>0.28000000000000003</v>
      </c>
      <c r="K61">
        <v>0.41</v>
      </c>
      <c r="L61">
        <v>0.43</v>
      </c>
      <c r="M61">
        <v>0.35</v>
      </c>
      <c r="N61">
        <v>0.28000000000000003</v>
      </c>
      <c r="O61" s="8">
        <v>2.97</v>
      </c>
      <c r="P61" s="8">
        <v>4.0599999999999996</v>
      </c>
      <c r="T61">
        <v>2.57</v>
      </c>
      <c r="U61">
        <v>0.56999999999999995</v>
      </c>
      <c r="V61">
        <v>0.7</v>
      </c>
      <c r="W61">
        <f>Control!B59</f>
        <v>95.8</v>
      </c>
      <c r="X61">
        <f>'Ctrl pct'!B59</f>
        <v>0.16631944444444444</v>
      </c>
      <c r="Y61">
        <f>Controlled!B59</f>
        <v>43.6</v>
      </c>
      <c r="Z61">
        <f>'Controlled pct'!B59</f>
        <v>7.5694444444444453E-2</v>
      </c>
      <c r="AA61">
        <f>'Fight Time'!B59</f>
        <v>576</v>
      </c>
      <c r="AB61">
        <v>-1</v>
      </c>
    </row>
    <row r="62" spans="1:28" x14ac:dyDescent="0.3">
      <c r="A62" t="str">
        <f>Control!A60</f>
        <v>Marrio Pinto</v>
      </c>
      <c r="B62">
        <v>27</v>
      </c>
      <c r="C62">
        <v>196</v>
      </c>
      <c r="D62">
        <v>201</v>
      </c>
      <c r="E62">
        <v>10</v>
      </c>
      <c r="F62">
        <v>0</v>
      </c>
      <c r="G62">
        <v>1</v>
      </c>
      <c r="H62">
        <v>0</v>
      </c>
      <c r="I62">
        <v>0.6</v>
      </c>
      <c r="J62">
        <v>0</v>
      </c>
      <c r="K62">
        <v>0.1</v>
      </c>
      <c r="L62">
        <v>0</v>
      </c>
      <c r="M62">
        <v>0.3</v>
      </c>
      <c r="N62">
        <v>0</v>
      </c>
      <c r="O62" s="8">
        <v>3.67</v>
      </c>
      <c r="P62" s="8">
        <v>5.29</v>
      </c>
      <c r="T62">
        <v>0</v>
      </c>
      <c r="U62">
        <v>0</v>
      </c>
      <c r="V62">
        <v>1</v>
      </c>
      <c r="W62">
        <f>Control!B60</f>
        <v>10</v>
      </c>
      <c r="X62">
        <f>'Ctrl pct'!B60</f>
        <v>4.5248868778280542E-2</v>
      </c>
      <c r="Y62">
        <f>Controlled!B60</f>
        <v>26.5</v>
      </c>
      <c r="Z62">
        <f>'Controlled pct'!B60</f>
        <v>0.11990950226244344</v>
      </c>
      <c r="AA62">
        <f>'Fight Time'!B60</f>
        <v>221</v>
      </c>
      <c r="AB62">
        <v>10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B69">
        <v>30</v>
      </c>
      <c r="C69">
        <v>178</v>
      </c>
      <c r="D69">
        <v>183</v>
      </c>
      <c r="E69">
        <v>18</v>
      </c>
      <c r="F69">
        <v>5</v>
      </c>
      <c r="G69">
        <v>10</v>
      </c>
      <c r="H69">
        <v>4</v>
      </c>
      <c r="I69">
        <v>0.56000000000000005</v>
      </c>
      <c r="J69">
        <v>0.2</v>
      </c>
      <c r="K69">
        <v>0</v>
      </c>
      <c r="L69">
        <v>0.2</v>
      </c>
      <c r="M69">
        <v>0.44</v>
      </c>
      <c r="N69">
        <v>0.6</v>
      </c>
      <c r="O69" s="8">
        <v>6.4</v>
      </c>
      <c r="P69" s="8">
        <v>6.01</v>
      </c>
      <c r="T69">
        <v>0.35</v>
      </c>
      <c r="U69">
        <v>0.2</v>
      </c>
      <c r="V69">
        <v>0.84</v>
      </c>
      <c r="W69">
        <f>Control!B67</f>
        <v>11.8</v>
      </c>
      <c r="X69">
        <f>'Ctrl pct'!B67</f>
        <v>1.5860215053763442E-2</v>
      </c>
      <c r="Y69">
        <f>Controlled!B67</f>
        <v>71.5</v>
      </c>
      <c r="Z69">
        <f>'Controlled pct'!B67</f>
        <v>9.6102150537634407E-2</v>
      </c>
      <c r="AA69">
        <f>'Fight Time'!B67</f>
        <v>744</v>
      </c>
      <c r="AB69">
        <v>5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B137">
        <v>32</v>
      </c>
      <c r="C137">
        <v>168</v>
      </c>
      <c r="D137">
        <v>175</v>
      </c>
      <c r="E137">
        <v>21</v>
      </c>
      <c r="F137">
        <v>6</v>
      </c>
      <c r="G137">
        <v>9</v>
      </c>
      <c r="H137">
        <v>3</v>
      </c>
      <c r="I137">
        <v>0.33</v>
      </c>
      <c r="J137">
        <v>0.33</v>
      </c>
      <c r="K137">
        <v>0.28000000000000003</v>
      </c>
      <c r="L137">
        <v>0.33</v>
      </c>
      <c r="M137">
        <v>0.38</v>
      </c>
      <c r="N137">
        <v>0.33</v>
      </c>
      <c r="O137" s="8">
        <v>5.66</v>
      </c>
      <c r="P137" s="8">
        <v>3.89</v>
      </c>
      <c r="T137">
        <v>1.41</v>
      </c>
      <c r="U137">
        <v>0.48</v>
      </c>
      <c r="V137">
        <v>0.72</v>
      </c>
      <c r="W137">
        <f>Control!B135</f>
        <v>107.7</v>
      </c>
      <c r="X137">
        <f>'Ctrl pct'!B135</f>
        <v>0.13496240601503759</v>
      </c>
      <c r="Y137">
        <f>Controlled!B135</f>
        <v>161.1</v>
      </c>
      <c r="Z137">
        <f>'Controlled pct'!B135</f>
        <v>0.2018796992481203</v>
      </c>
      <c r="AA137">
        <f>'Fight Time'!B135</f>
        <v>798</v>
      </c>
      <c r="AB137">
        <v>2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B155">
        <v>27</v>
      </c>
      <c r="C155">
        <v>157</v>
      </c>
      <c r="D155">
        <v>160</v>
      </c>
      <c r="E155">
        <v>13</v>
      </c>
      <c r="F155">
        <v>5</v>
      </c>
      <c r="G155">
        <v>1</v>
      </c>
      <c r="H155">
        <v>2</v>
      </c>
      <c r="I155">
        <v>0.31</v>
      </c>
      <c r="J155">
        <v>0</v>
      </c>
      <c r="K155">
        <v>0.23</v>
      </c>
      <c r="L155">
        <v>0</v>
      </c>
      <c r="M155">
        <v>0.46</v>
      </c>
      <c r="N155">
        <v>1</v>
      </c>
      <c r="O155" s="8">
        <v>5.62</v>
      </c>
      <c r="P155" s="8">
        <v>5.37</v>
      </c>
      <c r="T155">
        <v>0.87</v>
      </c>
      <c r="U155">
        <v>0.8</v>
      </c>
      <c r="V155">
        <v>0.56999999999999995</v>
      </c>
      <c r="W155">
        <f>Control!B153</f>
        <v>137.80000000000001</v>
      </c>
      <c r="X155">
        <f>'Ctrl pct'!B153</f>
        <v>0.16622436670687576</v>
      </c>
      <c r="Y155">
        <f>Controlled!B153</f>
        <v>260.8</v>
      </c>
      <c r="Z155">
        <f>'Controlled pct'!B153</f>
        <v>0.31459589867310012</v>
      </c>
      <c r="AA155">
        <f>'Fight Time'!B153</f>
        <v>829</v>
      </c>
      <c r="AB155">
        <v>-1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B164">
        <v>34</v>
      </c>
      <c r="C164">
        <v>163</v>
      </c>
      <c r="D164">
        <v>183</v>
      </c>
      <c r="E164">
        <v>18</v>
      </c>
      <c r="F164">
        <v>6</v>
      </c>
      <c r="G164">
        <v>0</v>
      </c>
      <c r="H164">
        <v>3</v>
      </c>
      <c r="I164">
        <v>0.28000000000000003</v>
      </c>
      <c r="J164">
        <v>0.33</v>
      </c>
      <c r="K164">
        <v>0.61</v>
      </c>
      <c r="L164">
        <v>0</v>
      </c>
      <c r="M164">
        <v>0.11</v>
      </c>
      <c r="N164">
        <v>0.67</v>
      </c>
      <c r="O164" s="8">
        <v>2.67</v>
      </c>
      <c r="P164" s="8">
        <v>4.13</v>
      </c>
      <c r="T164">
        <v>1.02</v>
      </c>
      <c r="U164">
        <v>0.25</v>
      </c>
      <c r="V164">
        <v>0.38</v>
      </c>
      <c r="W164">
        <f>Control!B162</f>
        <v>133.25</v>
      </c>
      <c r="X164">
        <f>'Ctrl pct'!B162</f>
        <v>0.21184419713831479</v>
      </c>
      <c r="Y164">
        <f>Controlled!B162</f>
        <v>218</v>
      </c>
      <c r="Z164">
        <f>'Controlled pct'!B162</f>
        <v>0.34658187599364071</v>
      </c>
      <c r="AA164">
        <f>'Fight Time'!B162</f>
        <v>629</v>
      </c>
      <c r="AB164">
        <v>-3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B202">
        <v>27</v>
      </c>
      <c r="C202">
        <v>165</v>
      </c>
      <c r="D202">
        <v>164</v>
      </c>
      <c r="E202">
        <v>9</v>
      </c>
      <c r="F202">
        <v>3</v>
      </c>
      <c r="G202">
        <v>0</v>
      </c>
      <c r="H202">
        <v>2</v>
      </c>
      <c r="I202">
        <v>0.44</v>
      </c>
      <c r="J202">
        <v>0</v>
      </c>
      <c r="K202">
        <v>0.33</v>
      </c>
      <c r="L202">
        <v>0.33</v>
      </c>
      <c r="M202">
        <v>0.22</v>
      </c>
      <c r="N202">
        <v>0.67</v>
      </c>
      <c r="O202" s="8">
        <v>1.62</v>
      </c>
      <c r="P202" s="8">
        <v>3.2</v>
      </c>
      <c r="T202">
        <v>3.54</v>
      </c>
      <c r="U202">
        <v>0.37</v>
      </c>
      <c r="V202">
        <v>0.5</v>
      </c>
      <c r="W202">
        <f>Control!B200</f>
        <v>122</v>
      </c>
      <c r="X202">
        <f>'Ctrl pct'!B200</f>
        <v>0.15968586387434555</v>
      </c>
      <c r="Y202">
        <f>Controlled!B200</f>
        <v>31.666666666666668</v>
      </c>
      <c r="Z202">
        <f>'Controlled pct'!B200</f>
        <v>4.1448516579406632E-2</v>
      </c>
      <c r="AA202">
        <f>'Fight Time'!B200</f>
        <v>764</v>
      </c>
      <c r="AB202">
        <v>-2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0.26148705096073516</v>
      </c>
      <c r="Y205">
        <f>Controlled!B203</f>
        <v>85.285714285714292</v>
      </c>
      <c r="Z205">
        <f>'Controlled pct'!B203</f>
        <v>0.16624895572263995</v>
      </c>
      <c r="AA205">
        <f>'Fight Time'!B203</f>
        <v>513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B208">
        <v>37</v>
      </c>
      <c r="C208">
        <v>160</v>
      </c>
      <c r="D208">
        <v>163</v>
      </c>
      <c r="E208">
        <v>22</v>
      </c>
      <c r="F208">
        <v>3</v>
      </c>
      <c r="G208">
        <v>8</v>
      </c>
      <c r="H208">
        <v>3</v>
      </c>
      <c r="I208">
        <v>0.05</v>
      </c>
      <c r="J208">
        <v>0</v>
      </c>
      <c r="K208">
        <v>0.64</v>
      </c>
      <c r="L208">
        <v>0</v>
      </c>
      <c r="M208">
        <v>0.32</v>
      </c>
      <c r="N208">
        <v>1</v>
      </c>
      <c r="O208" s="8">
        <v>1.97</v>
      </c>
      <c r="P208" s="8">
        <v>2.5499999999999998</v>
      </c>
      <c r="T208">
        <v>2.38</v>
      </c>
      <c r="U208">
        <v>0.33</v>
      </c>
      <c r="V208">
        <v>0.73</v>
      </c>
      <c r="W208">
        <f>Control!B206</f>
        <v>324.60000000000002</v>
      </c>
      <c r="X208">
        <f>'Ctrl pct'!B206</f>
        <v>0.44834254143646413</v>
      </c>
      <c r="Y208">
        <f>Controlled!B206</f>
        <v>70.400000000000006</v>
      </c>
      <c r="Z208">
        <f>'Controlled pct'!B206</f>
        <v>9.7237569060773493E-2</v>
      </c>
      <c r="AA208">
        <f>'Fight Time'!B206</f>
        <v>724</v>
      </c>
      <c r="AB208">
        <v>5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B224">
        <v>30</v>
      </c>
      <c r="C224">
        <v>185</v>
      </c>
      <c r="D224">
        <v>188</v>
      </c>
      <c r="E224">
        <v>10</v>
      </c>
      <c r="F224">
        <v>3</v>
      </c>
      <c r="G224">
        <v>2</v>
      </c>
      <c r="H224">
        <v>2</v>
      </c>
      <c r="I224">
        <v>0.7</v>
      </c>
      <c r="J224">
        <v>0.67</v>
      </c>
      <c r="K224">
        <v>0.1</v>
      </c>
      <c r="L224">
        <v>0</v>
      </c>
      <c r="M224">
        <v>0.2</v>
      </c>
      <c r="N224">
        <v>0.33</v>
      </c>
      <c r="O224" s="8">
        <v>3.74</v>
      </c>
      <c r="P224" s="8">
        <v>2.94</v>
      </c>
      <c r="T224">
        <v>4.42</v>
      </c>
      <c r="U224">
        <v>0.66</v>
      </c>
      <c r="V224">
        <v>1</v>
      </c>
      <c r="W224">
        <f>Control!B222</f>
        <v>268.2</v>
      </c>
      <c r="X224">
        <f>'Ctrl pct'!B222</f>
        <v>0.4113496932515337</v>
      </c>
      <c r="Y224">
        <f>Controlled!B222</f>
        <v>2.4</v>
      </c>
      <c r="Z224">
        <f>'Controlled pct'!B222</f>
        <v>3.6809815950920245E-3</v>
      </c>
      <c r="AA224">
        <f>'Fight Time'!B222</f>
        <v>652</v>
      </c>
      <c r="AB224">
        <v>1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4</v>
      </c>
      <c r="H233">
        <v>1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B234">
        <v>33</v>
      </c>
      <c r="C234">
        <v>178</v>
      </c>
      <c r="D234">
        <v>192</v>
      </c>
      <c r="E234">
        <v>15</v>
      </c>
      <c r="F234">
        <v>2</v>
      </c>
      <c r="G234">
        <v>9</v>
      </c>
      <c r="H234">
        <v>2</v>
      </c>
      <c r="I234">
        <v>0.53</v>
      </c>
      <c r="J234">
        <v>0</v>
      </c>
      <c r="K234">
        <v>7.0000000000000007E-2</v>
      </c>
      <c r="L234">
        <v>0</v>
      </c>
      <c r="M234">
        <v>0.4</v>
      </c>
      <c r="N234">
        <v>1</v>
      </c>
      <c r="O234" s="8">
        <v>3.22</v>
      </c>
      <c r="P234" s="8">
        <v>1.39</v>
      </c>
      <c r="T234">
        <v>3.24</v>
      </c>
      <c r="U234">
        <v>0.62</v>
      </c>
      <c r="V234">
        <v>0.68</v>
      </c>
      <c r="W234">
        <f>Control!B232</f>
        <v>257.7</v>
      </c>
      <c r="X234">
        <f>'Ctrl pct'!B232</f>
        <v>0.41298076923076921</v>
      </c>
      <c r="Y234">
        <f>Controlled!B232</f>
        <v>139.6</v>
      </c>
      <c r="Z234">
        <f>'Controlled pct'!B232</f>
        <v>0.2237179487179487</v>
      </c>
      <c r="AA234">
        <f>'Fight Time'!B232</f>
        <v>624</v>
      </c>
      <c r="AB234">
        <v>6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0.5</v>
      </c>
      <c r="M267">
        <v>0.06</v>
      </c>
      <c r="N267">
        <v>0.5</v>
      </c>
      <c r="O267" s="8">
        <v>1.92</v>
      </c>
      <c r="P267" s="8">
        <v>1.63</v>
      </c>
      <c r="Q267">
        <v>0.6</v>
      </c>
      <c r="R267">
        <v>0.21</v>
      </c>
      <c r="S267">
        <v>0.19</v>
      </c>
      <c r="T267">
        <v>2.4500000000000002</v>
      </c>
      <c r="U267">
        <v>0.42</v>
      </c>
      <c r="V267">
        <v>0.66</v>
      </c>
      <c r="W267">
        <f>Control!B265</f>
        <v>165.2</v>
      </c>
      <c r="X267">
        <f>'Ctrl pct'!B265</f>
        <v>0.28143100511073255</v>
      </c>
      <c r="Y267">
        <f>Controlled!B265</f>
        <v>216.6</v>
      </c>
      <c r="Z267">
        <f>'Controlled pct'!B265</f>
        <v>0.36899488926746166</v>
      </c>
      <c r="AA267">
        <f>'Fight Time'!B265</f>
        <v>587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</v>
      </c>
      <c r="K272">
        <v>0.35</v>
      </c>
      <c r="L272">
        <v>0.4</v>
      </c>
      <c r="M272">
        <v>0.26</v>
      </c>
      <c r="N272">
        <v>0.4</v>
      </c>
      <c r="O272" s="8">
        <v>3.57</v>
      </c>
      <c r="P272" s="8">
        <v>3.34</v>
      </c>
      <c r="Q272">
        <v>0.56000000000000005</v>
      </c>
      <c r="R272">
        <v>0.32</v>
      </c>
      <c r="S272">
        <v>0.13</v>
      </c>
      <c r="T272">
        <v>1.52</v>
      </c>
      <c r="U272">
        <v>0.51</v>
      </c>
      <c r="V272">
        <v>0.76</v>
      </c>
      <c r="W272">
        <f>Control!B270</f>
        <v>236.8</v>
      </c>
      <c r="X272">
        <f>'Ctrl pct'!B270</f>
        <v>0.37527733755942949</v>
      </c>
      <c r="Y272">
        <f>Controlled!B270</f>
        <v>122.1</v>
      </c>
      <c r="Z272">
        <f>'Controlled pct'!B270</f>
        <v>0.19350237717908081</v>
      </c>
      <c r="AA272">
        <f>'Fight Time'!B270</f>
        <v>631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0.32</v>
      </c>
      <c r="J273">
        <v>0</v>
      </c>
      <c r="K273">
        <v>0.2</v>
      </c>
      <c r="L273">
        <v>0</v>
      </c>
      <c r="M273">
        <v>0.48</v>
      </c>
      <c r="N273">
        <v>1</v>
      </c>
      <c r="O273" s="8">
        <v>3.35</v>
      </c>
      <c r="P273" s="8">
        <v>3.04</v>
      </c>
      <c r="Q273">
        <v>0.75</v>
      </c>
      <c r="R273">
        <v>0.14000000000000001</v>
      </c>
      <c r="S273">
        <v>0.11</v>
      </c>
      <c r="T273">
        <v>5.33</v>
      </c>
      <c r="U273">
        <v>0.36</v>
      </c>
      <c r="V273">
        <v>0.9</v>
      </c>
      <c r="W273">
        <f>Control!B271</f>
        <v>433.1</v>
      </c>
      <c r="X273">
        <f>'Ctrl pct'!B271</f>
        <v>0.5759308510638298</v>
      </c>
      <c r="Y273">
        <f>Controlled!B271</f>
        <v>29</v>
      </c>
      <c r="Z273">
        <f>'Controlled pct'!B271</f>
        <v>3.8563829787234043E-2</v>
      </c>
      <c r="AA273">
        <f>'Fight Time'!B271</f>
        <v>752</v>
      </c>
      <c r="AB273">
        <v>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305.33333333333331</v>
      </c>
      <c r="X278">
        <f>'Ctrl pct'!B276</f>
        <v>0.50385038503850377</v>
      </c>
      <c r="Y278">
        <f>Controlled!B276</f>
        <v>77.333333333333329</v>
      </c>
      <c r="Z278">
        <f>'Controlled pct'!B276</f>
        <v>0.12761276127612761</v>
      </c>
      <c r="AA278">
        <f>'Fight Time'!B276</f>
        <v>606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0.73</v>
      </c>
      <c r="J283">
        <v>0</v>
      </c>
      <c r="K283">
        <v>7.0000000000000007E-2</v>
      </c>
      <c r="L283">
        <v>0</v>
      </c>
      <c r="M283">
        <v>0.2</v>
      </c>
      <c r="N283">
        <v>0</v>
      </c>
      <c r="O283" s="8">
        <v>4.93</v>
      </c>
      <c r="P283" s="8">
        <v>2.86</v>
      </c>
      <c r="T283">
        <v>0.57999999999999996</v>
      </c>
      <c r="U283">
        <v>0.15</v>
      </c>
      <c r="V283">
        <v>0.83</v>
      </c>
      <c r="W283">
        <f>Control!B281</f>
        <v>57.666666666666664</v>
      </c>
      <c r="X283">
        <f>'Ctrl pct'!B281</f>
        <v>0.11132561132561132</v>
      </c>
      <c r="Y283">
        <f>Controlled!B281</f>
        <v>46.166666666666664</v>
      </c>
      <c r="Z283">
        <f>'Controlled pct'!B281</f>
        <v>8.9124839124839123E-2</v>
      </c>
      <c r="AA283">
        <f>'Fight Time'!B281</f>
        <v>518</v>
      </c>
      <c r="AB283">
        <v>15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0.18</v>
      </c>
      <c r="K284">
        <v>0.39</v>
      </c>
      <c r="L284">
        <v>0.27</v>
      </c>
      <c r="M284">
        <v>0.13</v>
      </c>
      <c r="N284">
        <v>0.55000000000000004</v>
      </c>
      <c r="O284" s="8">
        <v>5.0199999999999996</v>
      </c>
      <c r="P284" s="8">
        <v>5.25</v>
      </c>
      <c r="T284">
        <v>0.97</v>
      </c>
      <c r="U284">
        <v>0.51</v>
      </c>
      <c r="V284">
        <v>0.61</v>
      </c>
      <c r="W284">
        <f>Control!B282</f>
        <v>100.5</v>
      </c>
      <c r="X284">
        <f>'Ctrl pct'!B282</f>
        <v>0.17693661971830985</v>
      </c>
      <c r="Y284">
        <f>Controlled!B282</f>
        <v>103.6</v>
      </c>
      <c r="Z284">
        <f>'Controlled pct'!B282</f>
        <v>0.18239436619718308</v>
      </c>
      <c r="AA284">
        <f>'Fight Time'!B282</f>
        <v>568</v>
      </c>
      <c r="AB284">
        <v>-1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32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0.19</v>
      </c>
      <c r="J286">
        <v>0.5</v>
      </c>
      <c r="K286">
        <v>0.38</v>
      </c>
      <c r="L286">
        <v>0.5</v>
      </c>
      <c r="M286">
        <v>0.44</v>
      </c>
      <c r="N286">
        <v>0</v>
      </c>
      <c r="O286" s="8">
        <v>6.13</v>
      </c>
      <c r="P286" s="8">
        <v>4.45</v>
      </c>
      <c r="T286">
        <v>1.67</v>
      </c>
      <c r="U286">
        <v>0.33</v>
      </c>
      <c r="V286">
        <v>0.66</v>
      </c>
      <c r="W286">
        <f>Control!B284</f>
        <v>149.6</v>
      </c>
      <c r="X286">
        <f>'Ctrl pct'!B284</f>
        <v>0.25660377358490566</v>
      </c>
      <c r="Y286">
        <f>Controlled!B284</f>
        <v>56.7</v>
      </c>
      <c r="Z286">
        <f>'Controlled pct'!B284</f>
        <v>9.7255574614065185E-2</v>
      </c>
      <c r="AA286">
        <f>'Fight Time'!B284</f>
        <v>583</v>
      </c>
      <c r="AB286">
        <v>8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35</v>
      </c>
      <c r="C313">
        <v>173</v>
      </c>
      <c r="D313">
        <v>168</v>
      </c>
      <c r="E313">
        <v>5</v>
      </c>
      <c r="F313">
        <v>3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4.01</v>
      </c>
      <c r="P313" s="8">
        <v>5.03</v>
      </c>
      <c r="Q313">
        <v>0.45</v>
      </c>
      <c r="R313">
        <v>0.14000000000000001</v>
      </c>
      <c r="S313">
        <v>0.41</v>
      </c>
      <c r="T313">
        <v>0.47</v>
      </c>
      <c r="U313">
        <v>0.2</v>
      </c>
      <c r="V313">
        <v>0.66</v>
      </c>
      <c r="W313">
        <f>Control!B311</f>
        <v>51</v>
      </c>
      <c r="X313">
        <f>'Ctrl pct'!B311</f>
        <v>7.9192546583850928E-2</v>
      </c>
      <c r="Y313">
        <f>Controlled!B311</f>
        <v>210</v>
      </c>
      <c r="Z313">
        <f>'Controlled pct'!B311</f>
        <v>0.32608695652173914</v>
      </c>
      <c r="AA313">
        <f>'Fight Time'!B311</f>
        <v>644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11</v>
      </c>
      <c r="F315">
        <v>4</v>
      </c>
      <c r="G315">
        <v>3</v>
      </c>
      <c r="H315">
        <v>4</v>
      </c>
      <c r="I315">
        <v>0.36</v>
      </c>
      <c r="J315">
        <v>0</v>
      </c>
      <c r="K315">
        <v>0.18</v>
      </c>
      <c r="L315">
        <v>0.25</v>
      </c>
      <c r="M315">
        <v>0.45</v>
      </c>
      <c r="N315">
        <v>0.75</v>
      </c>
      <c r="O315" s="8">
        <v>3.85</v>
      </c>
      <c r="P315" s="8">
        <v>4.2699999999999996</v>
      </c>
      <c r="Q315">
        <v>0.65</v>
      </c>
      <c r="R315">
        <v>0.35</v>
      </c>
      <c r="S315">
        <v>0</v>
      </c>
      <c r="T315">
        <v>0.56000000000000005</v>
      </c>
      <c r="U315">
        <v>0.14000000000000001</v>
      </c>
      <c r="V315">
        <v>0.66</v>
      </c>
      <c r="W315">
        <f>Control!B313</f>
        <v>152</v>
      </c>
      <c r="X315">
        <f>'Ctrl pct'!B313</f>
        <v>0.18858560794044665</v>
      </c>
      <c r="Y315">
        <f>Controlled!B313</f>
        <v>19.333333333333332</v>
      </c>
      <c r="Z315">
        <f>'Controlled pct'!B313</f>
        <v>2.3986765922249791E-2</v>
      </c>
      <c r="AA315">
        <f>'Fight Time'!B313</f>
        <v>806</v>
      </c>
      <c r="AB315">
        <v>1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1</v>
      </c>
      <c r="G316">
        <v>1</v>
      </c>
      <c r="H316">
        <v>1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1</v>
      </c>
      <c r="O316" s="8">
        <v>3.49</v>
      </c>
      <c r="P316" s="8">
        <v>4.49</v>
      </c>
      <c r="Q316">
        <v>0.75</v>
      </c>
      <c r="R316">
        <v>0.08</v>
      </c>
      <c r="S316">
        <v>0.18</v>
      </c>
      <c r="T316">
        <v>1.33</v>
      </c>
      <c r="U316">
        <v>0.66</v>
      </c>
      <c r="V316">
        <v>1</v>
      </c>
      <c r="W316">
        <f>Control!B314</f>
        <v>151.66666666666666</v>
      </c>
      <c r="X316">
        <f>'Ctrl pct'!B314</f>
        <v>0.16851851851851851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-1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19</v>
      </c>
      <c r="F319">
        <v>6</v>
      </c>
      <c r="G319">
        <v>9</v>
      </c>
      <c r="H319">
        <v>3</v>
      </c>
      <c r="I319">
        <v>0.26</v>
      </c>
      <c r="J319">
        <v>0.17</v>
      </c>
      <c r="K319">
        <v>0.32</v>
      </c>
      <c r="L319">
        <v>0.33</v>
      </c>
      <c r="M319">
        <v>0.42</v>
      </c>
      <c r="N319">
        <v>0.5</v>
      </c>
      <c r="O319" s="8">
        <v>4.59</v>
      </c>
      <c r="P319" s="8">
        <v>3.59</v>
      </c>
      <c r="Q319">
        <v>0.81</v>
      </c>
      <c r="R319">
        <v>0.08</v>
      </c>
      <c r="S319">
        <v>0.11</v>
      </c>
      <c r="T319">
        <v>1.87</v>
      </c>
      <c r="U319">
        <v>0.42</v>
      </c>
      <c r="V319">
        <v>0.56999999999999995</v>
      </c>
      <c r="W319">
        <f>Control!B317</f>
        <v>287.7</v>
      </c>
      <c r="X319">
        <f>'Ctrl pct'!B317</f>
        <v>0.39737569060773481</v>
      </c>
      <c r="Y319">
        <f>Controlled!B317</f>
        <v>106.9</v>
      </c>
      <c r="Z319">
        <f>'Controlled pct'!B317</f>
        <v>0.14765193370165747</v>
      </c>
      <c r="AA319">
        <f>'Fight Time'!B317</f>
        <v>724</v>
      </c>
      <c r="AB319">
        <v>2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2</v>
      </c>
      <c r="G321">
        <v>1</v>
      </c>
      <c r="H321">
        <v>2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3.24</v>
      </c>
      <c r="P321" s="8">
        <v>5</v>
      </c>
      <c r="Q321">
        <v>0.69</v>
      </c>
      <c r="R321">
        <v>0.21</v>
      </c>
      <c r="S321">
        <v>0.1</v>
      </c>
      <c r="T321">
        <v>2.33</v>
      </c>
      <c r="U321">
        <v>0.28000000000000003</v>
      </c>
      <c r="V321">
        <v>0.85</v>
      </c>
      <c r="W321">
        <f>Control!B319</f>
        <v>75.666666666666671</v>
      </c>
      <c r="X321">
        <f>'Ctrl pct'!B319</f>
        <v>8.4074074074074079E-2</v>
      </c>
      <c r="Y321">
        <f>Controlled!B319</f>
        <v>99.666666666666671</v>
      </c>
      <c r="Z321">
        <f>'Controlled pct'!B319</f>
        <v>0.11074074074074075</v>
      </c>
      <c r="AA321">
        <f>'Fight Time'!B319</f>
        <v>900</v>
      </c>
      <c r="AB321">
        <v>-2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9</v>
      </c>
      <c r="F333">
        <v>1</v>
      </c>
      <c r="G333">
        <v>3</v>
      </c>
      <c r="H333">
        <v>1</v>
      </c>
      <c r="I333">
        <v>0.78</v>
      </c>
      <c r="J333">
        <v>1</v>
      </c>
      <c r="K333">
        <v>0</v>
      </c>
      <c r="L333">
        <v>0</v>
      </c>
      <c r="M333">
        <v>0.22</v>
      </c>
      <c r="N333">
        <v>0</v>
      </c>
      <c r="O333" s="8">
        <v>4.58</v>
      </c>
      <c r="P333" s="8">
        <v>3.71</v>
      </c>
      <c r="T333">
        <v>0</v>
      </c>
      <c r="U333">
        <v>0</v>
      </c>
      <c r="V333">
        <v>0.78</v>
      </c>
      <c r="W333">
        <f>Control!B331</f>
        <v>14</v>
      </c>
      <c r="X333">
        <f>'Ctrl pct'!B331</f>
        <v>2.3140495867768594E-2</v>
      </c>
      <c r="Y333">
        <f>Controlled!B331</f>
        <v>173.8</v>
      </c>
      <c r="Z333">
        <f>'Controlled pct'!B331</f>
        <v>0.28727272727272729</v>
      </c>
      <c r="AA333">
        <f>'Fight Time'!B331</f>
        <v>605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11</v>
      </c>
      <c r="G348">
        <v>23</v>
      </c>
      <c r="H348">
        <v>11</v>
      </c>
      <c r="I348">
        <v>0.28000000000000003</v>
      </c>
      <c r="J348">
        <v>0.45</v>
      </c>
      <c r="K348">
        <v>0.6</v>
      </c>
      <c r="L348">
        <v>0.36</v>
      </c>
      <c r="M348">
        <v>0.11</v>
      </c>
      <c r="N348">
        <v>0.18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233</v>
      </c>
      <c r="X348">
        <f>'Ctrl pct'!B346</f>
        <v>0.51777777777777778</v>
      </c>
      <c r="Y348">
        <f>Controlled!B346</f>
        <v>176</v>
      </c>
      <c r="Z348">
        <f>'Controlled pct'!B346</f>
        <v>0.39111111111111113</v>
      </c>
      <c r="AA348">
        <f>'Fight Time'!B346</f>
        <v>450</v>
      </c>
      <c r="AB348">
        <v>-1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12</v>
      </c>
      <c r="F361">
        <v>2</v>
      </c>
      <c r="G361">
        <v>5</v>
      </c>
      <c r="H361">
        <v>2</v>
      </c>
      <c r="I361">
        <v>0.56999999999999995</v>
      </c>
      <c r="J361">
        <v>0.5</v>
      </c>
      <c r="K361">
        <v>0.17</v>
      </c>
      <c r="L361">
        <v>0.5</v>
      </c>
      <c r="M361">
        <v>0.26</v>
      </c>
      <c r="N361">
        <v>0</v>
      </c>
      <c r="O361" s="8">
        <v>2.72</v>
      </c>
      <c r="P361" s="8">
        <v>2.6</v>
      </c>
      <c r="Q361">
        <v>0.72</v>
      </c>
      <c r="R361">
        <v>0.18</v>
      </c>
      <c r="S361">
        <v>0.1</v>
      </c>
      <c r="T361">
        <v>3.25</v>
      </c>
      <c r="U361">
        <v>0.57999999999999996</v>
      </c>
      <c r="V361">
        <v>0.71</v>
      </c>
      <c r="W361">
        <v>0</v>
      </c>
      <c r="X361">
        <f>'Ctrl pct'!B359</f>
        <v>0.38678328474246837</v>
      </c>
      <c r="Y361">
        <f>Controlled!B359</f>
        <v>46.857142857142854</v>
      </c>
      <c r="Z361">
        <f>'Controlled pct'!B359</f>
        <v>7.9689018464528666E-2</v>
      </c>
      <c r="AA361">
        <f>'Fight Time'!B359</f>
        <v>588</v>
      </c>
      <c r="AB361">
        <v>1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33</v>
      </c>
      <c r="C404">
        <v>169</v>
      </c>
      <c r="D404">
        <v>168</v>
      </c>
      <c r="E404">
        <v>20</v>
      </c>
      <c r="F404">
        <v>3</v>
      </c>
      <c r="G404">
        <v>4</v>
      </c>
      <c r="H404">
        <v>2</v>
      </c>
      <c r="I404">
        <v>0.45</v>
      </c>
      <c r="J404">
        <v>0.67</v>
      </c>
      <c r="K404">
        <v>0.35</v>
      </c>
      <c r="L404">
        <v>0</v>
      </c>
      <c r="M404">
        <v>0.2</v>
      </c>
      <c r="N404">
        <v>0.33</v>
      </c>
      <c r="O404" s="8">
        <v>5.29</v>
      </c>
      <c r="P404" s="8">
        <v>3.34</v>
      </c>
      <c r="T404">
        <v>3.46</v>
      </c>
      <c r="U404">
        <v>0.65</v>
      </c>
      <c r="V404">
        <v>0.5</v>
      </c>
      <c r="W404">
        <f>Control!B402</f>
        <v>188.5</v>
      </c>
      <c r="X404">
        <f>'Ctrl pct'!B402</f>
        <v>0.25</v>
      </c>
      <c r="Y404">
        <f>Controlled!B402</f>
        <v>55.666666666666664</v>
      </c>
      <c r="Z404">
        <f>'Controlled pct'!B402</f>
        <v>7.3828470380194522E-2</v>
      </c>
      <c r="AA404">
        <f>'Fight Time'!B402</f>
        <v>754</v>
      </c>
      <c r="AB404">
        <v>-1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A492" t="str">
        <f>Control!A490</f>
        <v>Luan Lacerda</v>
      </c>
      <c r="B492">
        <v>32</v>
      </c>
      <c r="C492">
        <v>170</v>
      </c>
      <c r="D492">
        <v>182</v>
      </c>
      <c r="E492">
        <v>12</v>
      </c>
      <c r="F492">
        <v>3</v>
      </c>
      <c r="G492">
        <v>0</v>
      </c>
      <c r="H492">
        <v>2</v>
      </c>
      <c r="I492">
        <v>0</v>
      </c>
      <c r="J492">
        <v>0.33</v>
      </c>
      <c r="K492">
        <v>0.83</v>
      </c>
      <c r="L492">
        <v>0.33</v>
      </c>
      <c r="M492">
        <v>0.17</v>
      </c>
      <c r="N492">
        <v>0.33</v>
      </c>
      <c r="O492" s="8">
        <v>4.5199999999999996</v>
      </c>
      <c r="P492" s="8">
        <v>7.07</v>
      </c>
      <c r="T492">
        <v>1.26</v>
      </c>
      <c r="U492">
        <v>0.25</v>
      </c>
      <c r="V492">
        <v>0.75</v>
      </c>
      <c r="W492">
        <f>Control!B490</f>
        <v>60</v>
      </c>
      <c r="X492">
        <f>'Ctrl pct'!B490</f>
        <v>8.3682008368200833E-2</v>
      </c>
      <c r="Y492">
        <f>Controlled!B490</f>
        <v>67</v>
      </c>
      <c r="Z492">
        <f>'Controlled pct'!B490</f>
        <v>9.3444909344490928E-2</v>
      </c>
      <c r="AA492">
        <f>'Fight Time'!B490</f>
        <v>717</v>
      </c>
      <c r="AB492">
        <v>-2</v>
      </c>
    </row>
    <row r="493" spans="1:28" x14ac:dyDescent="0.3">
      <c r="A493" t="str">
        <f>Control!A491</f>
        <v>Karolina Kowalkiewicz</v>
      </c>
      <c r="B493">
        <v>39</v>
      </c>
      <c r="C493">
        <v>160</v>
      </c>
      <c r="D493">
        <v>163</v>
      </c>
      <c r="E493">
        <v>16</v>
      </c>
      <c r="F493">
        <v>9</v>
      </c>
      <c r="G493">
        <v>9</v>
      </c>
      <c r="H493">
        <v>9</v>
      </c>
      <c r="I493">
        <v>0.06</v>
      </c>
      <c r="J493">
        <v>0.11</v>
      </c>
      <c r="K493">
        <v>0.19</v>
      </c>
      <c r="L493">
        <v>0.22</v>
      </c>
      <c r="M493">
        <v>0.75</v>
      </c>
      <c r="N493">
        <v>0.67</v>
      </c>
      <c r="O493" s="8">
        <v>5.54</v>
      </c>
      <c r="P493" s="8">
        <v>5.5</v>
      </c>
      <c r="T493">
        <v>0.31</v>
      </c>
      <c r="U493">
        <v>0.22</v>
      </c>
      <c r="V493">
        <v>0.74</v>
      </c>
      <c r="W493">
        <f>Control!B491</f>
        <v>109.125</v>
      </c>
      <c r="X493">
        <f>'Ctrl pct'!B491</f>
        <v>0.13726415094339622</v>
      </c>
      <c r="Y493">
        <f>Controlled!B491</f>
        <v>158.25</v>
      </c>
      <c r="Z493">
        <f>'Controlled pct'!B491</f>
        <v>0.19905660377358492</v>
      </c>
      <c r="AA493">
        <f>'Fight Time'!B491</f>
        <v>795</v>
      </c>
      <c r="AB493">
        <v>-2</v>
      </c>
    </row>
    <row r="494" spans="1:28" x14ac:dyDescent="0.3">
      <c r="A494" t="str">
        <f>Control!A492</f>
        <v>Stewart Nicoll</v>
      </c>
      <c r="B494">
        <v>30</v>
      </c>
      <c r="C494">
        <v>165</v>
      </c>
      <c r="D494">
        <v>166</v>
      </c>
      <c r="E494">
        <v>8</v>
      </c>
      <c r="F494">
        <v>1</v>
      </c>
      <c r="G494">
        <v>0</v>
      </c>
      <c r="H494">
        <v>1</v>
      </c>
      <c r="I494">
        <v>0.5</v>
      </c>
      <c r="J494">
        <v>0</v>
      </c>
      <c r="K494">
        <v>0.38</v>
      </c>
      <c r="L494">
        <v>1</v>
      </c>
      <c r="M494">
        <v>0.13</v>
      </c>
      <c r="N494">
        <v>0</v>
      </c>
      <c r="O494" s="8">
        <v>3.02</v>
      </c>
      <c r="P494" s="8">
        <v>1.1299999999999999</v>
      </c>
      <c r="T494">
        <v>5.66</v>
      </c>
      <c r="U494">
        <v>1</v>
      </c>
      <c r="V494">
        <v>0</v>
      </c>
      <c r="W494">
        <f>Control!B492</f>
        <v>124</v>
      </c>
      <c r="X494">
        <f>'Ctrl pct'!B492</f>
        <v>0.77987421383647804</v>
      </c>
      <c r="Y494">
        <f>Controlled!B492</f>
        <v>16</v>
      </c>
      <c r="Z494">
        <f>'Controlled pct'!B492</f>
        <v>0.10062893081761007</v>
      </c>
      <c r="AA494">
        <f>'Fight Time'!B492</f>
        <v>159</v>
      </c>
      <c r="AB494">
        <v>-1</v>
      </c>
    </row>
    <row r="495" spans="1:28" x14ac:dyDescent="0.3">
      <c r="A495" t="str">
        <f>Control!A493</f>
        <v>Lucas Rocha</v>
      </c>
      <c r="B495">
        <v>25</v>
      </c>
      <c r="C495">
        <v>160</v>
      </c>
      <c r="D495">
        <v>163</v>
      </c>
      <c r="E495">
        <v>17</v>
      </c>
      <c r="F495">
        <v>2</v>
      </c>
      <c r="G495">
        <v>0</v>
      </c>
      <c r="H495">
        <v>1</v>
      </c>
      <c r="I495">
        <v>0.59</v>
      </c>
      <c r="J495">
        <v>0.5</v>
      </c>
      <c r="K495">
        <v>0.24</v>
      </c>
      <c r="L495">
        <v>0.5</v>
      </c>
      <c r="M495">
        <v>0.18</v>
      </c>
      <c r="N495">
        <v>0</v>
      </c>
      <c r="O495" s="8">
        <v>2</v>
      </c>
      <c r="P495" s="8">
        <v>4.4800000000000004</v>
      </c>
      <c r="T495">
        <v>0</v>
      </c>
      <c r="U495">
        <v>0</v>
      </c>
      <c r="V495">
        <v>0.61</v>
      </c>
      <c r="W495">
        <f>Control!B493</f>
        <v>9</v>
      </c>
      <c r="X495">
        <f>'Ctrl pct'!B493</f>
        <v>2.4E-2</v>
      </c>
      <c r="Y495">
        <f>Controlled!B493</f>
        <v>259.5</v>
      </c>
      <c r="Z495">
        <f>'Controlled pct'!B493</f>
        <v>0.69199999999999995</v>
      </c>
      <c r="AA495">
        <f>'Fight Time'!B493</f>
        <v>375</v>
      </c>
      <c r="AB495">
        <v>-1</v>
      </c>
    </row>
    <row r="496" spans="1:28" x14ac:dyDescent="0.3">
      <c r="A496" t="str">
        <f>Control!A494</f>
        <v>Beatriz Mesquita</v>
      </c>
      <c r="B496">
        <v>34</v>
      </c>
      <c r="C496">
        <v>163</v>
      </c>
      <c r="D496">
        <v>168</v>
      </c>
      <c r="E496">
        <v>5</v>
      </c>
      <c r="F496">
        <v>0</v>
      </c>
      <c r="G496">
        <v>0</v>
      </c>
      <c r="H496">
        <v>0</v>
      </c>
      <c r="I496">
        <v>0.2</v>
      </c>
      <c r="J496">
        <v>0</v>
      </c>
      <c r="K496">
        <v>0.6</v>
      </c>
      <c r="L496">
        <v>0</v>
      </c>
      <c r="M496">
        <v>0</v>
      </c>
      <c r="N496">
        <v>0</v>
      </c>
      <c r="O496" s="8">
        <v>3.8</v>
      </c>
      <c r="P496" s="8">
        <v>3</v>
      </c>
      <c r="T496">
        <v>3</v>
      </c>
      <c r="U496">
        <v>0.6</v>
      </c>
      <c r="V496">
        <v>0.8</v>
      </c>
      <c r="W496">
        <f>Control!B494</f>
        <v>140</v>
      </c>
      <c r="X496">
        <f>'Ctrl pct'!B494</f>
        <v>0.46666666666666667</v>
      </c>
      <c r="Y496">
        <f>Controlled!B494</f>
        <v>15</v>
      </c>
      <c r="Z496">
        <f>'Controlled pct'!B494</f>
        <v>0.05</v>
      </c>
      <c r="AA496">
        <f>'Fight Time'!B494</f>
        <v>300</v>
      </c>
      <c r="AB496">
        <v>5</v>
      </c>
    </row>
    <row r="497" spans="1:28" x14ac:dyDescent="0.3">
      <c r="A497" t="str">
        <f>Control!A495</f>
        <v>Clayton Carpenter</v>
      </c>
      <c r="B497">
        <v>29</v>
      </c>
      <c r="C497">
        <v>168</v>
      </c>
      <c r="D497">
        <v>168</v>
      </c>
      <c r="E497">
        <v>8</v>
      </c>
      <c r="F497">
        <v>1</v>
      </c>
      <c r="G497">
        <v>2</v>
      </c>
      <c r="H497">
        <v>1</v>
      </c>
      <c r="I497">
        <v>0.25</v>
      </c>
      <c r="J497">
        <v>0</v>
      </c>
      <c r="K497">
        <v>0.5</v>
      </c>
      <c r="L497">
        <v>0</v>
      </c>
      <c r="M497">
        <v>0.25</v>
      </c>
      <c r="N497">
        <v>1</v>
      </c>
      <c r="O497" s="8">
        <v>3.91</v>
      </c>
      <c r="P497" s="8">
        <v>2.75</v>
      </c>
      <c r="T497">
        <v>2.23</v>
      </c>
      <c r="U497">
        <v>0.46</v>
      </c>
      <c r="V497">
        <v>0.42</v>
      </c>
      <c r="W497">
        <f>Control!B495</f>
        <v>201.75</v>
      </c>
      <c r="X497">
        <f>'Ctrl pct'!B495</f>
        <v>0.33292079207920794</v>
      </c>
      <c r="Y497">
        <f>Controlled!B495</f>
        <v>125.25</v>
      </c>
      <c r="Z497">
        <f>'Controlled pct'!B495</f>
        <v>0.20668316831683167</v>
      </c>
      <c r="AA497">
        <f>'Fight Time'!B495</f>
        <v>606</v>
      </c>
      <c r="AB497">
        <v>-1</v>
      </c>
    </row>
    <row r="498" spans="1:28" x14ac:dyDescent="0.3">
      <c r="A498" t="str">
        <f>Control!A496</f>
        <v>Michael Aswell</v>
      </c>
      <c r="B498">
        <v>25</v>
      </c>
      <c r="C498">
        <v>173</v>
      </c>
      <c r="D498">
        <v>175</v>
      </c>
      <c r="E498">
        <v>10</v>
      </c>
      <c r="F498">
        <v>3</v>
      </c>
      <c r="G498">
        <v>0</v>
      </c>
      <c r="H498">
        <v>1</v>
      </c>
      <c r="I498">
        <v>0.5</v>
      </c>
      <c r="J498">
        <v>0</v>
      </c>
      <c r="K498">
        <v>0</v>
      </c>
      <c r="L498">
        <v>0</v>
      </c>
      <c r="M498">
        <v>0.5</v>
      </c>
      <c r="N498">
        <v>1</v>
      </c>
      <c r="O498" s="8">
        <v>9.1</v>
      </c>
      <c r="P498" s="8">
        <v>7.93</v>
      </c>
      <c r="T498">
        <v>0</v>
      </c>
      <c r="U498">
        <v>0</v>
      </c>
      <c r="V498">
        <v>0.56999999999999995</v>
      </c>
      <c r="W498">
        <f>Control!B496</f>
        <v>16</v>
      </c>
      <c r="X498">
        <f>'Ctrl pct'!B496</f>
        <v>1.7777777777777778E-2</v>
      </c>
      <c r="Y498">
        <f>Controlled!B496</f>
        <v>46</v>
      </c>
      <c r="Z498">
        <f>'Controlled pct'!B496</f>
        <v>5.1111111111111114E-2</v>
      </c>
      <c r="AA498">
        <f>'Fight Time'!B496</f>
        <v>900</v>
      </c>
      <c r="AB498">
        <v>-1</v>
      </c>
    </row>
    <row r="499" spans="1:28" x14ac:dyDescent="0.3">
      <c r="A499" t="str">
        <f>Control!A497</f>
        <v>Kaan Ofli</v>
      </c>
      <c r="B499">
        <v>32</v>
      </c>
      <c r="C499">
        <v>170</v>
      </c>
      <c r="D499">
        <v>168</v>
      </c>
      <c r="E499">
        <v>11</v>
      </c>
      <c r="F499">
        <v>4</v>
      </c>
      <c r="G499">
        <v>0</v>
      </c>
      <c r="H499">
        <v>2</v>
      </c>
      <c r="I499">
        <v>0.18</v>
      </c>
      <c r="J499">
        <v>0.25</v>
      </c>
      <c r="K499">
        <v>0.45</v>
      </c>
      <c r="L499">
        <v>0</v>
      </c>
      <c r="M499">
        <v>0.36</v>
      </c>
      <c r="N499">
        <v>0.75</v>
      </c>
      <c r="O499" s="8">
        <v>2</v>
      </c>
      <c r="P499" s="8">
        <v>2.92</v>
      </c>
      <c r="T499">
        <v>0</v>
      </c>
      <c r="U499">
        <v>0</v>
      </c>
      <c r="V499">
        <v>0</v>
      </c>
      <c r="W499">
        <f>Control!B497</f>
        <v>154</v>
      </c>
      <c r="X499">
        <f>'Ctrl pct'!B497</f>
        <v>0.23875968992248062</v>
      </c>
      <c r="Y499">
        <f>Controlled!B497</f>
        <v>169</v>
      </c>
      <c r="Z499">
        <f>'Controlled pct'!B497</f>
        <v>0.262015503875969</v>
      </c>
      <c r="AA499">
        <f>'Fight Time'!B497</f>
        <v>645</v>
      </c>
      <c r="AB499">
        <v>-2</v>
      </c>
    </row>
    <row r="500" spans="1:28" x14ac:dyDescent="0.3">
      <c r="A500" t="str">
        <f>Control!A498</f>
        <v>Joel Alvarez</v>
      </c>
      <c r="B500">
        <v>32</v>
      </c>
      <c r="C500">
        <v>191</v>
      </c>
      <c r="D500">
        <v>196</v>
      </c>
      <c r="E500">
        <v>22</v>
      </c>
      <c r="F500">
        <v>3</v>
      </c>
      <c r="G500">
        <v>7</v>
      </c>
      <c r="H500">
        <v>2</v>
      </c>
      <c r="I500">
        <v>0.23</v>
      </c>
      <c r="J500">
        <v>0.67</v>
      </c>
      <c r="K500">
        <v>0.77</v>
      </c>
      <c r="L500">
        <v>0</v>
      </c>
      <c r="M500">
        <v>0</v>
      </c>
      <c r="N500">
        <v>0.33</v>
      </c>
      <c r="O500" s="8">
        <v>4.51</v>
      </c>
      <c r="P500" s="8">
        <v>3.32</v>
      </c>
      <c r="T500">
        <v>0</v>
      </c>
      <c r="U500">
        <v>0</v>
      </c>
      <c r="V500">
        <v>0.4</v>
      </c>
      <c r="W500">
        <f>Control!B498</f>
        <v>20.428571428571427</v>
      </c>
      <c r="X500">
        <f>'Ctrl pct'!B498</f>
        <v>4.818059299191374E-2</v>
      </c>
      <c r="Y500">
        <f>Controlled!B498</f>
        <v>110.42857142857143</v>
      </c>
      <c r="Z500">
        <f>'Controlled pct'!B498</f>
        <v>0.26044474393530997</v>
      </c>
      <c r="AA500">
        <f>'Fight Time'!B498</f>
        <v>424</v>
      </c>
      <c r="AB500">
        <v>3</v>
      </c>
    </row>
    <row r="501" spans="1:28" x14ac:dyDescent="0.3">
      <c r="A501" t="str">
        <f>Control!A499</f>
        <v>Deiveson Figueiredo</v>
      </c>
      <c r="B501">
        <v>37</v>
      </c>
      <c r="C501">
        <v>165</v>
      </c>
      <c r="D501">
        <v>173</v>
      </c>
      <c r="E501">
        <v>24</v>
      </c>
      <c r="F501">
        <v>5</v>
      </c>
      <c r="G501">
        <v>13</v>
      </c>
      <c r="H501">
        <v>5</v>
      </c>
      <c r="I501">
        <v>0.38</v>
      </c>
      <c r="J501">
        <v>0.4</v>
      </c>
      <c r="K501">
        <v>0.38</v>
      </c>
      <c r="L501">
        <v>0.2</v>
      </c>
      <c r="M501">
        <v>0.25</v>
      </c>
      <c r="N501">
        <v>0.4</v>
      </c>
      <c r="O501" s="8">
        <v>2.82</v>
      </c>
      <c r="P501" s="8">
        <v>3.64</v>
      </c>
      <c r="T501">
        <v>1.69</v>
      </c>
      <c r="U501">
        <v>0.35</v>
      </c>
      <c r="V501">
        <v>0.57999999999999996</v>
      </c>
      <c r="W501">
        <f>Control!B499</f>
        <v>165.4</v>
      </c>
      <c r="X501">
        <f>'Ctrl pct'!B499</f>
        <v>0.21820580474934037</v>
      </c>
      <c r="Y501">
        <f>Controlled!B499</f>
        <v>108</v>
      </c>
      <c r="Z501">
        <f>'Controlled pct'!B499</f>
        <v>0.14248021108179421</v>
      </c>
      <c r="AA501">
        <f>'Fight Time'!B499</f>
        <v>758</v>
      </c>
      <c r="AB501">
        <v>-2</v>
      </c>
    </row>
    <row r="502" spans="1:28" x14ac:dyDescent="0.3">
      <c r="A502" t="str">
        <f>Control!A500</f>
        <v>Mizuki Inoue</v>
      </c>
      <c r="B502">
        <v>31</v>
      </c>
      <c r="C502">
        <v>160</v>
      </c>
      <c r="D502">
        <v>163</v>
      </c>
      <c r="E502">
        <v>15</v>
      </c>
      <c r="F502">
        <v>6</v>
      </c>
      <c r="G502">
        <v>2</v>
      </c>
      <c r="H502">
        <v>1</v>
      </c>
      <c r="I502">
        <v>0</v>
      </c>
      <c r="J502">
        <v>0</v>
      </c>
      <c r="K502">
        <v>0.6</v>
      </c>
      <c r="L502">
        <v>0</v>
      </c>
      <c r="M502">
        <v>0.4</v>
      </c>
      <c r="N502">
        <v>0.83</v>
      </c>
      <c r="O502" s="8">
        <v>4.5599999999999996</v>
      </c>
      <c r="P502" s="8">
        <v>5.62</v>
      </c>
      <c r="T502">
        <v>0.33</v>
      </c>
      <c r="U502">
        <v>0.14000000000000001</v>
      </c>
      <c r="V502">
        <v>0.85</v>
      </c>
      <c r="W502">
        <f>Control!B500</f>
        <v>260</v>
      </c>
      <c r="X502">
        <f>'Ctrl pct'!B500</f>
        <v>0.28888888888888886</v>
      </c>
      <c r="Y502">
        <f>Controlled!B500</f>
        <v>114</v>
      </c>
      <c r="Z502">
        <f>'Controlled pct'!B500</f>
        <v>0.12666666666666668</v>
      </c>
      <c r="AA502">
        <f>'Fight Time'!B500</f>
        <v>900</v>
      </c>
      <c r="AB502">
        <v>1</v>
      </c>
    </row>
    <row r="503" spans="1:28" x14ac:dyDescent="0.3">
      <c r="A503" t="str">
        <f>Control!A501</f>
        <v>Jaqueline Amorim</v>
      </c>
      <c r="B503">
        <v>30</v>
      </c>
      <c r="C503">
        <v>160</v>
      </c>
      <c r="D503">
        <v>173</v>
      </c>
      <c r="E503">
        <v>10</v>
      </c>
      <c r="F503">
        <v>1</v>
      </c>
      <c r="G503">
        <v>4</v>
      </c>
      <c r="H503">
        <v>1</v>
      </c>
      <c r="I503">
        <v>0.2</v>
      </c>
      <c r="J503">
        <v>0</v>
      </c>
      <c r="K503">
        <v>0.8</v>
      </c>
      <c r="L503">
        <v>0</v>
      </c>
      <c r="M503">
        <v>0</v>
      </c>
      <c r="N503">
        <v>1</v>
      </c>
      <c r="O503" s="8">
        <v>2.68</v>
      </c>
      <c r="P503" s="8">
        <v>1.43</v>
      </c>
      <c r="T503">
        <v>2.2200000000000002</v>
      </c>
      <c r="U503">
        <v>0.37</v>
      </c>
      <c r="V503">
        <v>0</v>
      </c>
      <c r="W503">
        <f>Control!B501</f>
        <v>257.2</v>
      </c>
      <c r="X503">
        <f>'Ctrl pct'!B501</f>
        <v>0.52813141683778231</v>
      </c>
      <c r="Y503">
        <f>Controlled!B501</f>
        <v>139.4</v>
      </c>
      <c r="Z503">
        <f>'Controlled pct'!B501</f>
        <v>0.2862422997946612</v>
      </c>
      <c r="AA503">
        <f>'Fight Time'!B501</f>
        <v>487</v>
      </c>
      <c r="AB503">
        <v>4</v>
      </c>
    </row>
    <row r="504" spans="1:28" x14ac:dyDescent="0.3">
      <c r="A504" t="str">
        <f>Control!A502</f>
        <v>Chris Barnett</v>
      </c>
      <c r="B504">
        <v>39</v>
      </c>
      <c r="C504">
        <v>175</v>
      </c>
      <c r="D504">
        <v>191</v>
      </c>
      <c r="E504">
        <v>23</v>
      </c>
      <c r="F504">
        <v>9</v>
      </c>
      <c r="G504">
        <v>2</v>
      </c>
      <c r="H504">
        <v>3</v>
      </c>
      <c r="I504">
        <v>0.78</v>
      </c>
      <c r="J504">
        <v>0.44</v>
      </c>
      <c r="K504">
        <v>0</v>
      </c>
      <c r="L504">
        <v>0.11</v>
      </c>
      <c r="M504">
        <v>0.22</v>
      </c>
      <c r="N504">
        <v>0.44</v>
      </c>
      <c r="O504" s="8">
        <v>4.21</v>
      </c>
      <c r="P504" s="8">
        <v>6.53</v>
      </c>
      <c r="T504">
        <v>0</v>
      </c>
      <c r="U504">
        <v>0</v>
      </c>
      <c r="V504">
        <v>0.33</v>
      </c>
      <c r="W504">
        <f>Control!B502</f>
        <v>19.600000000000001</v>
      </c>
      <c r="X504">
        <f>'Ctrl pct'!B502</f>
        <v>4.2982456140350879E-2</v>
      </c>
      <c r="Y504">
        <f>Controlled!B502</f>
        <v>136.19999999999999</v>
      </c>
      <c r="Z504">
        <f>'Controlled pct'!B502</f>
        <v>0.29868421052631577</v>
      </c>
      <c r="AA504">
        <f>'Fight Time'!B502</f>
        <v>456</v>
      </c>
      <c r="AB504">
        <v>-1</v>
      </c>
    </row>
    <row r="505" spans="1:28" x14ac:dyDescent="0.3">
      <c r="A505" t="str">
        <f>Control!A503</f>
        <v>Matheus Camilo</v>
      </c>
      <c r="B505">
        <v>24</v>
      </c>
      <c r="C505">
        <v>178</v>
      </c>
      <c r="D505">
        <v>175</v>
      </c>
      <c r="E505">
        <v>9</v>
      </c>
      <c r="F505">
        <v>3</v>
      </c>
      <c r="G505">
        <v>0</v>
      </c>
      <c r="H505">
        <v>1</v>
      </c>
      <c r="I505">
        <v>0.44</v>
      </c>
      <c r="J505">
        <v>0</v>
      </c>
      <c r="K505">
        <v>0.22</v>
      </c>
      <c r="L505">
        <v>1</v>
      </c>
      <c r="M505">
        <v>0.33</v>
      </c>
      <c r="N505">
        <v>0</v>
      </c>
      <c r="O505" s="8">
        <v>1.49</v>
      </c>
      <c r="P505" s="8">
        <v>1.38</v>
      </c>
      <c r="T505">
        <v>3.44</v>
      </c>
      <c r="U505">
        <v>0.66</v>
      </c>
      <c r="V505">
        <v>0</v>
      </c>
      <c r="W505">
        <f>Control!B503</f>
        <v>150</v>
      </c>
      <c r="X505">
        <f>'Ctrl pct'!B503</f>
        <v>0.28680688336520077</v>
      </c>
      <c r="Y505">
        <f>Controlled!B503</f>
        <v>132</v>
      </c>
      <c r="Z505">
        <f>'Controlled pct'!B503</f>
        <v>0.25239005736137665</v>
      </c>
      <c r="AA505">
        <f>'Fight Time'!B503</f>
        <v>523</v>
      </c>
      <c r="AB505">
        <v>-1</v>
      </c>
    </row>
    <row r="506" spans="1:28" x14ac:dyDescent="0.3">
      <c r="A506" t="str">
        <f>Control!A504</f>
        <v>Abdul Al-Selwady</v>
      </c>
      <c r="B506">
        <v>30</v>
      </c>
      <c r="C506">
        <v>173</v>
      </c>
      <c r="D506">
        <v>175</v>
      </c>
      <c r="E506">
        <v>15</v>
      </c>
      <c r="F506">
        <v>4</v>
      </c>
      <c r="G506">
        <v>0</v>
      </c>
      <c r="H506">
        <v>1</v>
      </c>
      <c r="I506">
        <v>0.53</v>
      </c>
      <c r="J506">
        <v>1</v>
      </c>
      <c r="K506">
        <v>0.13</v>
      </c>
      <c r="L506">
        <v>0</v>
      </c>
      <c r="M506">
        <v>0.33</v>
      </c>
      <c r="N506">
        <v>0</v>
      </c>
      <c r="O506" s="8">
        <v>4.1399999999999997</v>
      </c>
      <c r="P506" s="8">
        <v>3.6</v>
      </c>
      <c r="T506">
        <v>2.3199999999999998</v>
      </c>
      <c r="U506">
        <v>0.3</v>
      </c>
      <c r="V506">
        <v>0.2</v>
      </c>
      <c r="W506">
        <f>Control!B504</f>
        <v>142</v>
      </c>
      <c r="X506">
        <f>'Ctrl pct'!B504</f>
        <v>0.1832258064516129</v>
      </c>
      <c r="Y506">
        <f>Controlled!B504</f>
        <v>43.5</v>
      </c>
      <c r="Z506">
        <f>'Controlled pct'!B504</f>
        <v>5.6129032258064517E-2</v>
      </c>
      <c r="AA506">
        <f>'Fight Time'!B504</f>
        <v>775</v>
      </c>
      <c r="AB506">
        <v>-1</v>
      </c>
    </row>
    <row r="507" spans="1:28" x14ac:dyDescent="0.3">
      <c r="A507" t="str">
        <f>Control!A505</f>
        <v>Aleksandar Rakic</v>
      </c>
      <c r="B507">
        <v>33</v>
      </c>
      <c r="C507">
        <v>194</v>
      </c>
      <c r="D507">
        <v>198</v>
      </c>
      <c r="E507">
        <v>14</v>
      </c>
      <c r="F507">
        <v>5</v>
      </c>
      <c r="G507">
        <v>6</v>
      </c>
      <c r="H507">
        <v>4</v>
      </c>
      <c r="I507">
        <v>0.64</v>
      </c>
      <c r="J507">
        <v>0.4</v>
      </c>
      <c r="K507">
        <v>7.0000000000000007E-2</v>
      </c>
      <c r="L507">
        <v>0.2</v>
      </c>
      <c r="M507">
        <v>0.28000000000000003</v>
      </c>
      <c r="N507">
        <v>0.4</v>
      </c>
      <c r="O507" s="8">
        <v>4.16</v>
      </c>
      <c r="P507" s="8">
        <v>2.91</v>
      </c>
      <c r="T507">
        <v>0.66</v>
      </c>
      <c r="U507">
        <v>0.23</v>
      </c>
      <c r="V507">
        <v>0.85</v>
      </c>
      <c r="W507">
        <f>Control!B505</f>
        <v>220</v>
      </c>
      <c r="X507">
        <f>'Ctrl pct'!B505</f>
        <v>0.32069970845481049</v>
      </c>
      <c r="Y507">
        <f>Controlled!B505</f>
        <v>34.299999999999997</v>
      </c>
      <c r="Z507">
        <f>'Controlled pct'!B505</f>
        <v>4.9999999999999996E-2</v>
      </c>
      <c r="AA507">
        <f>'Fight Time'!B505</f>
        <v>686</v>
      </c>
      <c r="AB507">
        <v>-3</v>
      </c>
    </row>
    <row r="508" spans="1:28" x14ac:dyDescent="0.3">
      <c r="A508" t="str">
        <f>Control!A506</f>
        <v>Alexander Volkov</v>
      </c>
      <c r="B508">
        <v>37</v>
      </c>
      <c r="C508">
        <v>201</v>
      </c>
      <c r="D508">
        <v>203</v>
      </c>
      <c r="E508">
        <v>38</v>
      </c>
      <c r="F508">
        <v>11</v>
      </c>
      <c r="G508">
        <v>12</v>
      </c>
      <c r="H508">
        <v>5</v>
      </c>
      <c r="I508">
        <v>0.63</v>
      </c>
      <c r="J508">
        <v>0.18</v>
      </c>
      <c r="K508">
        <v>0.11</v>
      </c>
      <c r="L508">
        <v>0.27</v>
      </c>
      <c r="M508">
        <v>0.26</v>
      </c>
      <c r="N508">
        <v>0.55000000000000004</v>
      </c>
      <c r="O508" s="8">
        <v>4.97</v>
      </c>
      <c r="P508" s="8">
        <v>2.99</v>
      </c>
      <c r="T508">
        <v>0.61</v>
      </c>
      <c r="U508">
        <v>0.66</v>
      </c>
      <c r="V508">
        <v>0.72</v>
      </c>
      <c r="W508">
        <f>Control!B506</f>
        <v>62.6</v>
      </c>
      <c r="X508">
        <f>'Ctrl pct'!B506</f>
        <v>8.0566280566280568E-2</v>
      </c>
      <c r="Y508">
        <f>Controlled!B506</f>
        <v>54.2</v>
      </c>
      <c r="Z508">
        <f>'Controlled pct'!B506</f>
        <v>6.9755469755469757E-2</v>
      </c>
      <c r="AA508">
        <f>'Fight Time'!B506</f>
        <v>777</v>
      </c>
      <c r="AB508">
        <v>-1</v>
      </c>
    </row>
    <row r="509" spans="1:28" x14ac:dyDescent="0.3">
      <c r="A509" t="str">
        <f>Control!A507</f>
        <v>Jailton Almeida</v>
      </c>
      <c r="B509">
        <v>34</v>
      </c>
      <c r="C509">
        <v>191</v>
      </c>
      <c r="D509">
        <v>201</v>
      </c>
      <c r="E509">
        <v>22</v>
      </c>
      <c r="F509">
        <v>3</v>
      </c>
      <c r="G509">
        <v>8</v>
      </c>
      <c r="H509">
        <v>1</v>
      </c>
      <c r="I509">
        <v>0.36</v>
      </c>
      <c r="J509">
        <v>0.67</v>
      </c>
      <c r="K509">
        <v>0.59</v>
      </c>
      <c r="L509">
        <v>0</v>
      </c>
      <c r="M509">
        <v>0.05</v>
      </c>
      <c r="N509">
        <v>0.33</v>
      </c>
      <c r="O509" s="8">
        <v>2.62</v>
      </c>
      <c r="P509" s="8">
        <v>0.89</v>
      </c>
      <c r="T509">
        <v>6.58</v>
      </c>
      <c r="U509">
        <v>0.6</v>
      </c>
      <c r="V509">
        <v>0.6</v>
      </c>
      <c r="W509">
        <f>Control!B507</f>
        <v>345.77777777777777</v>
      </c>
      <c r="X509">
        <f>'Ctrl pct'!B507</f>
        <v>0.84336043360433599</v>
      </c>
      <c r="Y509">
        <f>Controlled!B507</f>
        <v>21.555555555555557</v>
      </c>
      <c r="Z509">
        <f>'Controlled pct'!B507</f>
        <v>5.2574525745257457E-2</v>
      </c>
      <c r="AA509">
        <f>'Fight Time'!B507</f>
        <v>410</v>
      </c>
      <c r="AB509">
        <v>2</v>
      </c>
    </row>
    <row r="510" spans="1:28" x14ac:dyDescent="0.3">
      <c r="A510" t="str">
        <f>Control!A508</f>
        <v>Umar Nurmagomedov</v>
      </c>
      <c r="B510">
        <v>29</v>
      </c>
      <c r="C510">
        <v>172</v>
      </c>
      <c r="D510">
        <v>175</v>
      </c>
      <c r="E510">
        <v>18</v>
      </c>
      <c r="F510">
        <v>1</v>
      </c>
      <c r="G510">
        <v>6</v>
      </c>
      <c r="H510">
        <v>1</v>
      </c>
      <c r="I510">
        <v>0.11</v>
      </c>
      <c r="J510">
        <v>0</v>
      </c>
      <c r="K510">
        <v>0.39</v>
      </c>
      <c r="L510">
        <v>0</v>
      </c>
      <c r="M510">
        <v>0.5</v>
      </c>
      <c r="N510">
        <v>1</v>
      </c>
      <c r="O510" s="8">
        <v>4.38</v>
      </c>
      <c r="P510" s="8">
        <v>2.15</v>
      </c>
      <c r="T510">
        <v>3.26</v>
      </c>
      <c r="U510">
        <v>0.39</v>
      </c>
      <c r="V510">
        <v>0.78</v>
      </c>
      <c r="W510">
        <f>Control!B508</f>
        <v>287</v>
      </c>
      <c r="X510">
        <f>'Ctrl pct'!B508</f>
        <v>0.34661835748792269</v>
      </c>
      <c r="Y510">
        <f>Controlled!B508</f>
        <v>28.857142857142858</v>
      </c>
      <c r="Z510">
        <f>'Controlled pct'!B508</f>
        <v>3.4851621808143544E-2</v>
      </c>
      <c r="AA510">
        <f>'Fight Time'!B508</f>
        <v>828</v>
      </c>
      <c r="AB510">
        <v>-1</v>
      </c>
    </row>
    <row r="511" spans="1:28" x14ac:dyDescent="0.3">
      <c r="A511" t="str">
        <f>Control!A509</f>
        <v>Mackenzie Dern</v>
      </c>
      <c r="B511">
        <v>32</v>
      </c>
      <c r="C511">
        <v>163</v>
      </c>
      <c r="D511">
        <v>160</v>
      </c>
      <c r="E511">
        <v>15</v>
      </c>
      <c r="F511">
        <v>5</v>
      </c>
      <c r="G511">
        <v>10</v>
      </c>
      <c r="H511">
        <v>5</v>
      </c>
      <c r="I511">
        <v>0</v>
      </c>
      <c r="J511">
        <v>0.2</v>
      </c>
      <c r="K511">
        <v>0.53</v>
      </c>
      <c r="L511">
        <v>0</v>
      </c>
      <c r="M511">
        <v>0.47</v>
      </c>
      <c r="N511">
        <v>0.8</v>
      </c>
      <c r="O511" s="8">
        <v>3.31</v>
      </c>
      <c r="P511" s="8">
        <v>3.9</v>
      </c>
      <c r="T511">
        <v>0.89</v>
      </c>
      <c r="U511">
        <v>0.17</v>
      </c>
      <c r="V511">
        <v>0.25</v>
      </c>
      <c r="W511">
        <f>Control!B509</f>
        <v>332.2</v>
      </c>
      <c r="X511">
        <f>'Ctrl pct'!B509</f>
        <v>0.41164807930607183</v>
      </c>
      <c r="Y511">
        <f>Controlled!B509</f>
        <v>172</v>
      </c>
      <c r="Z511">
        <f>'Controlled pct'!B509</f>
        <v>0.21313506815365552</v>
      </c>
      <c r="AA511">
        <f>'Fight Time'!B509</f>
        <v>807</v>
      </c>
      <c r="AB511">
        <v>2</v>
      </c>
    </row>
    <row r="512" spans="1:28" x14ac:dyDescent="0.3">
      <c r="A512" t="str">
        <f>Control!A510</f>
        <v>Ciryl Gane</v>
      </c>
      <c r="B512">
        <v>35</v>
      </c>
      <c r="C512">
        <v>193</v>
      </c>
      <c r="D512">
        <v>206</v>
      </c>
      <c r="E512">
        <v>13</v>
      </c>
      <c r="F512">
        <v>2</v>
      </c>
      <c r="G512">
        <v>10</v>
      </c>
      <c r="H512">
        <v>2</v>
      </c>
      <c r="I512">
        <v>0.46</v>
      </c>
      <c r="J512">
        <v>0</v>
      </c>
      <c r="K512">
        <v>0.23</v>
      </c>
      <c r="L512">
        <v>0.5</v>
      </c>
      <c r="M512">
        <v>0.31</v>
      </c>
      <c r="N512">
        <v>0.5</v>
      </c>
      <c r="O512" s="8">
        <v>5.26</v>
      </c>
      <c r="P512" s="8">
        <v>2.23</v>
      </c>
      <c r="T512">
        <v>0.7</v>
      </c>
      <c r="U512">
        <v>0.25</v>
      </c>
      <c r="V512">
        <v>0.43</v>
      </c>
      <c r="W512">
        <f>Control!B510</f>
        <v>79.5</v>
      </c>
      <c r="X512">
        <f>'Ctrl pct'!B510</f>
        <v>9.2982456140350875E-2</v>
      </c>
      <c r="Y512">
        <f>Controlled!B510</f>
        <v>85.2</v>
      </c>
      <c r="Z512">
        <f>'Controlled pct'!B510</f>
        <v>9.9649122807017543E-2</v>
      </c>
      <c r="AA512">
        <f>'Fight Time'!B510</f>
        <v>855</v>
      </c>
      <c r="AB512">
        <v>2</v>
      </c>
    </row>
    <row r="513" spans="1:28" x14ac:dyDescent="0.3">
      <c r="A513" t="str">
        <f>Control!A511</f>
        <v>Tom Aspinall</v>
      </c>
      <c r="B513">
        <v>32</v>
      </c>
      <c r="C513">
        <v>196</v>
      </c>
      <c r="D513">
        <v>198</v>
      </c>
      <c r="E513">
        <v>15</v>
      </c>
      <c r="F513">
        <v>3</v>
      </c>
      <c r="G513">
        <v>8</v>
      </c>
      <c r="H513">
        <v>1</v>
      </c>
      <c r="I513">
        <v>0.73</v>
      </c>
      <c r="J513">
        <v>0.33</v>
      </c>
      <c r="K513">
        <v>0.27</v>
      </c>
      <c r="L513">
        <v>0.33</v>
      </c>
      <c r="M513">
        <v>0</v>
      </c>
      <c r="N513">
        <v>0</v>
      </c>
      <c r="O513" s="8">
        <v>8.07</v>
      </c>
      <c r="P513" s="8">
        <v>2.89</v>
      </c>
      <c r="T513">
        <v>3.27</v>
      </c>
      <c r="U513">
        <v>1</v>
      </c>
      <c r="V513">
        <v>1</v>
      </c>
      <c r="W513">
        <f>Control!B511</f>
        <v>34</v>
      </c>
      <c r="X513">
        <f>'Ctrl pct'!B511</f>
        <v>0.27868852459016391</v>
      </c>
      <c r="Y513">
        <f>Controlled!B511</f>
        <v>0.1111111111111111</v>
      </c>
      <c r="Z513">
        <f>'Controlled pct'!B511</f>
        <v>9.1074681238615665E-4</v>
      </c>
      <c r="AA513">
        <f>'Fight Time'!B511</f>
        <v>122</v>
      </c>
      <c r="AB513">
        <v>3</v>
      </c>
    </row>
    <row r="514" spans="1:28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1:28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1:28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1:28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1:28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1:28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1:28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1:28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1:28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1:28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1:28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1:28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1:28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1:28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1:28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2025-10-22T09:04:08Z</dcterms:modified>
</cp:coreProperties>
</file>