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E8157B4D-CEF9-4FC3-A098-53665FC3F568}" xr6:coauthVersionLast="47" xr6:coauthVersionMax="47" xr10:uidLastSave="{00000000-0000-0000-0000-000000000000}"/>
  <bookViews>
    <workbookView xWindow="11580" yWindow="60" windowWidth="12600" windowHeight="12000" firstSheet="2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4" i="27" l="1"/>
  <c r="B273" i="3"/>
  <c r="B273" i="4" s="1"/>
  <c r="Q275" i="27" s="1"/>
  <c r="B272" i="3"/>
  <c r="B270" i="3"/>
  <c r="B270" i="5" s="1"/>
  <c r="S272" i="27" s="1"/>
  <c r="B268" i="3"/>
  <c r="B264" i="3"/>
  <c r="B262" i="3"/>
  <c r="B259" i="3"/>
  <c r="B259" i="4" s="1"/>
  <c r="Q261" i="27" s="1"/>
  <c r="B256" i="5"/>
  <c r="B257" i="5"/>
  <c r="B258" i="5"/>
  <c r="B260" i="5"/>
  <c r="B261" i="5"/>
  <c r="S263" i="27" s="1"/>
  <c r="B262" i="5"/>
  <c r="S264" i="27" s="1"/>
  <c r="B263" i="5"/>
  <c r="B264" i="5"/>
  <c r="B265" i="5"/>
  <c r="B266" i="5"/>
  <c r="B267" i="5"/>
  <c r="B268" i="5"/>
  <c r="S270" i="27" s="1"/>
  <c r="B269" i="5"/>
  <c r="B271" i="5"/>
  <c r="B272" i="5"/>
  <c r="S274" i="27" s="1"/>
  <c r="B273" i="5"/>
  <c r="S275" i="27" s="1"/>
  <c r="B256" i="2"/>
  <c r="R258" i="27" s="1"/>
  <c r="B257" i="2"/>
  <c r="R259" i="27" s="1"/>
  <c r="B258" i="2"/>
  <c r="B259" i="2"/>
  <c r="B260" i="2"/>
  <c r="B261" i="2"/>
  <c r="R263" i="27" s="1"/>
  <c r="B262" i="2"/>
  <c r="R264" i="27" s="1"/>
  <c r="B263" i="2"/>
  <c r="B264" i="2"/>
  <c r="R266" i="27" s="1"/>
  <c r="B265" i="2"/>
  <c r="R267" i="27" s="1"/>
  <c r="B266" i="2"/>
  <c r="B267" i="2"/>
  <c r="B268" i="2"/>
  <c r="B269" i="2"/>
  <c r="R271" i="27" s="1"/>
  <c r="B270" i="2"/>
  <c r="R272" i="27" s="1"/>
  <c r="B271" i="2"/>
  <c r="B272" i="2"/>
  <c r="R274" i="27" s="1"/>
  <c r="B273" i="2"/>
  <c r="R275" i="27" s="1"/>
  <c r="C264" i="2"/>
  <c r="K114" i="2"/>
  <c r="E96" i="2"/>
  <c r="B256" i="4"/>
  <c r="B257" i="4"/>
  <c r="Q259" i="27" s="1"/>
  <c r="B258" i="4"/>
  <c r="Q260" i="27" s="1"/>
  <c r="B260" i="4"/>
  <c r="B261" i="4"/>
  <c r="B262" i="4"/>
  <c r="Q264" i="27" s="1"/>
  <c r="B263" i="4"/>
  <c r="B264" i="4"/>
  <c r="B265" i="4"/>
  <c r="Q267" i="27" s="1"/>
  <c r="B266" i="4"/>
  <c r="Q268" i="27" s="1"/>
  <c r="B267" i="4"/>
  <c r="B268" i="4"/>
  <c r="B269" i="4"/>
  <c r="Q271" i="27" s="1"/>
  <c r="B270" i="4"/>
  <c r="Q272" i="27" s="1"/>
  <c r="B271" i="4"/>
  <c r="Q273" i="27" s="1"/>
  <c r="B272" i="4"/>
  <c r="B256" i="1"/>
  <c r="B257" i="1"/>
  <c r="P259" i="27" s="1"/>
  <c r="B258" i="1"/>
  <c r="B259" i="1"/>
  <c r="B260" i="1"/>
  <c r="B261" i="1"/>
  <c r="P263" i="27" s="1"/>
  <c r="B262" i="1"/>
  <c r="B263" i="1"/>
  <c r="P265" i="27" s="1"/>
  <c r="B264" i="1"/>
  <c r="B265" i="1"/>
  <c r="P267" i="27" s="1"/>
  <c r="B266" i="1"/>
  <c r="B267" i="1"/>
  <c r="B268" i="1"/>
  <c r="B269" i="1"/>
  <c r="P271" i="27" s="1"/>
  <c r="B270" i="1"/>
  <c r="B271" i="1"/>
  <c r="P273" i="27" s="1"/>
  <c r="B272" i="1"/>
  <c r="B273" i="1"/>
  <c r="P275" i="27" s="1"/>
  <c r="J273" i="1"/>
  <c r="D273" i="1"/>
  <c r="C273" i="1"/>
  <c r="I271" i="1"/>
  <c r="L270" i="1"/>
  <c r="D264" i="1"/>
  <c r="B235" i="5"/>
  <c r="B236" i="5"/>
  <c r="S238" i="27" s="1"/>
  <c r="B237" i="5"/>
  <c r="S239" i="27" s="1"/>
  <c r="B238" i="5"/>
  <c r="B239" i="5"/>
  <c r="B240" i="5"/>
  <c r="B241" i="5"/>
  <c r="S243" i="27" s="1"/>
  <c r="B242" i="5"/>
  <c r="B243" i="5"/>
  <c r="B244" i="5"/>
  <c r="B245" i="5"/>
  <c r="S247" i="27" s="1"/>
  <c r="B246" i="5"/>
  <c r="B247" i="5"/>
  <c r="B248" i="5"/>
  <c r="B249" i="5"/>
  <c r="S251" i="27" s="1"/>
  <c r="B250" i="5"/>
  <c r="B251" i="5"/>
  <c r="B252" i="5"/>
  <c r="B253" i="5"/>
  <c r="S255" i="27" s="1"/>
  <c r="B254" i="5"/>
  <c r="B255" i="5"/>
  <c r="B235" i="4"/>
  <c r="B236" i="4"/>
  <c r="B237" i="4"/>
  <c r="B238" i="4"/>
  <c r="B239" i="4"/>
  <c r="B240" i="4"/>
  <c r="B241" i="4"/>
  <c r="B242" i="4"/>
  <c r="Q244" i="27" s="1"/>
  <c r="B243" i="4"/>
  <c r="B244" i="4"/>
  <c r="Q246" i="27" s="1"/>
  <c r="B245" i="4"/>
  <c r="B246" i="4"/>
  <c r="B247" i="4"/>
  <c r="B248" i="4"/>
  <c r="Q250" i="27" s="1"/>
  <c r="B249" i="4"/>
  <c r="B250" i="4"/>
  <c r="Q252" i="27" s="1"/>
  <c r="B251" i="4"/>
  <c r="B252" i="4"/>
  <c r="Q254" i="27" s="1"/>
  <c r="B253" i="4"/>
  <c r="B254" i="4"/>
  <c r="B255" i="4"/>
  <c r="B253" i="3"/>
  <c r="T255" i="27" s="1"/>
  <c r="B252" i="3"/>
  <c r="T254" i="27" s="1"/>
  <c r="B251" i="3"/>
  <c r="T253" i="27" s="1"/>
  <c r="B250" i="3"/>
  <c r="B249" i="3"/>
  <c r="B248" i="3"/>
  <c r="B247" i="3"/>
  <c r="T249" i="27" s="1"/>
  <c r="B246" i="3"/>
  <c r="T248" i="27" s="1"/>
  <c r="B245" i="3"/>
  <c r="T247" i="27" s="1"/>
  <c r="B243" i="3"/>
  <c r="B242" i="3"/>
  <c r="B241" i="3"/>
  <c r="B240" i="3"/>
  <c r="B239" i="3"/>
  <c r="B238" i="3"/>
  <c r="B236" i="3"/>
  <c r="B255" i="3"/>
  <c r="T11" i="27"/>
  <c r="T20" i="27"/>
  <c r="T21" i="27"/>
  <c r="T27" i="27"/>
  <c r="T29" i="27"/>
  <c r="T35" i="27"/>
  <c r="T36" i="27"/>
  <c r="T37" i="27"/>
  <c r="T38" i="27"/>
  <c r="T39" i="27"/>
  <c r="T40" i="27"/>
  <c r="T42" i="27"/>
  <c r="T46" i="27"/>
  <c r="T57" i="27"/>
  <c r="T62" i="27"/>
  <c r="T63" i="27"/>
  <c r="T71" i="27"/>
  <c r="T74" i="27"/>
  <c r="T78" i="27"/>
  <c r="T80" i="27"/>
  <c r="T81" i="27"/>
  <c r="T82" i="27"/>
  <c r="T84" i="27"/>
  <c r="T85" i="27"/>
  <c r="T86" i="27"/>
  <c r="T87" i="27"/>
  <c r="T89" i="27"/>
  <c r="T90" i="27"/>
  <c r="T92" i="27"/>
  <c r="T95" i="27"/>
  <c r="T96" i="27"/>
  <c r="T97" i="27"/>
  <c r="T103" i="27"/>
  <c r="T104" i="27"/>
  <c r="T105" i="27"/>
  <c r="T109" i="27"/>
  <c r="T110" i="27"/>
  <c r="T111" i="27"/>
  <c r="T113" i="27"/>
  <c r="T116" i="27"/>
  <c r="T117" i="27"/>
  <c r="T119" i="27"/>
  <c r="T124" i="27"/>
  <c r="T125" i="27"/>
  <c r="T126" i="27"/>
  <c r="T127" i="27"/>
  <c r="T128" i="27"/>
  <c r="T130" i="27"/>
  <c r="T131" i="27"/>
  <c r="T132" i="27"/>
  <c r="T135" i="27"/>
  <c r="T136" i="27"/>
  <c r="T138" i="27"/>
  <c r="T139" i="27"/>
  <c r="T140" i="27"/>
  <c r="T141" i="27"/>
  <c r="T142" i="27"/>
  <c r="T143" i="27"/>
  <c r="T148" i="27"/>
  <c r="T149" i="27"/>
  <c r="T150" i="27"/>
  <c r="T151" i="27"/>
  <c r="T152" i="27"/>
  <c r="T154" i="27"/>
  <c r="T156" i="27"/>
  <c r="T158" i="27"/>
  <c r="T159" i="27"/>
  <c r="T160" i="27"/>
  <c r="T161" i="27"/>
  <c r="T165" i="27"/>
  <c r="T171" i="27"/>
  <c r="T174" i="27"/>
  <c r="T176" i="27"/>
  <c r="T186" i="27"/>
  <c r="T187" i="27"/>
  <c r="T188" i="27"/>
  <c r="T190" i="27"/>
  <c r="T192" i="27"/>
  <c r="T193" i="27"/>
  <c r="T198" i="27"/>
  <c r="T200" i="27"/>
  <c r="T201" i="27"/>
  <c r="T202" i="27"/>
  <c r="T203" i="27"/>
  <c r="T204" i="27"/>
  <c r="T205" i="27"/>
  <c r="T206" i="27"/>
  <c r="T208" i="27"/>
  <c r="T209" i="27"/>
  <c r="T212" i="27"/>
  <c r="T213" i="27"/>
  <c r="T215" i="27"/>
  <c r="T216" i="27"/>
  <c r="T217" i="27"/>
  <c r="T218" i="27"/>
  <c r="T219" i="27"/>
  <c r="T220" i="27"/>
  <c r="T222" i="27"/>
  <c r="T224" i="27"/>
  <c r="T227" i="27"/>
  <c r="T229" i="27"/>
  <c r="T231" i="27"/>
  <c r="T232" i="27"/>
  <c r="T234" i="27"/>
  <c r="T237" i="27"/>
  <c r="T238" i="27"/>
  <c r="T239" i="27"/>
  <c r="T240" i="27"/>
  <c r="T241" i="27"/>
  <c r="T242" i="27"/>
  <c r="T243" i="27"/>
  <c r="T244" i="27"/>
  <c r="T245" i="27"/>
  <c r="T246" i="27"/>
  <c r="T250" i="27"/>
  <c r="T251" i="27"/>
  <c r="T252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3" i="27"/>
  <c r="T274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S237" i="27"/>
  <c r="S240" i="27"/>
  <c r="S241" i="27"/>
  <c r="S242" i="27"/>
  <c r="S244" i="27"/>
  <c r="S245" i="27"/>
  <c r="S246" i="27"/>
  <c r="S248" i="27"/>
  <c r="S249" i="27"/>
  <c r="S250" i="27"/>
  <c r="S252" i="27"/>
  <c r="S253" i="27"/>
  <c r="S254" i="27"/>
  <c r="S256" i="27"/>
  <c r="S257" i="27"/>
  <c r="S258" i="27"/>
  <c r="S259" i="27"/>
  <c r="S260" i="27"/>
  <c r="S262" i="27"/>
  <c r="S265" i="27"/>
  <c r="S266" i="27"/>
  <c r="S267" i="27"/>
  <c r="S268" i="27"/>
  <c r="S269" i="27"/>
  <c r="S271" i="27"/>
  <c r="S273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R260" i="27"/>
  <c r="R261" i="27"/>
  <c r="R262" i="27"/>
  <c r="R265" i="27"/>
  <c r="R268" i="27"/>
  <c r="R269" i="27"/>
  <c r="R270" i="27"/>
  <c r="R273" i="27"/>
  <c r="R276" i="27"/>
  <c r="R277" i="27"/>
  <c r="R278" i="27"/>
  <c r="R279" i="27"/>
  <c r="R280" i="27"/>
  <c r="R281" i="27"/>
  <c r="R282" i="27"/>
  <c r="R283" i="27"/>
  <c r="R284" i="27"/>
  <c r="R285" i="27"/>
  <c r="R286" i="27"/>
  <c r="R287" i="27"/>
  <c r="R288" i="27"/>
  <c r="R289" i="27"/>
  <c r="R290" i="27"/>
  <c r="Q237" i="27"/>
  <c r="Q238" i="27"/>
  <c r="Q239" i="27"/>
  <c r="Q240" i="27"/>
  <c r="Q241" i="27"/>
  <c r="Q242" i="27"/>
  <c r="Q243" i="27"/>
  <c r="Q245" i="27"/>
  <c r="Q247" i="27"/>
  <c r="Q248" i="27"/>
  <c r="Q249" i="27"/>
  <c r="Q251" i="27"/>
  <c r="Q253" i="27"/>
  <c r="Q255" i="27"/>
  <c r="Q256" i="27"/>
  <c r="Q257" i="27"/>
  <c r="Q258" i="27"/>
  <c r="Q262" i="27"/>
  <c r="Q263" i="27"/>
  <c r="Q265" i="27"/>
  <c r="Q266" i="27"/>
  <c r="Q269" i="27"/>
  <c r="Q270" i="27"/>
  <c r="Q274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Q296" i="27"/>
  <c r="Q297" i="27"/>
  <c r="Q298" i="27"/>
  <c r="Q299" i="27"/>
  <c r="Q300" i="27"/>
  <c r="Q301" i="27"/>
  <c r="Q302" i="27"/>
  <c r="Q303" i="27"/>
  <c r="Q304" i="27"/>
  <c r="Q305" i="27"/>
  <c r="Q306" i="27"/>
  <c r="Q307" i="27"/>
  <c r="Q308" i="27"/>
  <c r="Q309" i="27"/>
  <c r="Q310" i="27"/>
  <c r="Q311" i="27"/>
  <c r="Q312" i="27"/>
  <c r="Q313" i="27"/>
  <c r="Q314" i="27"/>
  <c r="Q315" i="27"/>
  <c r="Q316" i="27"/>
  <c r="Q317" i="27"/>
  <c r="Q318" i="27"/>
  <c r="Q319" i="27"/>
  <c r="Q320" i="27"/>
  <c r="Q321" i="27"/>
  <c r="Q322" i="27"/>
  <c r="Q323" i="27"/>
  <c r="Q324" i="27"/>
  <c r="Q325" i="27"/>
  <c r="Q326" i="27"/>
  <c r="Q327" i="27"/>
  <c r="Q328" i="27"/>
  <c r="Q329" i="27"/>
  <c r="Q330" i="27"/>
  <c r="Q331" i="27"/>
  <c r="Q332" i="27"/>
  <c r="Q333" i="27"/>
  <c r="Q334" i="27"/>
  <c r="Q335" i="27"/>
  <c r="Q336" i="27"/>
  <c r="Q337" i="27"/>
  <c r="Q338" i="27"/>
  <c r="Q339" i="27"/>
  <c r="Q340" i="27"/>
  <c r="Q341" i="27"/>
  <c r="Q342" i="27"/>
  <c r="Q343" i="27"/>
  <c r="Q344" i="27"/>
  <c r="Q345" i="27"/>
  <c r="Q346" i="27"/>
  <c r="Q347" i="27"/>
  <c r="Q348" i="27"/>
  <c r="Q349" i="27"/>
  <c r="Q350" i="27"/>
  <c r="Q351" i="27"/>
  <c r="Q352" i="27"/>
  <c r="Q353" i="27"/>
  <c r="Q354" i="27"/>
  <c r="Q355" i="27"/>
  <c r="Q356" i="27"/>
  <c r="Q357" i="27"/>
  <c r="Q358" i="27"/>
  <c r="Q359" i="27"/>
  <c r="Q360" i="27"/>
  <c r="Q361" i="27"/>
  <c r="Q362" i="27"/>
  <c r="Q363" i="27"/>
  <c r="Q364" i="27"/>
  <c r="Q365" i="27"/>
  <c r="Q366" i="27"/>
  <c r="Q367" i="27"/>
  <c r="Q368" i="27"/>
  <c r="Q369" i="27"/>
  <c r="Q370" i="27"/>
  <c r="Q371" i="27"/>
  <c r="Q372" i="27"/>
  <c r="Q373" i="27"/>
  <c r="Q374" i="27"/>
  <c r="Q375" i="27"/>
  <c r="Q376" i="27"/>
  <c r="Q377" i="27"/>
  <c r="Q378" i="27"/>
  <c r="Q379" i="27"/>
  <c r="Q380" i="27"/>
  <c r="Q381" i="27"/>
  <c r="Q382" i="27"/>
  <c r="Q383" i="27"/>
  <c r="Q384" i="27"/>
  <c r="Q385" i="27"/>
  <c r="Q386" i="27"/>
  <c r="Q387" i="27"/>
  <c r="Q388" i="27"/>
  <c r="Q389" i="27"/>
  <c r="Q390" i="27"/>
  <c r="Q391" i="27"/>
  <c r="Q392" i="27"/>
  <c r="Q393" i="27"/>
  <c r="Q394" i="27"/>
  <c r="Q395" i="27"/>
  <c r="Q396" i="27"/>
  <c r="Q397" i="27"/>
  <c r="Q398" i="27"/>
  <c r="Q399" i="27"/>
  <c r="Q400" i="27"/>
  <c r="Q401" i="27"/>
  <c r="Q402" i="27"/>
  <c r="Q403" i="27"/>
  <c r="Q404" i="27"/>
  <c r="Q405" i="27"/>
  <c r="Q406" i="27"/>
  <c r="Q407" i="27"/>
  <c r="Q408" i="27"/>
  <c r="Q409" i="27"/>
  <c r="Q410" i="27"/>
  <c r="Q411" i="27"/>
  <c r="Q412" i="27"/>
  <c r="Q413" i="27"/>
  <c r="Q414" i="27"/>
  <c r="Q415" i="27"/>
  <c r="Q416" i="27"/>
  <c r="Q417" i="27"/>
  <c r="Q418" i="27"/>
  <c r="Q419" i="27"/>
  <c r="Q420" i="27"/>
  <c r="Q421" i="27"/>
  <c r="Q422" i="27"/>
  <c r="Q423" i="27"/>
  <c r="Q424" i="27"/>
  <c r="Q425" i="27"/>
  <c r="Q426" i="27"/>
  <c r="Q427" i="27"/>
  <c r="Q428" i="27"/>
  <c r="Q429" i="27"/>
  <c r="Q430" i="27"/>
  <c r="Q431" i="27"/>
  <c r="Q432" i="27"/>
  <c r="Q433" i="27"/>
  <c r="Q434" i="27"/>
  <c r="Q435" i="27"/>
  <c r="Q436" i="27"/>
  <c r="Q437" i="27"/>
  <c r="Q438" i="27"/>
  <c r="Q439" i="27"/>
  <c r="Q440" i="27"/>
  <c r="Q441" i="27"/>
  <c r="Q442" i="27"/>
  <c r="Q443" i="27"/>
  <c r="Q444" i="27"/>
  <c r="Q445" i="27"/>
  <c r="Q446" i="27"/>
  <c r="Q447" i="27"/>
  <c r="Q448" i="27"/>
  <c r="Q449" i="27"/>
  <c r="Q450" i="27"/>
  <c r="Q451" i="27"/>
  <c r="Q452" i="27"/>
  <c r="Q453" i="27"/>
  <c r="Q454" i="27"/>
  <c r="Q455" i="27"/>
  <c r="Q456" i="27"/>
  <c r="Q457" i="27"/>
  <c r="Q458" i="27"/>
  <c r="Q459" i="27"/>
  <c r="Q460" i="27"/>
  <c r="Q461" i="27"/>
  <c r="Q462" i="27"/>
  <c r="Q463" i="27"/>
  <c r="Q464" i="27"/>
  <c r="Q465" i="27"/>
  <c r="Q466" i="27"/>
  <c r="Q467" i="27"/>
  <c r="Q468" i="27"/>
  <c r="Q469" i="27"/>
  <c r="Q470" i="27"/>
  <c r="Q471" i="27"/>
  <c r="Q472" i="27"/>
  <c r="Q473" i="27"/>
  <c r="Q474" i="27"/>
  <c r="Q475" i="27"/>
  <c r="Q476" i="27"/>
  <c r="Q477" i="27"/>
  <c r="Q478" i="27"/>
  <c r="Q479" i="27"/>
  <c r="Q480" i="27"/>
  <c r="Q481" i="27"/>
  <c r="Q482" i="27"/>
  <c r="Q483" i="27"/>
  <c r="Q484" i="27"/>
  <c r="Q485" i="27"/>
  <c r="Q486" i="27"/>
  <c r="Q487" i="27"/>
  <c r="Q488" i="27"/>
  <c r="Q489" i="27"/>
  <c r="Q490" i="27"/>
  <c r="Q491" i="27"/>
  <c r="Q492" i="27"/>
  <c r="Q493" i="27"/>
  <c r="Q494" i="27"/>
  <c r="Q495" i="27"/>
  <c r="Q496" i="27"/>
  <c r="Q497" i="27"/>
  <c r="Q498" i="27"/>
  <c r="Q499" i="27"/>
  <c r="Q500" i="27"/>
  <c r="Q501" i="27"/>
  <c r="Q502" i="27"/>
  <c r="Q503" i="27"/>
  <c r="Q504" i="27"/>
  <c r="Q505" i="27"/>
  <c r="Q506" i="27"/>
  <c r="Q507" i="27"/>
  <c r="Q508" i="27"/>
  <c r="Q509" i="27"/>
  <c r="Q510" i="27"/>
  <c r="Q511" i="27"/>
  <c r="Q512" i="27"/>
  <c r="Q513" i="27"/>
  <c r="Q514" i="27"/>
  <c r="Q515" i="27"/>
  <c r="Q516" i="27"/>
  <c r="Q517" i="27"/>
  <c r="P258" i="27"/>
  <c r="P260" i="27"/>
  <c r="P261" i="27"/>
  <c r="P262" i="27"/>
  <c r="P264" i="27"/>
  <c r="P266" i="27"/>
  <c r="P268" i="27"/>
  <c r="P269" i="27"/>
  <c r="P270" i="27"/>
  <c r="P272" i="27"/>
  <c r="P274" i="27"/>
  <c r="P276" i="27"/>
  <c r="P277" i="27"/>
  <c r="P278" i="27"/>
  <c r="P279" i="27"/>
  <c r="P280" i="27"/>
  <c r="P281" i="27"/>
  <c r="P282" i="27"/>
  <c r="P283" i="27"/>
  <c r="P284" i="27"/>
  <c r="P285" i="27"/>
  <c r="P286" i="27"/>
  <c r="P287" i="27"/>
  <c r="P288" i="27"/>
  <c r="P289" i="27"/>
  <c r="P290" i="27"/>
  <c r="P291" i="27"/>
  <c r="P292" i="27"/>
  <c r="P293" i="27"/>
  <c r="P294" i="27"/>
  <c r="P295" i="27"/>
  <c r="P296" i="27"/>
  <c r="P297" i="27"/>
  <c r="P298" i="27"/>
  <c r="P299" i="27"/>
  <c r="P300" i="27"/>
  <c r="P301" i="27"/>
  <c r="P302" i="27"/>
  <c r="P303" i="27"/>
  <c r="P304" i="27"/>
  <c r="P305" i="27"/>
  <c r="P306" i="27"/>
  <c r="P307" i="27"/>
  <c r="P308" i="27"/>
  <c r="P309" i="27"/>
  <c r="P310" i="27"/>
  <c r="P311" i="27"/>
  <c r="P312" i="27"/>
  <c r="P313" i="27"/>
  <c r="P314" i="27"/>
  <c r="P315" i="27"/>
  <c r="P316" i="27"/>
  <c r="P317" i="27"/>
  <c r="P318" i="27"/>
  <c r="P319" i="27"/>
  <c r="P320" i="27"/>
  <c r="P321" i="27"/>
  <c r="P322" i="27"/>
  <c r="P323" i="27"/>
  <c r="P324" i="27"/>
  <c r="P325" i="27"/>
  <c r="P326" i="27"/>
  <c r="P327" i="27"/>
  <c r="P328" i="27"/>
  <c r="P329" i="27"/>
  <c r="P330" i="27"/>
  <c r="P331" i="27"/>
  <c r="P332" i="27"/>
  <c r="P333" i="27"/>
  <c r="P334" i="27"/>
  <c r="P335" i="27"/>
  <c r="P336" i="27"/>
  <c r="P337" i="27"/>
  <c r="P338" i="27"/>
  <c r="P339" i="27"/>
  <c r="P340" i="27"/>
  <c r="P341" i="27"/>
  <c r="P342" i="27"/>
  <c r="P343" i="27"/>
  <c r="P344" i="27"/>
  <c r="P345" i="27"/>
  <c r="P346" i="27"/>
  <c r="P347" i="27"/>
  <c r="P348" i="27"/>
  <c r="P349" i="27"/>
  <c r="P350" i="27"/>
  <c r="P351" i="27"/>
  <c r="P352" i="27"/>
  <c r="P353" i="27"/>
  <c r="P354" i="27"/>
  <c r="P355" i="27"/>
  <c r="P356" i="27"/>
  <c r="P357" i="27"/>
  <c r="P358" i="27"/>
  <c r="P359" i="27"/>
  <c r="P360" i="27"/>
  <c r="P361" i="27"/>
  <c r="P362" i="27"/>
  <c r="P363" i="27"/>
  <c r="P364" i="27"/>
  <c r="P365" i="27"/>
  <c r="P366" i="27"/>
  <c r="P367" i="27"/>
  <c r="P368" i="27"/>
  <c r="P369" i="27"/>
  <c r="P370" i="27"/>
  <c r="P371" i="27"/>
  <c r="P372" i="27"/>
  <c r="P373" i="27"/>
  <c r="P374" i="27"/>
  <c r="P375" i="27"/>
  <c r="P376" i="27"/>
  <c r="P377" i="27"/>
  <c r="P378" i="27"/>
  <c r="P379" i="27"/>
  <c r="P380" i="27"/>
  <c r="P381" i="27"/>
  <c r="P382" i="27"/>
  <c r="P383" i="27"/>
  <c r="P384" i="27"/>
  <c r="P385" i="27"/>
  <c r="P386" i="27"/>
  <c r="P387" i="27"/>
  <c r="P388" i="27"/>
  <c r="P389" i="27"/>
  <c r="P390" i="27"/>
  <c r="P391" i="27"/>
  <c r="P392" i="27"/>
  <c r="P393" i="27"/>
  <c r="P394" i="27"/>
  <c r="P395" i="27"/>
  <c r="P396" i="27"/>
  <c r="P397" i="27"/>
  <c r="P398" i="27"/>
  <c r="P399" i="27"/>
  <c r="P400" i="27"/>
  <c r="P401" i="27"/>
  <c r="P402" i="27"/>
  <c r="P403" i="27"/>
  <c r="P404" i="27"/>
  <c r="P405" i="27"/>
  <c r="P406" i="27"/>
  <c r="P407" i="27"/>
  <c r="P408" i="27"/>
  <c r="P409" i="27"/>
  <c r="P410" i="27"/>
  <c r="P411" i="27"/>
  <c r="P412" i="27"/>
  <c r="P413" i="27"/>
  <c r="P414" i="27"/>
  <c r="P415" i="27"/>
  <c r="P416" i="27"/>
  <c r="P417" i="27"/>
  <c r="P418" i="27"/>
  <c r="P419" i="27"/>
  <c r="P420" i="27"/>
  <c r="P421" i="27"/>
  <c r="P422" i="27"/>
  <c r="P423" i="27"/>
  <c r="P424" i="27"/>
  <c r="P425" i="27"/>
  <c r="P426" i="27"/>
  <c r="P427" i="27"/>
  <c r="P428" i="27"/>
  <c r="P429" i="27"/>
  <c r="P430" i="27"/>
  <c r="P431" i="27"/>
  <c r="P432" i="27"/>
  <c r="P433" i="27"/>
  <c r="P434" i="27"/>
  <c r="P435" i="27"/>
  <c r="P436" i="27"/>
  <c r="P437" i="27"/>
  <c r="P438" i="27"/>
  <c r="P439" i="27"/>
  <c r="P440" i="27"/>
  <c r="P441" i="27"/>
  <c r="P442" i="27"/>
  <c r="P443" i="27"/>
  <c r="P444" i="27"/>
  <c r="P445" i="27"/>
  <c r="P446" i="27"/>
  <c r="P447" i="27"/>
  <c r="P448" i="27"/>
  <c r="P449" i="27"/>
  <c r="P450" i="27"/>
  <c r="P451" i="27"/>
  <c r="P452" i="27"/>
  <c r="P453" i="27"/>
  <c r="P454" i="27"/>
  <c r="P455" i="27"/>
  <c r="P456" i="27"/>
  <c r="P457" i="27"/>
  <c r="P458" i="27"/>
  <c r="P459" i="27"/>
  <c r="P460" i="27"/>
  <c r="P461" i="27"/>
  <c r="P462" i="27"/>
  <c r="P463" i="27"/>
  <c r="P464" i="27"/>
  <c r="P465" i="27"/>
  <c r="P466" i="27"/>
  <c r="P467" i="27"/>
  <c r="P468" i="27"/>
  <c r="P469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A1178" i="27"/>
  <c r="B235" i="2"/>
  <c r="R237" i="27" s="1"/>
  <c r="B236" i="2"/>
  <c r="R238" i="27" s="1"/>
  <c r="B237" i="2"/>
  <c r="R239" i="27" s="1"/>
  <c r="B238" i="2"/>
  <c r="R240" i="27" s="1"/>
  <c r="B239" i="2"/>
  <c r="R241" i="27" s="1"/>
  <c r="B240" i="2"/>
  <c r="R242" i="27" s="1"/>
  <c r="B241" i="2"/>
  <c r="R243" i="27" s="1"/>
  <c r="B242" i="2"/>
  <c r="R244" i="27" s="1"/>
  <c r="B243" i="2"/>
  <c r="R245" i="27" s="1"/>
  <c r="B244" i="2"/>
  <c r="R246" i="27" s="1"/>
  <c r="B245" i="2"/>
  <c r="R247" i="27" s="1"/>
  <c r="B246" i="2"/>
  <c r="R248" i="27" s="1"/>
  <c r="B247" i="2"/>
  <c r="R249" i="27" s="1"/>
  <c r="B248" i="2"/>
  <c r="R250" i="27" s="1"/>
  <c r="B250" i="2"/>
  <c r="R252" i="27" s="1"/>
  <c r="B251" i="2"/>
  <c r="R253" i="27" s="1"/>
  <c r="B252" i="2"/>
  <c r="R254" i="27" s="1"/>
  <c r="B253" i="2"/>
  <c r="R255" i="27" s="1"/>
  <c r="B254" i="2"/>
  <c r="R256" i="27" s="1"/>
  <c r="B255" i="2"/>
  <c r="R257" i="27" s="1"/>
  <c r="I249" i="2"/>
  <c r="B249" i="2" s="1"/>
  <c r="R251" i="27" s="1"/>
  <c r="B235" i="1"/>
  <c r="P237" i="27" s="1"/>
  <c r="B236" i="1"/>
  <c r="P238" i="27" s="1"/>
  <c r="B237" i="1"/>
  <c r="P239" i="27" s="1"/>
  <c r="B238" i="1"/>
  <c r="P240" i="27" s="1"/>
  <c r="B239" i="1"/>
  <c r="P241" i="27" s="1"/>
  <c r="B240" i="1"/>
  <c r="P242" i="27" s="1"/>
  <c r="B241" i="1"/>
  <c r="P243" i="27" s="1"/>
  <c r="B242" i="1"/>
  <c r="P244" i="27" s="1"/>
  <c r="B243" i="1"/>
  <c r="P245" i="27" s="1"/>
  <c r="B244" i="1"/>
  <c r="P246" i="27" s="1"/>
  <c r="B245" i="1"/>
  <c r="P247" i="27" s="1"/>
  <c r="B246" i="1"/>
  <c r="P248" i="27" s="1"/>
  <c r="B247" i="1"/>
  <c r="P249" i="27" s="1"/>
  <c r="B248" i="1"/>
  <c r="P250" i="27" s="1"/>
  <c r="B249" i="1"/>
  <c r="P251" i="27" s="1"/>
  <c r="B250" i="1"/>
  <c r="P252" i="27" s="1"/>
  <c r="B251" i="1"/>
  <c r="P253" i="27" s="1"/>
  <c r="B252" i="1"/>
  <c r="P254" i="27" s="1"/>
  <c r="B254" i="1"/>
  <c r="P256" i="27" s="1"/>
  <c r="J255" i="1"/>
  <c r="F255" i="1"/>
  <c r="J253" i="1"/>
  <c r="B253" i="1" s="1"/>
  <c r="P255" i="27" s="1"/>
  <c r="B234" i="3"/>
  <c r="T236" i="27" s="1"/>
  <c r="B233" i="3"/>
  <c r="T235" i="27" s="1"/>
  <c r="B231" i="3"/>
  <c r="T233" i="27" s="1"/>
  <c r="B228" i="3"/>
  <c r="T230" i="27" s="1"/>
  <c r="B226" i="3"/>
  <c r="T228" i="27" s="1"/>
  <c r="B224" i="3"/>
  <c r="T226" i="27" s="1"/>
  <c r="B223" i="3"/>
  <c r="T225" i="27" s="1"/>
  <c r="B221" i="3"/>
  <c r="T223" i="27" s="1"/>
  <c r="B219" i="3"/>
  <c r="T221" i="27" s="1"/>
  <c r="B219" i="2"/>
  <c r="R221" i="27" s="1"/>
  <c r="B220" i="2"/>
  <c r="B220" i="5" s="1"/>
  <c r="S222" i="27" s="1"/>
  <c r="B222" i="2"/>
  <c r="B222" i="5" s="1"/>
  <c r="S224" i="27" s="1"/>
  <c r="B223" i="2"/>
  <c r="B224" i="2"/>
  <c r="R226" i="27" s="1"/>
  <c r="B227" i="2"/>
  <c r="R229" i="27" s="1"/>
  <c r="B228" i="2"/>
  <c r="B229" i="2"/>
  <c r="B229" i="5" s="1"/>
  <c r="S231" i="27" s="1"/>
  <c r="B230" i="2"/>
  <c r="B230" i="5" s="1"/>
  <c r="S232" i="27" s="1"/>
  <c r="B231" i="2"/>
  <c r="B231" i="5" s="1"/>
  <c r="S233" i="27" s="1"/>
  <c r="B233" i="2"/>
  <c r="B234" i="2"/>
  <c r="R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Q221" i="27" s="1"/>
  <c r="B220" i="1"/>
  <c r="P222" i="27" s="1"/>
  <c r="B221" i="1"/>
  <c r="B221" i="4" s="1"/>
  <c r="Q223" i="27" s="1"/>
  <c r="B222" i="1"/>
  <c r="B222" i="4" s="1"/>
  <c r="Q224" i="27" s="1"/>
  <c r="B223" i="1"/>
  <c r="B224" i="1"/>
  <c r="B224" i="4" s="1"/>
  <c r="Q226" i="27" s="1"/>
  <c r="B226" i="1"/>
  <c r="B226" i="4" s="1"/>
  <c r="Q228" i="27" s="1"/>
  <c r="B227" i="1"/>
  <c r="B227" i="4" s="1"/>
  <c r="Q229" i="27" s="1"/>
  <c r="B228" i="1"/>
  <c r="B228" i="4" s="1"/>
  <c r="Q230" i="27" s="1"/>
  <c r="B229" i="1"/>
  <c r="B229" i="4" s="1"/>
  <c r="Q231" i="27" s="1"/>
  <c r="B230" i="1"/>
  <c r="B230" i="4" s="1"/>
  <c r="Q232" i="27" s="1"/>
  <c r="B231" i="1"/>
  <c r="B233" i="1"/>
  <c r="B234" i="1"/>
  <c r="B234" i="4" s="1"/>
  <c r="Q236" i="27" s="1"/>
  <c r="D232" i="1"/>
  <c r="B232" i="1" s="1"/>
  <c r="B232" i="4" s="1"/>
  <c r="Q234" i="27" s="1"/>
  <c r="S225" i="1"/>
  <c r="B225" i="1" s="1"/>
  <c r="B225" i="4" s="1"/>
  <c r="Q227" i="27" s="1"/>
  <c r="B212" i="3"/>
  <c r="T214" i="27" s="1"/>
  <c r="B209" i="3"/>
  <c r="T211" i="27" s="1"/>
  <c r="B208" i="3"/>
  <c r="T210" i="27" s="1"/>
  <c r="B205" i="3"/>
  <c r="T207" i="27" s="1"/>
  <c r="B197" i="3"/>
  <c r="T199" i="27" s="1"/>
  <c r="B196" i="2"/>
  <c r="R198" i="27" s="1"/>
  <c r="B197" i="2"/>
  <c r="R199" i="27" s="1"/>
  <c r="B198" i="2"/>
  <c r="B198" i="5" s="1"/>
  <c r="S200" i="27" s="1"/>
  <c r="B199" i="2"/>
  <c r="B199" i="5" s="1"/>
  <c r="S201" i="27" s="1"/>
  <c r="B200" i="2"/>
  <c r="R202" i="27" s="1"/>
  <c r="B201" i="2"/>
  <c r="B202" i="2"/>
  <c r="R204" i="27" s="1"/>
  <c r="B203" i="2"/>
  <c r="R205" i="27" s="1"/>
  <c r="B204" i="2"/>
  <c r="R206" i="27" s="1"/>
  <c r="B205" i="2"/>
  <c r="R207" i="27" s="1"/>
  <c r="B206" i="2"/>
  <c r="B206" i="5" s="1"/>
  <c r="S208" i="27" s="1"/>
  <c r="B208" i="2"/>
  <c r="R210" i="27" s="1"/>
  <c r="B209" i="2"/>
  <c r="B210" i="2"/>
  <c r="R212" i="27" s="1"/>
  <c r="B211" i="2"/>
  <c r="R213" i="27" s="1"/>
  <c r="B212" i="2"/>
  <c r="B213" i="2"/>
  <c r="R215" i="27" s="1"/>
  <c r="B214" i="2"/>
  <c r="B214" i="5" s="1"/>
  <c r="S216" i="27" s="1"/>
  <c r="B215" i="2"/>
  <c r="B215" i="5" s="1"/>
  <c r="S217" i="27" s="1"/>
  <c r="B217" i="2"/>
  <c r="B218" i="2"/>
  <c r="R220" i="27" s="1"/>
  <c r="H216" i="2"/>
  <c r="B216" i="2" s="1"/>
  <c r="M207" i="2"/>
  <c r="B207" i="2" s="1"/>
  <c r="B196" i="1"/>
  <c r="B196" i="4" s="1"/>
  <c r="Q198" i="27" s="1"/>
  <c r="B197" i="1"/>
  <c r="B197" i="4" s="1"/>
  <c r="Q199" i="27" s="1"/>
  <c r="B198" i="1"/>
  <c r="B198" i="4" s="1"/>
  <c r="Q200" i="27" s="1"/>
  <c r="B199" i="1"/>
  <c r="B199" i="4" s="1"/>
  <c r="Q201" i="27" s="1"/>
  <c r="B200" i="1"/>
  <c r="B200" i="4" s="1"/>
  <c r="Q202" i="27" s="1"/>
  <c r="B201" i="1"/>
  <c r="B201" i="4" s="1"/>
  <c r="Q203" i="27" s="1"/>
  <c r="B202" i="1"/>
  <c r="P204" i="27" s="1"/>
  <c r="B203" i="1"/>
  <c r="B203" i="4" s="1"/>
  <c r="Q205" i="27" s="1"/>
  <c r="B204" i="1"/>
  <c r="B204" i="4" s="1"/>
  <c r="Q206" i="27" s="1"/>
  <c r="B207" i="1"/>
  <c r="B207" i="4" s="1"/>
  <c r="Q209" i="27" s="1"/>
  <c r="B208" i="1"/>
  <c r="B208" i="4" s="1"/>
  <c r="Q210" i="27" s="1"/>
  <c r="B209" i="1"/>
  <c r="B209" i="4" s="1"/>
  <c r="Q211" i="27" s="1"/>
  <c r="B210" i="1"/>
  <c r="P212" i="27" s="1"/>
  <c r="B211" i="1"/>
  <c r="B211" i="4" s="1"/>
  <c r="Q213" i="27" s="1"/>
  <c r="B212" i="1"/>
  <c r="B213" i="1"/>
  <c r="B213" i="4" s="1"/>
  <c r="Q215" i="27" s="1"/>
  <c r="B215" i="1"/>
  <c r="B215" i="4" s="1"/>
  <c r="Q217" i="27" s="1"/>
  <c r="B216" i="1"/>
  <c r="B216" i="4" s="1"/>
  <c r="Q218" i="27" s="1"/>
  <c r="B217" i="1"/>
  <c r="B217" i="4" s="1"/>
  <c r="Q219" i="27" s="1"/>
  <c r="B218" i="1"/>
  <c r="B218" i="4" s="1"/>
  <c r="Q220" i="27" s="1"/>
  <c r="F214" i="1"/>
  <c r="B214" i="1" s="1"/>
  <c r="B214" i="4" s="1"/>
  <c r="Q216" i="27" s="1"/>
  <c r="J206" i="1"/>
  <c r="B206" i="1" s="1"/>
  <c r="B206" i="4" s="1"/>
  <c r="Q208" i="27" s="1"/>
  <c r="F205" i="1"/>
  <c r="B205" i="1" s="1"/>
  <c r="K193" i="1"/>
  <c r="F187" i="1"/>
  <c r="F172" i="1"/>
  <c r="B172" i="1" s="1"/>
  <c r="B172" i="4" s="1"/>
  <c r="Q174" i="27" s="1"/>
  <c r="B195" i="3"/>
  <c r="T197" i="27" s="1"/>
  <c r="B194" i="3"/>
  <c r="T196" i="27" s="1"/>
  <c r="B193" i="3"/>
  <c r="T195" i="27" s="1"/>
  <c r="B192" i="3"/>
  <c r="T194" i="27" s="1"/>
  <c r="B189" i="3"/>
  <c r="T191" i="27" s="1"/>
  <c r="B187" i="3"/>
  <c r="T189" i="27" s="1"/>
  <c r="B183" i="3"/>
  <c r="T185" i="27" s="1"/>
  <c r="B182" i="3"/>
  <c r="T184" i="27" s="1"/>
  <c r="B181" i="3"/>
  <c r="T183" i="27" s="1"/>
  <c r="B180" i="3"/>
  <c r="T182" i="27" s="1"/>
  <c r="B179" i="3"/>
  <c r="T181" i="27" s="1"/>
  <c r="B178" i="3"/>
  <c r="T180" i="27" s="1"/>
  <c r="B177" i="3"/>
  <c r="T179" i="27" s="1"/>
  <c r="B176" i="3"/>
  <c r="T178" i="27" s="1"/>
  <c r="B175" i="3"/>
  <c r="T177" i="27" s="1"/>
  <c r="B173" i="3"/>
  <c r="T175" i="27" s="1"/>
  <c r="B172" i="2"/>
  <c r="B172" i="5" s="1"/>
  <c r="S174" i="27" s="1"/>
  <c r="B173" i="2"/>
  <c r="B174" i="2"/>
  <c r="B174" i="5" s="1"/>
  <c r="S176" i="27" s="1"/>
  <c r="B175" i="2"/>
  <c r="B176" i="2"/>
  <c r="R178" i="27" s="1"/>
  <c r="B177" i="2"/>
  <c r="R179" i="27" s="1"/>
  <c r="B178" i="2"/>
  <c r="R180" i="27" s="1"/>
  <c r="B179" i="2"/>
  <c r="B180" i="2"/>
  <c r="B181" i="2"/>
  <c r="B182" i="2"/>
  <c r="B182" i="5" s="1"/>
  <c r="S184" i="27" s="1"/>
  <c r="B183" i="2"/>
  <c r="B183" i="5" s="1"/>
  <c r="S185" i="27" s="1"/>
  <c r="B184" i="2"/>
  <c r="R186" i="27" s="1"/>
  <c r="B186" i="2"/>
  <c r="R188" i="27" s="1"/>
  <c r="B187" i="2"/>
  <c r="B188" i="2"/>
  <c r="B188" i="5" s="1"/>
  <c r="S190" i="27" s="1"/>
  <c r="B189" i="2"/>
  <c r="B190" i="2"/>
  <c r="B190" i="5" s="1"/>
  <c r="S192" i="27" s="1"/>
  <c r="B191" i="2"/>
  <c r="B191" i="5" s="1"/>
  <c r="S193" i="27" s="1"/>
  <c r="B192" i="2"/>
  <c r="B192" i="5" s="1"/>
  <c r="S194" i="27" s="1"/>
  <c r="B193" i="2"/>
  <c r="B194" i="2"/>
  <c r="B195" i="2"/>
  <c r="L185" i="2"/>
  <c r="B185" i="2" s="1"/>
  <c r="B173" i="1"/>
  <c r="B173" i="4" s="1"/>
  <c r="Q175" i="27" s="1"/>
  <c r="B174" i="1"/>
  <c r="B174" i="4" s="1"/>
  <c r="Q176" i="27" s="1"/>
  <c r="B175" i="1"/>
  <c r="B175" i="4" s="1"/>
  <c r="Q177" i="27" s="1"/>
  <c r="B176" i="1"/>
  <c r="B177" i="1"/>
  <c r="B177" i="4" s="1"/>
  <c r="Q179" i="27" s="1"/>
  <c r="B178" i="1"/>
  <c r="B179" i="1"/>
  <c r="B180" i="1"/>
  <c r="B181" i="1"/>
  <c r="B181" i="4" s="1"/>
  <c r="Q183" i="27" s="1"/>
  <c r="B182" i="1"/>
  <c r="B182" i="4" s="1"/>
  <c r="Q184" i="27" s="1"/>
  <c r="B183" i="1"/>
  <c r="B183" i="4" s="1"/>
  <c r="Q185" i="27" s="1"/>
  <c r="B184" i="1"/>
  <c r="B184" i="4" s="1"/>
  <c r="Q186" i="27" s="1"/>
  <c r="B185" i="1"/>
  <c r="B185" i="4" s="1"/>
  <c r="Q187" i="27" s="1"/>
  <c r="B186" i="1"/>
  <c r="B186" i="4" s="1"/>
  <c r="Q188" i="27" s="1"/>
  <c r="B188" i="1"/>
  <c r="B188" i="4" s="1"/>
  <c r="Q190" i="27" s="1"/>
  <c r="B189" i="1"/>
  <c r="B189" i="4" s="1"/>
  <c r="Q191" i="27" s="1"/>
  <c r="B190" i="1"/>
  <c r="B190" i="4" s="1"/>
  <c r="Q192" i="27" s="1"/>
  <c r="B191" i="1"/>
  <c r="B191" i="4" s="1"/>
  <c r="Q193" i="27" s="1"/>
  <c r="B192" i="1"/>
  <c r="B192" i="4" s="1"/>
  <c r="Q194" i="27" s="1"/>
  <c r="B193" i="1"/>
  <c r="B194" i="1"/>
  <c r="B195" i="1"/>
  <c r="D187" i="1"/>
  <c r="B171" i="3"/>
  <c r="T173" i="27" s="1"/>
  <c r="B170" i="3"/>
  <c r="T172" i="27" s="1"/>
  <c r="B168" i="3"/>
  <c r="T170" i="27" s="1"/>
  <c r="B167" i="3"/>
  <c r="T169" i="27" s="1"/>
  <c r="B166" i="3"/>
  <c r="T168" i="27" s="1"/>
  <c r="B165" i="3"/>
  <c r="T167" i="27" s="1"/>
  <c r="B164" i="3"/>
  <c r="T166" i="27" s="1"/>
  <c r="B162" i="3"/>
  <c r="T164" i="27" s="1"/>
  <c r="B161" i="3"/>
  <c r="T163" i="27" s="1"/>
  <c r="B160" i="3"/>
  <c r="T162" i="27" s="1"/>
  <c r="B155" i="3"/>
  <c r="T157" i="27" s="1"/>
  <c r="B153" i="3"/>
  <c r="T155" i="27" s="1"/>
  <c r="B151" i="3"/>
  <c r="T153" i="27" s="1"/>
  <c r="B149" i="2"/>
  <c r="B150" i="2"/>
  <c r="B150" i="5" s="1"/>
  <c r="S152" i="27" s="1"/>
  <c r="B152" i="2"/>
  <c r="B152" i="5" s="1"/>
  <c r="S154" i="27" s="1"/>
  <c r="B153" i="2"/>
  <c r="R155" i="27" s="1"/>
  <c r="B154" i="2"/>
  <c r="R156" i="27" s="1"/>
  <c r="B156" i="2"/>
  <c r="B157" i="2"/>
  <c r="B157" i="5" s="1"/>
  <c r="S159" i="27" s="1"/>
  <c r="B161" i="2"/>
  <c r="R163" i="27" s="1"/>
  <c r="B162" i="2"/>
  <c r="R164" i="27" s="1"/>
  <c r="B163" i="2"/>
  <c r="R165" i="27" s="1"/>
  <c r="B164" i="2"/>
  <c r="B165" i="2"/>
  <c r="B165" i="5" s="1"/>
  <c r="S167" i="27" s="1"/>
  <c r="B166" i="2"/>
  <c r="B166" i="5" s="1"/>
  <c r="S168" i="27" s="1"/>
  <c r="B167" i="2"/>
  <c r="B168" i="2"/>
  <c r="R170" i="27" s="1"/>
  <c r="B169" i="2"/>
  <c r="R171" i="27" s="1"/>
  <c r="B170" i="2"/>
  <c r="R172" i="27" s="1"/>
  <c r="B171" i="2"/>
  <c r="R173" i="27" s="1"/>
  <c r="C160" i="2"/>
  <c r="B160" i="2" s="1"/>
  <c r="D159" i="2"/>
  <c r="B159" i="2" s="1"/>
  <c r="I158" i="2"/>
  <c r="B158" i="2" s="1"/>
  <c r="B158" i="5" s="1"/>
  <c r="S160" i="27" s="1"/>
  <c r="H155" i="2"/>
  <c r="B155" i="2" s="1"/>
  <c r="H151" i="2"/>
  <c r="B151" i="2" s="1"/>
  <c r="B151" i="5" s="1"/>
  <c r="S153" i="27" s="1"/>
  <c r="B148" i="2"/>
  <c r="R150" i="27" s="1"/>
  <c r="B149" i="1"/>
  <c r="B149" i="4" s="1"/>
  <c r="Q151" i="27" s="1"/>
  <c r="B150" i="1"/>
  <c r="B150" i="4" s="1"/>
  <c r="Q152" i="27" s="1"/>
  <c r="B151" i="1"/>
  <c r="B151" i="4" s="1"/>
  <c r="Q153" i="27" s="1"/>
  <c r="B152" i="1"/>
  <c r="B152" i="4" s="1"/>
  <c r="Q154" i="27" s="1"/>
  <c r="B153" i="1"/>
  <c r="B153" i="4" s="1"/>
  <c r="Q155" i="27" s="1"/>
  <c r="B155" i="1"/>
  <c r="B156" i="1"/>
  <c r="B156" i="4" s="1"/>
  <c r="Q158" i="27" s="1"/>
  <c r="B157" i="1"/>
  <c r="B157" i="4" s="1"/>
  <c r="Q159" i="27" s="1"/>
  <c r="B158" i="1"/>
  <c r="B158" i="4" s="1"/>
  <c r="Q160" i="27" s="1"/>
  <c r="B159" i="1"/>
  <c r="B159" i="4" s="1"/>
  <c r="Q161" i="27" s="1"/>
  <c r="B160" i="1"/>
  <c r="B162" i="1"/>
  <c r="B162" i="4" s="1"/>
  <c r="Q164" i="27" s="1"/>
  <c r="B163" i="1"/>
  <c r="B163" i="4" s="1"/>
  <c r="Q165" i="27" s="1"/>
  <c r="B164" i="1"/>
  <c r="B166" i="1"/>
  <c r="B166" i="4" s="1"/>
  <c r="Q168" i="27" s="1"/>
  <c r="B167" i="1"/>
  <c r="B168" i="1"/>
  <c r="B169" i="1"/>
  <c r="B169" i="4" s="1"/>
  <c r="Q171" i="27" s="1"/>
  <c r="B170" i="1"/>
  <c r="F171" i="1"/>
  <c r="B171" i="1" s="1"/>
  <c r="B171" i="4" s="1"/>
  <c r="Q173" i="27" s="1"/>
  <c r="H165" i="1"/>
  <c r="C165" i="1"/>
  <c r="E161" i="1"/>
  <c r="B161" i="1" s="1"/>
  <c r="B161" i="4" s="1"/>
  <c r="Q163" i="27" s="1"/>
  <c r="F154" i="1"/>
  <c r="B154" i="1" s="1"/>
  <c r="B154" i="4" s="1"/>
  <c r="Q156" i="27" s="1"/>
  <c r="B148" i="1"/>
  <c r="B148" i="4" s="1"/>
  <c r="Q150" i="27" s="1"/>
  <c r="B145" i="3"/>
  <c r="T147" i="27" s="1"/>
  <c r="B144" i="3"/>
  <c r="T146" i="27" s="1"/>
  <c r="B143" i="3"/>
  <c r="T145" i="27" s="1"/>
  <c r="B142" i="3"/>
  <c r="T144" i="27" s="1"/>
  <c r="B135" i="3"/>
  <c r="T137" i="27" s="1"/>
  <c r="B132" i="3"/>
  <c r="T134" i="27" s="1"/>
  <c r="B131" i="3"/>
  <c r="T133" i="27" s="1"/>
  <c r="B127" i="3"/>
  <c r="T129" i="27" s="1"/>
  <c r="B123" i="2"/>
  <c r="B123" i="5" s="1"/>
  <c r="S125" i="27" s="1"/>
  <c r="B124" i="2"/>
  <c r="B124" i="5" s="1"/>
  <c r="S126" i="27" s="1"/>
  <c r="B125" i="2"/>
  <c r="B125" i="5" s="1"/>
  <c r="S127" i="27" s="1"/>
  <c r="B126" i="2"/>
  <c r="B126" i="5" s="1"/>
  <c r="S128" i="27" s="1"/>
  <c r="B128" i="2"/>
  <c r="B128" i="5" s="1"/>
  <c r="S130" i="27" s="1"/>
  <c r="B129" i="2"/>
  <c r="R131" i="27" s="1"/>
  <c r="B130" i="2"/>
  <c r="B130" i="5" s="1"/>
  <c r="S132" i="27" s="1"/>
  <c r="B131" i="2"/>
  <c r="B131" i="5" s="1"/>
  <c r="S133" i="27" s="1"/>
  <c r="B132" i="2"/>
  <c r="B133" i="2"/>
  <c r="B133" i="5" s="1"/>
  <c r="S135" i="27" s="1"/>
  <c r="B134" i="2"/>
  <c r="B134" i="5" s="1"/>
  <c r="S136" i="27" s="1"/>
  <c r="B135" i="2"/>
  <c r="B136" i="2"/>
  <c r="B136" i="5" s="1"/>
  <c r="S138" i="27" s="1"/>
  <c r="B137" i="2"/>
  <c r="B137" i="5" s="1"/>
  <c r="S139" i="27" s="1"/>
  <c r="B138" i="2"/>
  <c r="B138" i="5" s="1"/>
  <c r="S140" i="27" s="1"/>
  <c r="B141" i="2"/>
  <c r="B141" i="5" s="1"/>
  <c r="S143" i="27" s="1"/>
  <c r="B142" i="2"/>
  <c r="B142" i="5" s="1"/>
  <c r="S144" i="27" s="1"/>
  <c r="B143" i="2"/>
  <c r="B144" i="2"/>
  <c r="B146" i="2"/>
  <c r="B146" i="5" s="1"/>
  <c r="S148" i="27" s="1"/>
  <c r="B147" i="2"/>
  <c r="B147" i="5" s="1"/>
  <c r="S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Q124" i="27" s="1"/>
  <c r="B123" i="1"/>
  <c r="B123" i="4" s="1"/>
  <c r="Q125" i="27" s="1"/>
  <c r="B124" i="1"/>
  <c r="B124" i="4" s="1"/>
  <c r="Q126" i="27" s="1"/>
  <c r="B125" i="1"/>
  <c r="B125" i="4" s="1"/>
  <c r="Q127" i="27" s="1"/>
  <c r="B126" i="1"/>
  <c r="B126" i="4" s="1"/>
  <c r="Q128" i="27" s="1"/>
  <c r="B127" i="1"/>
  <c r="B128" i="1"/>
  <c r="B128" i="4" s="1"/>
  <c r="Q130" i="27" s="1"/>
  <c r="B130" i="1"/>
  <c r="B130" i="4" s="1"/>
  <c r="Q132" i="27" s="1"/>
  <c r="B131" i="1"/>
  <c r="B131" i="4" s="1"/>
  <c r="Q133" i="27" s="1"/>
  <c r="B132" i="1"/>
  <c r="B132" i="4" s="1"/>
  <c r="Q134" i="27" s="1"/>
  <c r="B133" i="1"/>
  <c r="B133" i="4" s="1"/>
  <c r="Q135" i="27" s="1"/>
  <c r="B134" i="1"/>
  <c r="B134" i="4" s="1"/>
  <c r="Q136" i="27" s="1"/>
  <c r="B136" i="1"/>
  <c r="B136" i="4" s="1"/>
  <c r="Q138" i="27" s="1"/>
  <c r="B137" i="1"/>
  <c r="B137" i="4" s="1"/>
  <c r="Q139" i="27" s="1"/>
  <c r="B138" i="1"/>
  <c r="B138" i="4" s="1"/>
  <c r="Q140" i="27" s="1"/>
  <c r="B139" i="1"/>
  <c r="B139" i="4" s="1"/>
  <c r="Q141" i="27" s="1"/>
  <c r="B140" i="1"/>
  <c r="B140" i="4" s="1"/>
  <c r="Q142" i="27" s="1"/>
  <c r="B141" i="1"/>
  <c r="B141" i="4" s="1"/>
  <c r="Q143" i="27" s="1"/>
  <c r="B142" i="1"/>
  <c r="B142" i="4" s="1"/>
  <c r="Q144" i="27" s="1"/>
  <c r="B143" i="1"/>
  <c r="B144" i="1"/>
  <c r="B145" i="1"/>
  <c r="B146" i="1"/>
  <c r="B146" i="4" s="1"/>
  <c r="Q148" i="27" s="1"/>
  <c r="B147" i="1"/>
  <c r="B147" i="4" s="1"/>
  <c r="Q149" i="27" s="1"/>
  <c r="D135" i="1"/>
  <c r="B135" i="1" s="1"/>
  <c r="B135" i="4" s="1"/>
  <c r="Q137" i="27" s="1"/>
  <c r="M129" i="1"/>
  <c r="F129" i="1"/>
  <c r="B94" i="2"/>
  <c r="R96" i="27" s="1"/>
  <c r="B95" i="2"/>
  <c r="R97" i="27" s="1"/>
  <c r="B96" i="2"/>
  <c r="B99" i="2"/>
  <c r="B100" i="2"/>
  <c r="R102" i="27" s="1"/>
  <c r="B101" i="2"/>
  <c r="R103" i="27" s="1"/>
  <c r="B102" i="2"/>
  <c r="R104" i="27" s="1"/>
  <c r="B104" i="2"/>
  <c r="B105" i="2"/>
  <c r="B106" i="2"/>
  <c r="R108" i="27" s="1"/>
  <c r="B107" i="2"/>
  <c r="B108" i="2"/>
  <c r="R110" i="27" s="1"/>
  <c r="B109" i="2"/>
  <c r="R111" i="27" s="1"/>
  <c r="B110" i="2"/>
  <c r="R112" i="27" s="1"/>
  <c r="B111" i="2"/>
  <c r="R113" i="27" s="1"/>
  <c r="B113" i="2"/>
  <c r="B114" i="2"/>
  <c r="R116" i="27" s="1"/>
  <c r="B115" i="2"/>
  <c r="B116" i="2"/>
  <c r="R118" i="27" s="1"/>
  <c r="B117" i="2"/>
  <c r="R119" i="27" s="1"/>
  <c r="B119" i="2"/>
  <c r="R121" i="27" s="1"/>
  <c r="B120" i="2"/>
  <c r="B121" i="2"/>
  <c r="B94" i="1"/>
  <c r="B94" i="4" s="1"/>
  <c r="Q96" i="27" s="1"/>
  <c r="B95" i="1"/>
  <c r="P97" i="27" s="1"/>
  <c r="B96" i="1"/>
  <c r="B97" i="1"/>
  <c r="B98" i="1"/>
  <c r="B99" i="1"/>
  <c r="B100" i="1"/>
  <c r="B101" i="1"/>
  <c r="B101" i="4" s="1"/>
  <c r="Q103" i="27" s="1"/>
  <c r="B102" i="1"/>
  <c r="B102" i="4" s="1"/>
  <c r="Q104" i="27" s="1"/>
  <c r="B103" i="1"/>
  <c r="B103" i="4" s="1"/>
  <c r="Q105" i="27" s="1"/>
  <c r="B104" i="1"/>
  <c r="B105" i="1"/>
  <c r="B107" i="1"/>
  <c r="B107" i="4" s="1"/>
  <c r="Q109" i="27" s="1"/>
  <c r="B108" i="1"/>
  <c r="B108" i="4" s="1"/>
  <c r="Q110" i="27" s="1"/>
  <c r="B110" i="1"/>
  <c r="B111" i="1"/>
  <c r="B111" i="4" s="1"/>
  <c r="Q113" i="27" s="1"/>
  <c r="B113" i="1"/>
  <c r="B114" i="1"/>
  <c r="B114" i="4" s="1"/>
  <c r="Q116" i="27" s="1"/>
  <c r="B115" i="1"/>
  <c r="B115" i="4" s="1"/>
  <c r="Q117" i="27" s="1"/>
  <c r="B116" i="1"/>
  <c r="B118" i="1"/>
  <c r="B121" i="3"/>
  <c r="T123" i="27" s="1"/>
  <c r="B120" i="3"/>
  <c r="T122" i="27" s="1"/>
  <c r="B119" i="3"/>
  <c r="T121" i="27" s="1"/>
  <c r="B118" i="3"/>
  <c r="T120" i="27" s="1"/>
  <c r="B116" i="3"/>
  <c r="T118" i="27" s="1"/>
  <c r="B113" i="3"/>
  <c r="T115" i="27" s="1"/>
  <c r="B112" i="3"/>
  <c r="T114" i="27" s="1"/>
  <c r="B110" i="3"/>
  <c r="T112" i="27" s="1"/>
  <c r="B106" i="3"/>
  <c r="T108" i="27" s="1"/>
  <c r="B105" i="3"/>
  <c r="T107" i="27" s="1"/>
  <c r="B104" i="3"/>
  <c r="T106" i="27" s="1"/>
  <c r="B100" i="3"/>
  <c r="T102" i="27" s="1"/>
  <c r="B99" i="3"/>
  <c r="T101" i="27" s="1"/>
  <c r="B98" i="3"/>
  <c r="T100" i="27" s="1"/>
  <c r="B97" i="3"/>
  <c r="T99" i="27" s="1"/>
  <c r="T98" i="27"/>
  <c r="E118" i="2"/>
  <c r="B118" i="2" s="1"/>
  <c r="C112" i="2"/>
  <c r="B112" i="2" s="1"/>
  <c r="C103" i="2"/>
  <c r="B103" i="2" s="1"/>
  <c r="R105" i="27" s="1"/>
  <c r="C98" i="2"/>
  <c r="B98" i="2" s="1"/>
  <c r="C97" i="2"/>
  <c r="B97" i="2" s="1"/>
  <c r="M121" i="1"/>
  <c r="L121" i="1"/>
  <c r="F120" i="1"/>
  <c r="B120" i="1" s="1"/>
  <c r="B120" i="4" s="1"/>
  <c r="Q122" i="27" s="1"/>
  <c r="J119" i="1"/>
  <c r="C119" i="1"/>
  <c r="E117" i="1"/>
  <c r="B117" i="1" s="1"/>
  <c r="B117" i="4" s="1"/>
  <c r="Q119" i="27" s="1"/>
  <c r="J112" i="1"/>
  <c r="B112" i="1" s="1"/>
  <c r="I109" i="1"/>
  <c r="B109" i="1" s="1"/>
  <c r="B109" i="4" s="1"/>
  <c r="Q111" i="27" s="1"/>
  <c r="G106" i="1"/>
  <c r="B106" i="1" s="1"/>
  <c r="B106" i="4" s="1"/>
  <c r="Q108" i="27" s="1"/>
  <c r="B86" i="3"/>
  <c r="T88" i="27" s="1"/>
  <c r="B92" i="3"/>
  <c r="T94" i="27" s="1"/>
  <c r="B91" i="3"/>
  <c r="T93" i="27" s="1"/>
  <c r="B89" i="3"/>
  <c r="T91" i="27" s="1"/>
  <c r="B81" i="3"/>
  <c r="T83" i="27" s="1"/>
  <c r="B77" i="3"/>
  <c r="T79" i="27" s="1"/>
  <c r="B75" i="3"/>
  <c r="T77" i="27" s="1"/>
  <c r="B74" i="3"/>
  <c r="T76" i="27" s="1"/>
  <c r="B73" i="3"/>
  <c r="T75" i="27" s="1"/>
  <c r="B72" i="2"/>
  <c r="B73" i="2"/>
  <c r="R75" i="27" s="1"/>
  <c r="B74" i="2"/>
  <c r="R76" i="27" s="1"/>
  <c r="B75" i="2"/>
  <c r="B76" i="2"/>
  <c r="B76" i="5" s="1"/>
  <c r="S78" i="27" s="1"/>
  <c r="B77" i="2"/>
  <c r="B78" i="2"/>
  <c r="B78" i="5" s="1"/>
  <c r="S80" i="27" s="1"/>
  <c r="B79" i="2"/>
  <c r="B80" i="2"/>
  <c r="B80" i="5" s="1"/>
  <c r="S82" i="27" s="1"/>
  <c r="B81" i="2"/>
  <c r="B82" i="2"/>
  <c r="R84" i="27" s="1"/>
  <c r="B83" i="2"/>
  <c r="R85" i="27" s="1"/>
  <c r="B84" i="2"/>
  <c r="B84" i="5" s="1"/>
  <c r="S86" i="27" s="1"/>
  <c r="B85" i="2"/>
  <c r="B85" i="5" s="1"/>
  <c r="S87" i="27" s="1"/>
  <c r="B86" i="2"/>
  <c r="R88" i="27" s="1"/>
  <c r="B88" i="2"/>
  <c r="B88" i="5" s="1"/>
  <c r="S90" i="27" s="1"/>
  <c r="B90" i="2"/>
  <c r="B90" i="5" s="1"/>
  <c r="S92" i="27" s="1"/>
  <c r="B91" i="2"/>
  <c r="R93" i="27" s="1"/>
  <c r="B92" i="2"/>
  <c r="R94" i="27" s="1"/>
  <c r="H93" i="2"/>
  <c r="B93" i="2" s="1"/>
  <c r="K89" i="2"/>
  <c r="B89" i="2" s="1"/>
  <c r="L87" i="2"/>
  <c r="E87" i="2"/>
  <c r="B72" i="1"/>
  <c r="B72" i="4" s="1"/>
  <c r="Q74" i="27" s="1"/>
  <c r="B73" i="1"/>
  <c r="P75" i="27" s="1"/>
  <c r="B74" i="1"/>
  <c r="P76" i="27" s="1"/>
  <c r="B75" i="1"/>
  <c r="B76" i="1"/>
  <c r="B76" i="4" s="1"/>
  <c r="Q78" i="27" s="1"/>
  <c r="B77" i="1"/>
  <c r="B77" i="4" s="1"/>
  <c r="Q79" i="27" s="1"/>
  <c r="B78" i="1"/>
  <c r="B78" i="4" s="1"/>
  <c r="Q80" i="27" s="1"/>
  <c r="B79" i="1"/>
  <c r="B79" i="4" s="1"/>
  <c r="Q81" i="27" s="1"/>
  <c r="B80" i="1"/>
  <c r="B80" i="4" s="1"/>
  <c r="Q82" i="27" s="1"/>
  <c r="B81" i="1"/>
  <c r="P83" i="27" s="1"/>
  <c r="B82" i="1"/>
  <c r="B82" i="4" s="1"/>
  <c r="Q84" i="27" s="1"/>
  <c r="B84" i="1"/>
  <c r="B84" i="4" s="1"/>
  <c r="Q86" i="27" s="1"/>
  <c r="B85" i="1"/>
  <c r="B85" i="4" s="1"/>
  <c r="Q87" i="27" s="1"/>
  <c r="B86" i="1"/>
  <c r="P88" i="27" s="1"/>
  <c r="B87" i="1"/>
  <c r="B87" i="4" s="1"/>
  <c r="Q89" i="27" s="1"/>
  <c r="B88" i="1"/>
  <c r="B88" i="4" s="1"/>
  <c r="Q90" i="27" s="1"/>
  <c r="B89" i="1"/>
  <c r="P91" i="27" s="1"/>
  <c r="B90" i="1"/>
  <c r="B90" i="4" s="1"/>
  <c r="Q92" i="27" s="1"/>
  <c r="B91" i="1"/>
  <c r="P93" i="27" s="1"/>
  <c r="B93" i="1"/>
  <c r="B93" i="4" s="1"/>
  <c r="Q95" i="27" s="1"/>
  <c r="M92" i="1"/>
  <c r="B92" i="1" s="1"/>
  <c r="P94" i="27" s="1"/>
  <c r="N83" i="1"/>
  <c r="K83" i="1"/>
  <c r="I83" i="1"/>
  <c r="H83" i="1"/>
  <c r="B54" i="3"/>
  <c r="T56" i="27" s="1"/>
  <c r="B71" i="3"/>
  <c r="T73" i="27" s="1"/>
  <c r="B70" i="3"/>
  <c r="T72" i="27" s="1"/>
  <c r="B68" i="3"/>
  <c r="T70" i="27" s="1"/>
  <c r="B67" i="3"/>
  <c r="T69" i="27" s="1"/>
  <c r="B66" i="3"/>
  <c r="T68" i="27" s="1"/>
  <c r="B65" i="3"/>
  <c r="T67" i="27" s="1"/>
  <c r="B64" i="3"/>
  <c r="T66" i="27" s="1"/>
  <c r="B63" i="3"/>
  <c r="T65" i="27" s="1"/>
  <c r="B62" i="3"/>
  <c r="T64" i="27" s="1"/>
  <c r="B59" i="3"/>
  <c r="T61" i="27" s="1"/>
  <c r="B58" i="3"/>
  <c r="T60" i="27" s="1"/>
  <c r="B57" i="3"/>
  <c r="T59" i="27" s="1"/>
  <c r="B56" i="3"/>
  <c r="T58" i="27" s="1"/>
  <c r="B53" i="3"/>
  <c r="T55" i="27" s="1"/>
  <c r="B52" i="3"/>
  <c r="T54" i="27" s="1"/>
  <c r="B51" i="3"/>
  <c r="T53" i="27" s="1"/>
  <c r="B50" i="3"/>
  <c r="T52" i="27" s="1"/>
  <c r="B49" i="3"/>
  <c r="T51" i="27" s="1"/>
  <c r="B48" i="3"/>
  <c r="T50" i="27" s="1"/>
  <c r="B49" i="1"/>
  <c r="B50" i="1"/>
  <c r="B51" i="1"/>
  <c r="B51" i="4" s="1"/>
  <c r="Q53" i="27" s="1"/>
  <c r="B52" i="1"/>
  <c r="B52" i="4" s="1"/>
  <c r="Q54" i="27" s="1"/>
  <c r="B53" i="1"/>
  <c r="B54" i="1"/>
  <c r="B54" i="4" s="1"/>
  <c r="Q56" i="27" s="1"/>
  <c r="B55" i="1"/>
  <c r="B55" i="4" s="1"/>
  <c r="Q57" i="27" s="1"/>
  <c r="B56" i="1"/>
  <c r="B57" i="1"/>
  <c r="B57" i="4" s="1"/>
  <c r="Q59" i="27" s="1"/>
  <c r="B58" i="1"/>
  <c r="B59" i="1"/>
  <c r="B59" i="4" s="1"/>
  <c r="Q61" i="27" s="1"/>
  <c r="B60" i="1"/>
  <c r="B60" i="4" s="1"/>
  <c r="Q62" i="27" s="1"/>
  <c r="B62" i="1"/>
  <c r="B63" i="1"/>
  <c r="B63" i="4" s="1"/>
  <c r="Q65" i="27" s="1"/>
  <c r="B66" i="1"/>
  <c r="B67" i="1"/>
  <c r="B68" i="1"/>
  <c r="B69" i="1"/>
  <c r="B69" i="4" s="1"/>
  <c r="Q71" i="27" s="1"/>
  <c r="B70" i="1"/>
  <c r="B70" i="4" s="1"/>
  <c r="Q72" i="27" s="1"/>
  <c r="B48" i="2"/>
  <c r="B50" i="2"/>
  <c r="B52" i="2"/>
  <c r="B52" i="5" s="1"/>
  <c r="S54" i="27" s="1"/>
  <c r="B54" i="2"/>
  <c r="B54" i="5" s="1"/>
  <c r="S56" i="27" s="1"/>
  <c r="B56" i="2"/>
  <c r="R58" i="27" s="1"/>
  <c r="B57" i="2"/>
  <c r="B57" i="5" s="1"/>
  <c r="S59" i="27" s="1"/>
  <c r="B58" i="2"/>
  <c r="B59" i="2"/>
  <c r="B60" i="2"/>
  <c r="B60" i="5" s="1"/>
  <c r="S62" i="27" s="1"/>
  <c r="B61" i="2"/>
  <c r="B61" i="5" s="1"/>
  <c r="S63" i="27" s="1"/>
  <c r="B62" i="2"/>
  <c r="B62" i="5" s="1"/>
  <c r="S64" i="27" s="1"/>
  <c r="B63" i="2"/>
  <c r="B63" i="5" s="1"/>
  <c r="S65" i="27" s="1"/>
  <c r="B64" i="2"/>
  <c r="B64" i="5" s="1"/>
  <c r="S66" i="27" s="1"/>
  <c r="B67" i="2"/>
  <c r="B68" i="2"/>
  <c r="B70" i="2"/>
  <c r="B70" i="5" s="1"/>
  <c r="S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B64" i="4" s="1"/>
  <c r="Q66" i="27" s="1"/>
  <c r="G61" i="1"/>
  <c r="B61" i="1" s="1"/>
  <c r="B61" i="4" s="1"/>
  <c r="Q63" i="27" s="1"/>
  <c r="J48" i="1"/>
  <c r="I48" i="1"/>
  <c r="B47" i="3"/>
  <c r="T49" i="27" s="1"/>
  <c r="B46" i="3"/>
  <c r="T48" i="27" s="1"/>
  <c r="B45" i="3"/>
  <c r="T47" i="27" s="1"/>
  <c r="B43" i="3"/>
  <c r="T45" i="27" s="1"/>
  <c r="B39" i="3"/>
  <c r="T41" i="27" s="1"/>
  <c r="B42" i="3"/>
  <c r="T44" i="27" s="1"/>
  <c r="B41" i="3"/>
  <c r="T43" i="27" s="1"/>
  <c r="B28" i="3"/>
  <c r="T30" i="27" s="1"/>
  <c r="B32" i="3"/>
  <c r="T34" i="27" s="1"/>
  <c r="B31" i="3"/>
  <c r="T33" i="27" s="1"/>
  <c r="B30" i="3"/>
  <c r="T32" i="27" s="1"/>
  <c r="B29" i="3"/>
  <c r="T31" i="27" s="1"/>
  <c r="B26" i="3"/>
  <c r="T28" i="27" s="1"/>
  <c r="B25" i="2"/>
  <c r="B26" i="2"/>
  <c r="R28" i="27" s="1"/>
  <c r="B27" i="2"/>
  <c r="B28" i="2"/>
  <c r="R30" i="27" s="1"/>
  <c r="B29" i="2"/>
  <c r="B30" i="2"/>
  <c r="B31" i="2"/>
  <c r="R33" i="27" s="1"/>
  <c r="B32" i="2"/>
  <c r="R34" i="27" s="1"/>
  <c r="B33" i="2"/>
  <c r="B34" i="2"/>
  <c r="B34" i="5" s="1"/>
  <c r="S36" i="27" s="1"/>
  <c r="B35" i="2"/>
  <c r="R37" i="27" s="1"/>
  <c r="B36" i="2"/>
  <c r="B38" i="2"/>
  <c r="R40" i="27" s="1"/>
  <c r="B39" i="2"/>
  <c r="B40" i="2"/>
  <c r="R42" i="27" s="1"/>
  <c r="B41" i="2"/>
  <c r="B41" i="5" s="1"/>
  <c r="S43" i="27" s="1"/>
  <c r="B43" i="2"/>
  <c r="R45" i="27" s="1"/>
  <c r="B46" i="2"/>
  <c r="B47" i="2"/>
  <c r="R49" i="27" s="1"/>
  <c r="B25" i="1"/>
  <c r="B25" i="4" s="1"/>
  <c r="Q27" i="27" s="1"/>
  <c r="B26" i="1"/>
  <c r="P28" i="27" s="1"/>
  <c r="B27" i="1"/>
  <c r="B27" i="4" s="1"/>
  <c r="Q29" i="27" s="1"/>
  <c r="B28" i="1"/>
  <c r="P30" i="27" s="1"/>
  <c r="B30" i="1"/>
  <c r="B31" i="1"/>
  <c r="B32" i="1"/>
  <c r="B33" i="1"/>
  <c r="B33" i="4" s="1"/>
  <c r="Q35" i="27" s="1"/>
  <c r="B34" i="1"/>
  <c r="B34" i="4" s="1"/>
  <c r="Q36" i="27" s="1"/>
  <c r="B35" i="1"/>
  <c r="B35" i="4" s="1"/>
  <c r="Q37" i="27" s="1"/>
  <c r="B36" i="1"/>
  <c r="B36" i="4" s="1"/>
  <c r="Q38" i="27" s="1"/>
  <c r="B38" i="1"/>
  <c r="B38" i="4" s="1"/>
  <c r="Q40" i="27" s="1"/>
  <c r="B39" i="1"/>
  <c r="B40" i="1"/>
  <c r="B40" i="4" s="1"/>
  <c r="Q42" i="27" s="1"/>
  <c r="B41" i="1"/>
  <c r="B41" i="4" s="1"/>
  <c r="Q43" i="27" s="1"/>
  <c r="B42" i="1"/>
  <c r="B42" i="4" s="1"/>
  <c r="Q44" i="27" s="1"/>
  <c r="M47" i="1"/>
  <c r="B47" i="1" s="1"/>
  <c r="B47" i="4" s="1"/>
  <c r="Q49" i="27" s="1"/>
  <c r="J46" i="1"/>
  <c r="D46" i="1"/>
  <c r="M45" i="2"/>
  <c r="B45" i="2" s="1"/>
  <c r="N45" i="1"/>
  <c r="B45" i="1" s="1"/>
  <c r="L37" i="2"/>
  <c r="B37" i="2" s="1"/>
  <c r="R39" i="27" s="1"/>
  <c r="E37" i="1"/>
  <c r="B37" i="1" s="1"/>
  <c r="B37" i="4" s="1"/>
  <c r="Q39" i="27" s="1"/>
  <c r="E44" i="2"/>
  <c r="B44" i="2" s="1"/>
  <c r="O44" i="1"/>
  <c r="B44" i="1" s="1"/>
  <c r="B44" i="4" s="1"/>
  <c r="Q46" i="27" s="1"/>
  <c r="K43" i="1"/>
  <c r="H43" i="1"/>
  <c r="R42" i="2"/>
  <c r="O42" i="2"/>
  <c r="K29" i="1"/>
  <c r="B29" i="1" s="1"/>
  <c r="E6" i="1"/>
  <c r="B24" i="3"/>
  <c r="T26" i="27" s="1"/>
  <c r="B24" i="2"/>
  <c r="G24" i="1"/>
  <c r="C24" i="1"/>
  <c r="B23" i="3"/>
  <c r="T25" i="27" s="1"/>
  <c r="B22" i="3"/>
  <c r="T24" i="27" s="1"/>
  <c r="B21" i="3"/>
  <c r="T23" i="27" s="1"/>
  <c r="B20" i="3"/>
  <c r="T22" i="27" s="1"/>
  <c r="B15" i="3"/>
  <c r="T17" i="27" s="1"/>
  <c r="B14" i="3"/>
  <c r="T16" i="27" s="1"/>
  <c r="B12" i="3"/>
  <c r="T14" i="27" s="1"/>
  <c r="B13" i="3"/>
  <c r="T15" i="27" s="1"/>
  <c r="B17" i="3"/>
  <c r="T19" i="27" s="1"/>
  <c r="B16" i="3"/>
  <c r="T18" i="27" s="1"/>
  <c r="B4" i="3"/>
  <c r="T6" i="27" s="1"/>
  <c r="B3" i="3"/>
  <c r="T5" i="27" s="1"/>
  <c r="B6" i="3"/>
  <c r="T8" i="27" s="1"/>
  <c r="B5" i="3"/>
  <c r="T7" i="27" s="1"/>
  <c r="B1" i="3"/>
  <c r="T3" i="27" s="1"/>
  <c r="B2" i="3"/>
  <c r="T4" i="27" s="1"/>
  <c r="B8" i="3"/>
  <c r="T10" i="27" s="1"/>
  <c r="B7" i="3"/>
  <c r="T9" i="27" s="1"/>
  <c r="B11" i="3"/>
  <c r="T13" i="27" s="1"/>
  <c r="B10" i="3"/>
  <c r="T12" i="27" s="1"/>
  <c r="B2" i="2"/>
  <c r="R4" i="27" s="1"/>
  <c r="B4" i="2"/>
  <c r="B6" i="2"/>
  <c r="B7" i="2"/>
  <c r="R9" i="27" s="1"/>
  <c r="B8" i="2"/>
  <c r="R10" i="27" s="1"/>
  <c r="B9" i="2"/>
  <c r="B10" i="2"/>
  <c r="B11" i="2"/>
  <c r="R13" i="27" s="1"/>
  <c r="B12" i="2"/>
  <c r="R14" i="27" s="1"/>
  <c r="B13" i="2"/>
  <c r="R15" i="27" s="1"/>
  <c r="B16" i="2"/>
  <c r="R18" i="27" s="1"/>
  <c r="B17" i="2"/>
  <c r="B18" i="2"/>
  <c r="B18" i="5" s="1"/>
  <c r="S20" i="27" s="1"/>
  <c r="B19" i="2"/>
  <c r="B20" i="2"/>
  <c r="B22" i="2"/>
  <c r="R24" i="27" s="1"/>
  <c r="B23" i="2"/>
  <c r="R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R3" i="27" s="1"/>
  <c r="B23" i="1"/>
  <c r="P25" i="27" s="1"/>
  <c r="L22" i="1"/>
  <c r="B22" i="1" s="1"/>
  <c r="P24" i="27" s="1"/>
  <c r="K21" i="1"/>
  <c r="J21" i="1"/>
  <c r="I21" i="1"/>
  <c r="H21" i="1"/>
  <c r="G21" i="1"/>
  <c r="F21" i="1"/>
  <c r="E21" i="1"/>
  <c r="D21" i="1"/>
  <c r="C21" i="1"/>
  <c r="L20" i="1"/>
  <c r="B20" i="1" s="1"/>
  <c r="P22" i="27" s="1"/>
  <c r="B19" i="1"/>
  <c r="B19" i="4" s="1"/>
  <c r="Q21" i="27" s="1"/>
  <c r="F18" i="1"/>
  <c r="B18" i="1" s="1"/>
  <c r="B18" i="4" s="1"/>
  <c r="Q20" i="27" s="1"/>
  <c r="B16" i="1"/>
  <c r="P18" i="27" s="1"/>
  <c r="D17" i="1"/>
  <c r="B17" i="1" s="1"/>
  <c r="P19" i="27" s="1"/>
  <c r="B15" i="1"/>
  <c r="P17" i="27" s="1"/>
  <c r="D14" i="1"/>
  <c r="C14" i="1"/>
  <c r="B13" i="1"/>
  <c r="P15" i="27" s="1"/>
  <c r="K12" i="1"/>
  <c r="J12" i="1"/>
  <c r="D12" i="1"/>
  <c r="C12" i="1"/>
  <c r="F11" i="1"/>
  <c r="C11" i="1"/>
  <c r="B10" i="1"/>
  <c r="P12" i="27" s="1"/>
  <c r="B8" i="1"/>
  <c r="P10" i="27" s="1"/>
  <c r="B9" i="1"/>
  <c r="B9" i="4" s="1"/>
  <c r="Q11" i="27" s="1"/>
  <c r="D7" i="1"/>
  <c r="C7" i="1"/>
  <c r="D6" i="1"/>
  <c r="C6" i="1"/>
  <c r="B5" i="1"/>
  <c r="P7" i="27" s="1"/>
  <c r="B4" i="1"/>
  <c r="P6" i="27" s="1"/>
  <c r="S3" i="1"/>
  <c r="D3" i="1"/>
  <c r="F2" i="1"/>
  <c r="B2" i="1" s="1"/>
  <c r="P4" i="27" s="1"/>
  <c r="B1" i="1"/>
  <c r="P3" i="27" s="1"/>
  <c r="T275" i="27" l="1"/>
  <c r="T272" i="27"/>
  <c r="B259" i="5"/>
  <c r="S261" i="27" s="1"/>
  <c r="B144" i="4"/>
  <c r="Q146" i="27" s="1"/>
  <c r="B56" i="4"/>
  <c r="Q58" i="27" s="1"/>
  <c r="B168" i="4"/>
  <c r="Q170" i="27" s="1"/>
  <c r="B231" i="4"/>
  <c r="Q233" i="27" s="1"/>
  <c r="B144" i="5"/>
  <c r="S146" i="27" s="1"/>
  <c r="B68" i="5"/>
  <c r="S70" i="27" s="1"/>
  <c r="B58" i="4"/>
  <c r="Q60" i="27" s="1"/>
  <c r="B116" i="4"/>
  <c r="Q118" i="27" s="1"/>
  <c r="B105" i="4"/>
  <c r="Q107" i="27" s="1"/>
  <c r="B127" i="4"/>
  <c r="Q129" i="27" s="1"/>
  <c r="B10" i="5"/>
  <c r="S12" i="27" s="1"/>
  <c r="B75" i="4"/>
  <c r="Q77" i="27" s="1"/>
  <c r="B75" i="5"/>
  <c r="S77" i="27" s="1"/>
  <c r="B178" i="4"/>
  <c r="Q180" i="27" s="1"/>
  <c r="B31" i="4"/>
  <c r="Q33" i="27" s="1"/>
  <c r="B48" i="5"/>
  <c r="S50" i="27" s="1"/>
  <c r="B67" i="4"/>
  <c r="Q69" i="27" s="1"/>
  <c r="B195" i="5"/>
  <c r="S197" i="27" s="1"/>
  <c r="B233" i="4"/>
  <c r="Q235" i="27" s="1"/>
  <c r="B195" i="4"/>
  <c r="Q197" i="27" s="1"/>
  <c r="B194" i="4"/>
  <c r="Q196" i="27" s="1"/>
  <c r="B45" i="4"/>
  <c r="Q47" i="27" s="1"/>
  <c r="B30" i="4"/>
  <c r="Q32" i="27" s="1"/>
  <c r="B145" i="4"/>
  <c r="Q147" i="27" s="1"/>
  <c r="B170" i="4"/>
  <c r="Q172" i="27" s="1"/>
  <c r="B160" i="4"/>
  <c r="Q162" i="27" s="1"/>
  <c r="B39" i="4"/>
  <c r="Q41" i="27" s="1"/>
  <c r="B167" i="5"/>
  <c r="S169" i="27" s="1"/>
  <c r="B193" i="4"/>
  <c r="Q195" i="27" s="1"/>
  <c r="B143" i="4"/>
  <c r="Q145" i="27" s="1"/>
  <c r="B180" i="4"/>
  <c r="Q182" i="27" s="1"/>
  <c r="B179" i="5"/>
  <c r="S181" i="27" s="1"/>
  <c r="B65" i="5"/>
  <c r="S67" i="27" s="1"/>
  <c r="B113" i="4"/>
  <c r="Q115" i="27" s="1"/>
  <c r="B167" i="4"/>
  <c r="Q169" i="27" s="1"/>
  <c r="B179" i="4"/>
  <c r="Q181" i="27" s="1"/>
  <c r="B212" i="5"/>
  <c r="S214" i="27" s="1"/>
  <c r="B228" i="5"/>
  <c r="S230" i="27" s="1"/>
  <c r="B121" i="5"/>
  <c r="S123" i="27" s="1"/>
  <c r="B194" i="5"/>
  <c r="S196" i="27" s="1"/>
  <c r="B193" i="5"/>
  <c r="S195" i="27" s="1"/>
  <c r="B212" i="4"/>
  <c r="Q214" i="27" s="1"/>
  <c r="B29" i="4"/>
  <c r="Q31" i="27" s="1"/>
  <c r="B32" i="4"/>
  <c r="Q34" i="27" s="1"/>
  <c r="B50" i="5"/>
  <c r="S52" i="27" s="1"/>
  <c r="B62" i="4"/>
  <c r="Q64" i="27" s="1"/>
  <c r="B53" i="4"/>
  <c r="Q55" i="27" s="1"/>
  <c r="B81" i="5"/>
  <c r="S83" i="27" s="1"/>
  <c r="B112" i="5"/>
  <c r="S114" i="27" s="1"/>
  <c r="B110" i="4"/>
  <c r="Q112" i="27" s="1"/>
  <c r="B100" i="4"/>
  <c r="Q102" i="27" s="1"/>
  <c r="B120" i="5"/>
  <c r="S122" i="27" s="1"/>
  <c r="B164" i="4"/>
  <c r="Q166" i="27" s="1"/>
  <c r="B155" i="4"/>
  <c r="Q157" i="27" s="1"/>
  <c r="B205" i="4"/>
  <c r="Q207" i="27" s="1"/>
  <c r="B71" i="5"/>
  <c r="S73" i="27" s="1"/>
  <c r="B99" i="4"/>
  <c r="Q101" i="27" s="1"/>
  <c r="B176" i="4"/>
  <c r="Q178" i="27" s="1"/>
  <c r="B175" i="5"/>
  <c r="S177" i="27" s="1"/>
  <c r="B223" i="5"/>
  <c r="S225" i="27" s="1"/>
  <c r="B118" i="4"/>
  <c r="Q120" i="27" s="1"/>
  <c r="B98" i="4"/>
  <c r="Q100" i="27" s="1"/>
  <c r="B50" i="4"/>
  <c r="Q52" i="27" s="1"/>
  <c r="B97" i="4"/>
  <c r="Q99" i="27" s="1"/>
  <c r="B96" i="5"/>
  <c r="S98" i="27" s="1"/>
  <c r="B68" i="4"/>
  <c r="Q70" i="27" s="1"/>
  <c r="B49" i="4"/>
  <c r="Q51" i="27" s="1"/>
  <c r="B77" i="5"/>
  <c r="S79" i="27" s="1"/>
  <c r="B104" i="4"/>
  <c r="Q106" i="27" s="1"/>
  <c r="B96" i="4"/>
  <c r="Q98" i="27" s="1"/>
  <c r="B132" i="5"/>
  <c r="S134" i="27" s="1"/>
  <c r="B180" i="5"/>
  <c r="S182" i="27" s="1"/>
  <c r="B105" i="5"/>
  <c r="S107" i="27" s="1"/>
  <c r="B66" i="4"/>
  <c r="Q68" i="27" s="1"/>
  <c r="B112" i="4"/>
  <c r="Q114" i="27" s="1"/>
  <c r="B113" i="5"/>
  <c r="S115" i="27" s="1"/>
  <c r="B104" i="5"/>
  <c r="S106" i="27" s="1"/>
  <c r="B187" i="5"/>
  <c r="S189" i="27" s="1"/>
  <c r="B223" i="4"/>
  <c r="Q225" i="27" s="1"/>
  <c r="B11" i="5"/>
  <c r="S13" i="27" s="1"/>
  <c r="B43" i="5"/>
  <c r="S45" i="27" s="1"/>
  <c r="B95" i="5"/>
  <c r="S97" i="27" s="1"/>
  <c r="B94" i="5"/>
  <c r="S96" i="27" s="1"/>
  <c r="B87" i="2"/>
  <c r="R89" i="27" s="1"/>
  <c r="R200" i="27"/>
  <c r="R130" i="27"/>
  <c r="R157" i="27"/>
  <c r="B155" i="5"/>
  <c r="S157" i="27" s="1"/>
  <c r="B3" i="2"/>
  <c r="R5" i="27" s="1"/>
  <c r="R192" i="27"/>
  <c r="R122" i="27"/>
  <c r="B56" i="5"/>
  <c r="S58" i="27" s="1"/>
  <c r="B129" i="5"/>
  <c r="S131" i="27" s="1"/>
  <c r="R184" i="27"/>
  <c r="R106" i="27"/>
  <c r="B51" i="2"/>
  <c r="R53" i="27" s="1"/>
  <c r="B119" i="5"/>
  <c r="S121" i="27" s="1"/>
  <c r="B171" i="5"/>
  <c r="S173" i="27" s="1"/>
  <c r="B226" i="2"/>
  <c r="R176" i="27"/>
  <c r="R98" i="27"/>
  <c r="B111" i="5"/>
  <c r="S113" i="27" s="1"/>
  <c r="B163" i="5"/>
  <c r="S165" i="27" s="1"/>
  <c r="B234" i="5"/>
  <c r="S236" i="27" s="1"/>
  <c r="R232" i="27"/>
  <c r="R168" i="27"/>
  <c r="R90" i="27"/>
  <c r="B42" i="2"/>
  <c r="B42" i="5" s="1"/>
  <c r="S44" i="27" s="1"/>
  <c r="B38" i="5"/>
  <c r="S40" i="27" s="1"/>
  <c r="B110" i="5"/>
  <c r="S112" i="27" s="1"/>
  <c r="B213" i="5"/>
  <c r="S215" i="27" s="1"/>
  <c r="R224" i="27"/>
  <c r="R153" i="27"/>
  <c r="R82" i="27"/>
  <c r="B31" i="5"/>
  <c r="S33" i="27" s="1"/>
  <c r="B103" i="5"/>
  <c r="S105" i="27" s="1"/>
  <c r="B178" i="5"/>
  <c r="S180" i="27" s="1"/>
  <c r="B204" i="5"/>
  <c r="S206" i="27" s="1"/>
  <c r="R216" i="27"/>
  <c r="R146" i="27"/>
  <c r="B5" i="2"/>
  <c r="B91" i="5"/>
  <c r="S93" i="27" s="1"/>
  <c r="B102" i="5"/>
  <c r="S104" i="27" s="1"/>
  <c r="B196" i="5"/>
  <c r="S198" i="27" s="1"/>
  <c r="R208" i="27"/>
  <c r="R138" i="27"/>
  <c r="R59" i="27"/>
  <c r="B44" i="5"/>
  <c r="S46" i="27" s="1"/>
  <c r="R46" i="27"/>
  <c r="B45" i="5"/>
  <c r="S47" i="27" s="1"/>
  <c r="R47" i="27"/>
  <c r="B27" i="5"/>
  <c r="S29" i="27" s="1"/>
  <c r="R29" i="27"/>
  <c r="B49" i="2"/>
  <c r="R101" i="27"/>
  <c r="B99" i="5"/>
  <c r="S101" i="27" s="1"/>
  <c r="B139" i="2"/>
  <c r="B143" i="5"/>
  <c r="S145" i="27" s="1"/>
  <c r="R145" i="27"/>
  <c r="B159" i="5"/>
  <c r="S161" i="27" s="1"/>
  <c r="R161" i="27"/>
  <c r="R235" i="27"/>
  <c r="B233" i="5"/>
  <c r="S235" i="27" s="1"/>
  <c r="R20" i="27"/>
  <c r="B24" i="5"/>
  <c r="S26" i="27" s="1"/>
  <c r="R26" i="27"/>
  <c r="B40" i="5"/>
  <c r="S42" i="27" s="1"/>
  <c r="B69" i="5"/>
  <c r="S71" i="27" s="1"/>
  <c r="R71" i="27"/>
  <c r="B89" i="5"/>
  <c r="S91" i="27" s="1"/>
  <c r="R91" i="27"/>
  <c r="R109" i="27"/>
  <c r="B107" i="5"/>
  <c r="S109" i="27" s="1"/>
  <c r="R162" i="27"/>
  <c r="B160" i="5"/>
  <c r="S162" i="27" s="1"/>
  <c r="R166" i="27"/>
  <c r="B164" i="5"/>
  <c r="S166" i="27" s="1"/>
  <c r="B221" i="5"/>
  <c r="S223" i="27" s="1"/>
  <c r="R223" i="27"/>
  <c r="R12" i="27"/>
  <c r="R120" i="27"/>
  <c r="B118" i="5"/>
  <c r="S120" i="27" s="1"/>
  <c r="B33" i="5"/>
  <c r="S35" i="27" s="1"/>
  <c r="R35" i="27"/>
  <c r="B25" i="5"/>
  <c r="S27" i="27" s="1"/>
  <c r="R27" i="27"/>
  <c r="B93" i="5"/>
  <c r="S95" i="27" s="1"/>
  <c r="R95" i="27"/>
  <c r="R117" i="27"/>
  <c r="B115" i="5"/>
  <c r="S117" i="27" s="1"/>
  <c r="B140" i="5"/>
  <c r="S142" i="27" s="1"/>
  <c r="R142" i="27"/>
  <c r="B207" i="5"/>
  <c r="S209" i="27" s="1"/>
  <c r="R209" i="27"/>
  <c r="R67" i="27"/>
  <c r="R187" i="27"/>
  <c r="B185" i="5"/>
  <c r="S187" i="27" s="1"/>
  <c r="B20" i="5"/>
  <c r="S22" i="27" s="1"/>
  <c r="R22" i="27"/>
  <c r="B19" i="5"/>
  <c r="S21" i="27" s="1"/>
  <c r="R21" i="27"/>
  <c r="B97" i="5"/>
  <c r="S99" i="27" s="1"/>
  <c r="R99" i="27"/>
  <c r="R218" i="27"/>
  <c r="B216" i="5"/>
  <c r="S218" i="27" s="1"/>
  <c r="R203" i="27"/>
  <c r="B201" i="5"/>
  <c r="S203" i="27" s="1"/>
  <c r="B5" i="5"/>
  <c r="S7" i="27" s="1"/>
  <c r="R7" i="27"/>
  <c r="B72" i="5"/>
  <c r="S74" i="27" s="1"/>
  <c r="R74" i="27"/>
  <c r="B14" i="5"/>
  <c r="S16" i="27" s="1"/>
  <c r="R16" i="27"/>
  <c r="B9" i="5"/>
  <c r="S11" i="27" s="1"/>
  <c r="R11" i="27"/>
  <c r="B39" i="5"/>
  <c r="S41" i="27" s="1"/>
  <c r="R41" i="27"/>
  <c r="B37" i="5"/>
  <c r="S39" i="27" s="1"/>
  <c r="B15" i="2"/>
  <c r="R17" i="27" s="1"/>
  <c r="B46" i="5"/>
  <c r="S48" i="27" s="1"/>
  <c r="R48" i="27"/>
  <c r="B35" i="5"/>
  <c r="S37" i="27" s="1"/>
  <c r="B59" i="5"/>
  <c r="S61" i="27" s="1"/>
  <c r="R61" i="27"/>
  <c r="R100" i="27"/>
  <c r="B98" i="5"/>
  <c r="S100" i="27" s="1"/>
  <c r="B145" i="5"/>
  <c r="S147" i="27" s="1"/>
  <c r="R147" i="27"/>
  <c r="R151" i="27"/>
  <c r="B149" i="5"/>
  <c r="S151" i="27" s="1"/>
  <c r="R211" i="27"/>
  <c r="B209" i="5"/>
  <c r="S211" i="27" s="1"/>
  <c r="R114" i="27"/>
  <c r="B4" i="5"/>
  <c r="S6" i="27" s="1"/>
  <c r="R6" i="27"/>
  <c r="B79" i="5"/>
  <c r="S81" i="27" s="1"/>
  <c r="R81" i="27"/>
  <c r="B17" i="5"/>
  <c r="S19" i="27" s="1"/>
  <c r="R19" i="27"/>
  <c r="B30" i="5"/>
  <c r="S32" i="27" s="1"/>
  <c r="R32" i="27"/>
  <c r="B32" i="5"/>
  <c r="S34" i="27" s="1"/>
  <c r="B53" i="5"/>
  <c r="S55" i="27" s="1"/>
  <c r="R55" i="27"/>
  <c r="R69" i="27"/>
  <c r="B67" i="5"/>
  <c r="S69" i="27" s="1"/>
  <c r="B58" i="5"/>
  <c r="S60" i="27" s="1"/>
  <c r="R60" i="27"/>
  <c r="B181" i="5"/>
  <c r="S183" i="27" s="1"/>
  <c r="R183" i="27"/>
  <c r="B173" i="5"/>
  <c r="S175" i="27" s="1"/>
  <c r="R175" i="27"/>
  <c r="R219" i="27"/>
  <c r="B217" i="5"/>
  <c r="S219" i="27" s="1"/>
  <c r="R43" i="27"/>
  <c r="B21" i="5"/>
  <c r="S23" i="27" s="1"/>
  <c r="R23" i="27"/>
  <c r="B6" i="5"/>
  <c r="S8" i="27" s="1"/>
  <c r="R8" i="27"/>
  <c r="B36" i="5"/>
  <c r="S38" i="27" s="1"/>
  <c r="R38" i="27"/>
  <c r="B29" i="5"/>
  <c r="S31" i="27" s="1"/>
  <c r="R31" i="27"/>
  <c r="B55" i="5"/>
  <c r="S57" i="27" s="1"/>
  <c r="R57" i="27"/>
  <c r="B66" i="5"/>
  <c r="S68" i="27" s="1"/>
  <c r="R68" i="27"/>
  <c r="B122" i="5"/>
  <c r="S124" i="27" s="1"/>
  <c r="R124" i="27"/>
  <c r="R137" i="27"/>
  <c r="B135" i="5"/>
  <c r="S137" i="27" s="1"/>
  <c r="B127" i="5"/>
  <c r="S129" i="27" s="1"/>
  <c r="R129" i="27"/>
  <c r="R158" i="27"/>
  <c r="B156" i="5"/>
  <c r="S158" i="27" s="1"/>
  <c r="B189" i="5"/>
  <c r="S191" i="27" s="1"/>
  <c r="R191" i="27"/>
  <c r="R234" i="27"/>
  <c r="B232" i="5"/>
  <c r="S234" i="27" s="1"/>
  <c r="R227" i="27"/>
  <c r="B225" i="5"/>
  <c r="S227" i="27" s="1"/>
  <c r="R160" i="27"/>
  <c r="R36" i="27"/>
  <c r="B205" i="5"/>
  <c r="S207" i="27" s="1"/>
  <c r="B197" i="5"/>
  <c r="S199" i="27" s="1"/>
  <c r="B227" i="5"/>
  <c r="S229" i="27" s="1"/>
  <c r="B219" i="5"/>
  <c r="S221" i="27" s="1"/>
  <c r="R233" i="27"/>
  <c r="R225" i="27"/>
  <c r="R217" i="27"/>
  <c r="R201" i="27"/>
  <c r="R193" i="27"/>
  <c r="R185" i="27"/>
  <c r="R177" i="27"/>
  <c r="R169" i="27"/>
  <c r="R154" i="27"/>
  <c r="R139" i="27"/>
  <c r="R123" i="27"/>
  <c r="R115" i="27"/>
  <c r="R107" i="27"/>
  <c r="R83" i="27"/>
  <c r="R52" i="27"/>
  <c r="B170" i="5"/>
  <c r="S172" i="27" s="1"/>
  <c r="B162" i="5"/>
  <c r="S164" i="27" s="1"/>
  <c r="B148" i="5"/>
  <c r="S150" i="27" s="1"/>
  <c r="B177" i="5"/>
  <c r="S179" i="27" s="1"/>
  <c r="B211" i="5"/>
  <c r="S213" i="27" s="1"/>
  <c r="B203" i="5"/>
  <c r="S205" i="27" s="1"/>
  <c r="R231" i="27"/>
  <c r="R167" i="27"/>
  <c r="R159" i="27"/>
  <c r="R152" i="27"/>
  <c r="R66" i="27"/>
  <c r="R50" i="27"/>
  <c r="B117" i="5"/>
  <c r="S119" i="27" s="1"/>
  <c r="B109" i="5"/>
  <c r="S111" i="27" s="1"/>
  <c r="B101" i="5"/>
  <c r="S103" i="27" s="1"/>
  <c r="B169" i="5"/>
  <c r="S171" i="27" s="1"/>
  <c r="B161" i="5"/>
  <c r="S163" i="27" s="1"/>
  <c r="B154" i="5"/>
  <c r="S156" i="27" s="1"/>
  <c r="B176" i="5"/>
  <c r="S178" i="27" s="1"/>
  <c r="B210" i="5"/>
  <c r="S212" i="27" s="1"/>
  <c r="B202" i="5"/>
  <c r="S204" i="27" s="1"/>
  <c r="B224" i="5"/>
  <c r="S226" i="27" s="1"/>
  <c r="R230" i="27"/>
  <c r="R222" i="27"/>
  <c r="R214" i="27"/>
  <c r="R190" i="27"/>
  <c r="R182" i="27"/>
  <c r="R174" i="27"/>
  <c r="R144" i="27"/>
  <c r="R136" i="27"/>
  <c r="R128" i="27"/>
  <c r="R80" i="27"/>
  <c r="R73" i="27"/>
  <c r="R65" i="27"/>
  <c r="B83" i="5"/>
  <c r="S85" i="27" s="1"/>
  <c r="B116" i="5"/>
  <c r="S118" i="27" s="1"/>
  <c r="B108" i="5"/>
  <c r="S110" i="27" s="1"/>
  <c r="B100" i="5"/>
  <c r="S102" i="27" s="1"/>
  <c r="B168" i="5"/>
  <c r="S170" i="27" s="1"/>
  <c r="B153" i="5"/>
  <c r="S155" i="27" s="1"/>
  <c r="B186" i="5"/>
  <c r="S188" i="27" s="1"/>
  <c r="B218" i="5"/>
  <c r="S220" i="27" s="1"/>
  <c r="R197" i="27"/>
  <c r="R189" i="27"/>
  <c r="R181" i="27"/>
  <c r="R143" i="27"/>
  <c r="R135" i="27"/>
  <c r="R127" i="27"/>
  <c r="R87" i="27"/>
  <c r="R79" i="27"/>
  <c r="R72" i="27"/>
  <c r="R64" i="27"/>
  <c r="R56" i="27"/>
  <c r="B82" i="5"/>
  <c r="S84" i="27" s="1"/>
  <c r="B208" i="5"/>
  <c r="S210" i="27" s="1"/>
  <c r="B200" i="5"/>
  <c r="S202" i="27" s="1"/>
  <c r="R196" i="27"/>
  <c r="R134" i="27"/>
  <c r="R126" i="27"/>
  <c r="R86" i="27"/>
  <c r="R78" i="27"/>
  <c r="R63" i="27"/>
  <c r="B92" i="5"/>
  <c r="S94" i="27" s="1"/>
  <c r="B114" i="5"/>
  <c r="S116" i="27" s="1"/>
  <c r="B106" i="5"/>
  <c r="S108" i="27" s="1"/>
  <c r="B184" i="5"/>
  <c r="S186" i="27" s="1"/>
  <c r="R195" i="27"/>
  <c r="R149" i="27"/>
  <c r="R133" i="27"/>
  <c r="R125" i="27"/>
  <c r="R70" i="27"/>
  <c r="R62" i="27"/>
  <c r="R54" i="27"/>
  <c r="R194" i="27"/>
  <c r="R148" i="27"/>
  <c r="R140" i="27"/>
  <c r="R132" i="27"/>
  <c r="R92" i="27"/>
  <c r="R77" i="27"/>
  <c r="B255" i="1"/>
  <c r="P257" i="27" s="1"/>
  <c r="B220" i="4"/>
  <c r="Q222" i="27" s="1"/>
  <c r="P172" i="27"/>
  <c r="B202" i="4"/>
  <c r="Q204" i="27" s="1"/>
  <c r="B95" i="4"/>
  <c r="Q97" i="27" s="1"/>
  <c r="B210" i="4"/>
  <c r="Q212" i="27" s="1"/>
  <c r="P228" i="27"/>
  <c r="P164" i="27"/>
  <c r="P78" i="27"/>
  <c r="P220" i="27"/>
  <c r="P150" i="27"/>
  <c r="P71" i="27"/>
  <c r="P142" i="27"/>
  <c r="P55" i="27"/>
  <c r="P126" i="27"/>
  <c r="P47" i="27"/>
  <c r="P86" i="27"/>
  <c r="B121" i="1"/>
  <c r="B121" i="4" s="1"/>
  <c r="Q123" i="27" s="1"/>
  <c r="P196" i="27"/>
  <c r="P118" i="27"/>
  <c r="P39" i="27"/>
  <c r="P188" i="27"/>
  <c r="P102" i="27"/>
  <c r="P32" i="27"/>
  <c r="P180" i="27"/>
  <c r="P230" i="27"/>
  <c r="P214" i="27"/>
  <c r="P206" i="27"/>
  <c r="P198" i="27"/>
  <c r="P190" i="27"/>
  <c r="P182" i="27"/>
  <c r="P174" i="27"/>
  <c r="P166" i="27"/>
  <c r="P158" i="27"/>
  <c r="P151" i="27"/>
  <c r="P144" i="27"/>
  <c r="P136" i="27"/>
  <c r="P128" i="27"/>
  <c r="P120" i="27"/>
  <c r="P112" i="27"/>
  <c r="P104" i="27"/>
  <c r="P96" i="27"/>
  <c r="P80" i="27"/>
  <c r="P65" i="27"/>
  <c r="P57" i="27"/>
  <c r="P49" i="27"/>
  <c r="P41" i="27"/>
  <c r="P34" i="27"/>
  <c r="P63" i="27"/>
  <c r="P229" i="27"/>
  <c r="P221" i="27"/>
  <c r="P213" i="27"/>
  <c r="P205" i="27"/>
  <c r="P197" i="27"/>
  <c r="P181" i="27"/>
  <c r="P173" i="27"/>
  <c r="P165" i="27"/>
  <c r="P157" i="27"/>
  <c r="P143" i="27"/>
  <c r="P135" i="27"/>
  <c r="P127" i="27"/>
  <c r="P119" i="27"/>
  <c r="P111" i="27"/>
  <c r="P103" i="27"/>
  <c r="P95" i="27"/>
  <c r="P87" i="27"/>
  <c r="P79" i="27"/>
  <c r="P72" i="27"/>
  <c r="P64" i="27"/>
  <c r="P56" i="27"/>
  <c r="P40" i="27"/>
  <c r="P33" i="27"/>
  <c r="P235" i="27"/>
  <c r="P227" i="27"/>
  <c r="P219" i="27"/>
  <c r="P211" i="27"/>
  <c r="P203" i="27"/>
  <c r="P195" i="27"/>
  <c r="P187" i="27"/>
  <c r="P179" i="27"/>
  <c r="P171" i="27"/>
  <c r="P163" i="27"/>
  <c r="P156" i="27"/>
  <c r="P149" i="27"/>
  <c r="P141" i="27"/>
  <c r="P133" i="27"/>
  <c r="P125" i="27"/>
  <c r="P117" i="27"/>
  <c r="P109" i="27"/>
  <c r="P101" i="27"/>
  <c r="P70" i="27"/>
  <c r="P62" i="27"/>
  <c r="P54" i="27"/>
  <c r="P46" i="27"/>
  <c r="P38" i="27"/>
  <c r="P31" i="27"/>
  <c r="P234" i="27"/>
  <c r="P226" i="27"/>
  <c r="P218" i="27"/>
  <c r="P210" i="27"/>
  <c r="P202" i="27"/>
  <c r="P194" i="27"/>
  <c r="P186" i="27"/>
  <c r="P178" i="27"/>
  <c r="P170" i="27"/>
  <c r="P162" i="27"/>
  <c r="P155" i="27"/>
  <c r="P148" i="27"/>
  <c r="P140" i="27"/>
  <c r="P132" i="27"/>
  <c r="P124" i="27"/>
  <c r="P116" i="27"/>
  <c r="P108" i="27"/>
  <c r="P100" i="27"/>
  <c r="P92" i="27"/>
  <c r="P84" i="27"/>
  <c r="P77" i="27"/>
  <c r="P69" i="27"/>
  <c r="P61" i="27"/>
  <c r="P53" i="27"/>
  <c r="P37" i="27"/>
  <c r="P233" i="27"/>
  <c r="P225" i="27"/>
  <c r="P217" i="27"/>
  <c r="P209" i="27"/>
  <c r="P201" i="27"/>
  <c r="P193" i="27"/>
  <c r="P185" i="27"/>
  <c r="P177" i="27"/>
  <c r="P169" i="27"/>
  <c r="P161" i="27"/>
  <c r="P154" i="27"/>
  <c r="P147" i="27"/>
  <c r="P139" i="27"/>
  <c r="P115" i="27"/>
  <c r="P107" i="27"/>
  <c r="P99" i="27"/>
  <c r="P68" i="27"/>
  <c r="P60" i="27"/>
  <c r="P52" i="27"/>
  <c r="P44" i="27"/>
  <c r="P29" i="27"/>
  <c r="P21" i="27"/>
  <c r="P236" i="27"/>
  <c r="P110" i="27"/>
  <c r="P232" i="27"/>
  <c r="P224" i="27"/>
  <c r="P216" i="27"/>
  <c r="P208" i="27"/>
  <c r="P200" i="27"/>
  <c r="P192" i="27"/>
  <c r="P184" i="27"/>
  <c r="P176" i="27"/>
  <c r="P168" i="27"/>
  <c r="P160" i="27"/>
  <c r="P153" i="27"/>
  <c r="P146" i="27"/>
  <c r="P138" i="27"/>
  <c r="P130" i="27"/>
  <c r="P122" i="27"/>
  <c r="P114" i="27"/>
  <c r="P106" i="27"/>
  <c r="P98" i="27"/>
  <c r="P90" i="27"/>
  <c r="P82" i="27"/>
  <c r="P59" i="27"/>
  <c r="P51" i="27"/>
  <c r="P43" i="27"/>
  <c r="P36" i="27"/>
  <c r="P20" i="27"/>
  <c r="P134" i="27"/>
  <c r="P231" i="27"/>
  <c r="P223" i="27"/>
  <c r="P215" i="27"/>
  <c r="P207" i="27"/>
  <c r="P199" i="27"/>
  <c r="P191" i="27"/>
  <c r="P183" i="27"/>
  <c r="P175" i="27"/>
  <c r="P159" i="27"/>
  <c r="P152" i="27"/>
  <c r="P145" i="27"/>
  <c r="P137" i="27"/>
  <c r="P129" i="27"/>
  <c r="P113" i="27"/>
  <c r="P105" i="27"/>
  <c r="P89" i="27"/>
  <c r="P81" i="27"/>
  <c r="P74" i="27"/>
  <c r="P66" i="27"/>
  <c r="P58" i="27"/>
  <c r="P42" i="27"/>
  <c r="P35" i="27"/>
  <c r="P27" i="27"/>
  <c r="P11" i="27"/>
  <c r="B187" i="1"/>
  <c r="B119" i="1"/>
  <c r="B129" i="1"/>
  <c r="B165" i="1"/>
  <c r="B24" i="1"/>
  <c r="P26" i="27" s="1"/>
  <c r="B74" i="4"/>
  <c r="Q76" i="27" s="1"/>
  <c r="B12" i="1"/>
  <c r="B81" i="4"/>
  <c r="Q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Q93" i="27" s="1"/>
  <c r="B89" i="4"/>
  <c r="Q91" i="27" s="1"/>
  <c r="B86" i="4"/>
  <c r="Q88" i="27" s="1"/>
  <c r="B73" i="5"/>
  <c r="S75" i="27" s="1"/>
  <c r="B92" i="4"/>
  <c r="Q94" i="27" s="1"/>
  <c r="B87" i="5"/>
  <c r="S89" i="27" s="1"/>
  <c r="B86" i="5"/>
  <c r="S88" i="27" s="1"/>
  <c r="B74" i="5"/>
  <c r="S76" i="27" s="1"/>
  <c r="B73" i="4"/>
  <c r="Q75" i="27" s="1"/>
  <c r="B47" i="5"/>
  <c r="S49" i="27" s="1"/>
  <c r="B28" i="5"/>
  <c r="S30" i="27" s="1"/>
  <c r="B26" i="5"/>
  <c r="S28" i="27" s="1"/>
  <c r="B28" i="4"/>
  <c r="Q30" i="27" s="1"/>
  <c r="B5" i="4"/>
  <c r="Q7" i="27" s="1"/>
  <c r="B1" i="4"/>
  <c r="Q3" i="27" s="1"/>
  <c r="B16" i="5"/>
  <c r="S18" i="27" s="1"/>
  <c r="B7" i="5"/>
  <c r="S9" i="27" s="1"/>
  <c r="B22" i="5"/>
  <c r="S24" i="27" s="1"/>
  <c r="B16" i="4"/>
  <c r="Q18" i="27" s="1"/>
  <c r="B22" i="4"/>
  <c r="Q24" i="27" s="1"/>
  <c r="B8" i="4"/>
  <c r="Q10" i="27" s="1"/>
  <c r="B17" i="4"/>
  <c r="Q19" i="27" s="1"/>
  <c r="B2" i="4"/>
  <c r="Q4" i="27" s="1"/>
  <c r="B10" i="4"/>
  <c r="Q12" i="27" s="1"/>
  <c r="B13" i="4"/>
  <c r="Q15" i="27" s="1"/>
  <c r="B23" i="5"/>
  <c r="S25" i="27" s="1"/>
  <c r="B12" i="5"/>
  <c r="S14" i="27" s="1"/>
  <c r="B2" i="5"/>
  <c r="S4" i="27" s="1"/>
  <c r="B20" i="4"/>
  <c r="Q22" i="27" s="1"/>
  <c r="B13" i="5"/>
  <c r="S15" i="27" s="1"/>
  <c r="B23" i="4"/>
  <c r="Q25" i="27" s="1"/>
  <c r="B3" i="5"/>
  <c r="S5" i="27" s="1"/>
  <c r="B4" i="4"/>
  <c r="Q6" i="27" s="1"/>
  <c r="B15" i="4"/>
  <c r="Q17" i="27" s="1"/>
  <c r="B15" i="5"/>
  <c r="S17" i="27" s="1"/>
  <c r="B8" i="5"/>
  <c r="S10" i="27" s="1"/>
  <c r="B26" i="4"/>
  <c r="Q28" i="27" s="1"/>
  <c r="B1" i="5"/>
  <c r="S3" i="27" s="1"/>
  <c r="B51" i="5" l="1"/>
  <c r="S53" i="27" s="1"/>
  <c r="R44" i="27"/>
  <c r="R228" i="27"/>
  <c r="B226" i="5"/>
  <c r="S228" i="27" s="1"/>
  <c r="B139" i="5"/>
  <c r="S141" i="27" s="1"/>
  <c r="R141" i="27"/>
  <c r="B49" i="5"/>
  <c r="S51" i="27" s="1"/>
  <c r="R51" i="27"/>
  <c r="B24" i="4"/>
  <c r="Q26" i="27" s="1"/>
  <c r="P123" i="27"/>
  <c r="B11" i="4"/>
  <c r="Q13" i="27" s="1"/>
  <c r="P13" i="27"/>
  <c r="B129" i="4"/>
  <c r="Q131" i="27" s="1"/>
  <c r="P131" i="27"/>
  <c r="B83" i="4"/>
  <c r="Q85" i="27" s="1"/>
  <c r="P85" i="27"/>
  <c r="B46" i="4"/>
  <c r="Q48" i="27" s="1"/>
  <c r="P48" i="27"/>
  <c r="B119" i="4"/>
  <c r="Q121" i="27" s="1"/>
  <c r="P121" i="27"/>
  <c r="B71" i="4"/>
  <c r="Q73" i="27" s="1"/>
  <c r="P73" i="27"/>
  <c r="B65" i="4"/>
  <c r="Q67" i="27" s="1"/>
  <c r="P67" i="27"/>
  <c r="B187" i="4"/>
  <c r="Q189" i="27" s="1"/>
  <c r="P189" i="27"/>
  <c r="B165" i="4"/>
  <c r="Q167" i="27" s="1"/>
  <c r="P167" i="27"/>
  <c r="B48" i="4"/>
  <c r="Q50" i="27" s="1"/>
  <c r="P50" i="27"/>
  <c r="B3" i="4"/>
  <c r="Q5" i="27" s="1"/>
  <c r="P5" i="27"/>
  <c r="B7" i="4"/>
  <c r="Q9" i="27" s="1"/>
  <c r="P9" i="27"/>
  <c r="B12" i="4"/>
  <c r="Q14" i="27" s="1"/>
  <c r="P14" i="27"/>
  <c r="B21" i="4"/>
  <c r="Q23" i="27" s="1"/>
  <c r="P23" i="27"/>
  <c r="B43" i="4"/>
  <c r="Q45" i="27" s="1"/>
  <c r="P45" i="27"/>
  <c r="B14" i="4"/>
  <c r="Q16" i="27" s="1"/>
  <c r="P16" i="27"/>
  <c r="B6" i="4"/>
  <c r="Q8" i="27" s="1"/>
  <c r="P8" i="27"/>
</calcChain>
</file>

<file path=xl/sharedStrings.xml><?xml version="1.0" encoding="utf-8"?>
<sst xmlns="http://schemas.openxmlformats.org/spreadsheetml/2006/main" count="1394" uniqueCount="512">
  <si>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</si>
  <si>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</si>
  <si>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</si>
  <si>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</si>
  <si>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</si>
  <si>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</si>
  <si>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</si>
  <si>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</si>
  <si>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</si>
  <si>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</si>
  <si>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</si>
  <si>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</si>
  <si>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</si>
  <si>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</si>
  <si>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</si>
  <si>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</si>
  <si>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</si>
  <si>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</si>
  <si>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</si>
  <si>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</si>
  <si>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</si>
  <si>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</si>
  <si>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</si>
  <si>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</si>
  <si>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</si>
  <si>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</si>
  <si>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</si>
  <si>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</si>
  <si>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</si>
  <si>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</si>
  <si>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</si>
  <si>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</si>
  <si>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</si>
  <si>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</si>
  <si>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</si>
  <si>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</si>
  <si>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</si>
  <si>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</si>
  <si>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</si>
  <si>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</si>
  <si>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</si>
  <si>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</si>
  <si>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</si>
  <si>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</si>
  <si>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</si>
  <si>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</si>
  <si>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</si>
  <si>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</si>
  <si>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</si>
  <si>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</si>
  <si>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</si>
  <si>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</si>
  <si>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</si>
  <si>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</si>
  <si>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</si>
  <si>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</si>
  <si>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</si>
  <si>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</si>
  <si>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</si>
  <si>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</si>
  <si>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</si>
  <si>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</si>
  <si>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</si>
  <si>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</si>
  <si>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</si>
  <si>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</si>
  <si>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</si>
  <si>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</si>
  <si>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</si>
  <si>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</si>
  <si>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</si>
  <si>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</si>
  <si>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</si>
  <si>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</si>
  <si>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</si>
  <si>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</si>
  <si>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</si>
  <si>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</si>
  <si>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</si>
  <si>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</si>
  <si>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</si>
  <si>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</si>
  <si>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</si>
  <si>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</si>
  <si>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</si>
  <si>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</si>
  <si>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</si>
  <si>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</si>
  <si>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</si>
  <si>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</si>
  <si>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</si>
  <si>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</si>
  <si>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</si>
  <si>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</si>
  <si>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</si>
  <si>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</si>
  <si>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</si>
  <si>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</si>
  <si>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</si>
  <si>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</si>
  <si>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</si>
  <si>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</si>
  <si>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</si>
  <si>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</si>
  <si>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</si>
  <si>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</si>
  <si>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</si>
  <si>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</si>
  <si>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</si>
  <si>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</si>
  <si>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</si>
  <si>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</si>
  <si>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</si>
  <si>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</si>
  <si>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</si>
  <si>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</si>
  <si>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</si>
  <si>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</si>
  <si>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</si>
  <si>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</si>
  <si>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</si>
  <si>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</si>
  <si>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</si>
  <si>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</si>
  <si>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</si>
  <si>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</si>
  <si>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</si>
  <si>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</si>
  <si>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</si>
  <si>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</si>
  <si>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</si>
  <si>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</si>
  <si>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</si>
  <si>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</si>
  <si>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</si>
  <si>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</si>
  <si>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</si>
  <si>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</si>
  <si>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</si>
  <si>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</si>
  <si>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</si>
  <si>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</si>
  <si>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</si>
  <si>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</si>
  <si>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</si>
  <si>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</si>
  <si>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</si>
  <si>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</si>
  <si>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</si>
  <si>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</si>
  <si>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</si>
  <si>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</si>
  <si>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</si>
  <si>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</si>
  <si>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</si>
  <si>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</si>
  <si>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</si>
  <si>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</si>
  <si>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</si>
  <si>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</si>
  <si>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</si>
  <si>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</si>
  <si>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</si>
  <si>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</si>
  <si>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</si>
  <si>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</si>
  <si>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</si>
  <si>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</si>
  <si>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</si>
  <si>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</si>
  <si>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</si>
  <si>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</si>
  <si>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</si>
  <si>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</si>
  <si>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</si>
  <si>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</si>
  <si>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</si>
  <si>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</si>
  <si>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</si>
  <si>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</si>
  <si>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</si>
  <si>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</si>
  <si>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</si>
  <si>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</si>
  <si>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</si>
  <si>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</si>
  <si>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</si>
  <si>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</si>
  <si>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</si>
  <si>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</si>
  <si>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</si>
  <si>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</si>
  <si>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</si>
  <si>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</si>
  <si>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</si>
  <si>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</si>
  <si>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</si>
  <si>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</si>
  <si>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</si>
  <si>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</si>
  <si>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</si>
  <si>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</si>
  <si>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</si>
  <si>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</si>
  <si>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</si>
  <si>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</si>
  <si>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</si>
  <si>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</si>
  <si>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</si>
  <si>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</si>
  <si>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</si>
  <si>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</si>
  <si>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</si>
  <si>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</si>
  <si>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</si>
  <si>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</si>
  <si>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</si>
  <si>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</si>
  <si>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</si>
  <si>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</si>
  <si>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</si>
  <si>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</si>
  <si>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</si>
  <si>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</si>
  <si>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</si>
  <si>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</si>
  <si>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</si>
  <si>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</si>
  <si>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</si>
  <si>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</si>
  <si>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</si>
  <si>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</si>
  <si>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</si>
  <si>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</si>
  <si>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</si>
  <si>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</si>
  <si>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</si>
  <si>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</si>
  <si>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</si>
  <si>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</si>
  <si>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</si>
  <si>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</si>
  <si>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</si>
  <si>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</si>
  <si>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</si>
  <si>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</si>
  <si>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</si>
  <si>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</si>
  <si>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</si>
  <si>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</si>
  <si>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</si>
  <si>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</si>
  <si>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</si>
  <si>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</si>
  <si>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</si>
  <si>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</si>
  <si>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</si>
  <si>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</si>
  <si>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</si>
  <si>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</si>
  <si>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</si>
  <si>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</si>
  <si>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</si>
  <si>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</si>
  <si>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</si>
  <si>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</si>
  <si>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</si>
  <si>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</si>
  <si>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</si>
  <si>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</si>
  <si>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</si>
  <si>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</si>
  <si>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</si>
  <si>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</si>
  <si>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</si>
  <si>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</si>
  <si>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</si>
  <si>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</si>
  <si>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</si>
  <si>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</si>
  <si>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</si>
  <si>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</si>
  <si>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</si>
  <si>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</si>
  <si>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</si>
  <si>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</si>
  <si>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</si>
  <si>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</si>
  <si>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</si>
  <si>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</si>
  <si>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</si>
  <si>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</si>
  <si>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</si>
  <si>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</si>
  <si>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</si>
  <si>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</si>
  <si>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</si>
  <si>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</si>
  <si>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</si>
  <si>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</si>
  <si>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</si>
  <si>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</si>
  <si>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</si>
  <si>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</si>
  <si>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</si>
  <si>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</si>
  <si>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</si>
  <si>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</si>
  <si>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</si>
  <si>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</si>
  <si>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</si>
  <si>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</si>
  <si>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</si>
  <si>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</si>
  <si>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</si>
  <si>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</si>
  <si>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</si>
  <si>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</si>
  <si>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</si>
  <si>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</si>
  <si>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</si>
  <si>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</si>
  <si>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</si>
  <si>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</si>
  <si>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</si>
  <si>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</si>
  <si>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</si>
  <si>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</si>
  <si>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</si>
  <si>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</si>
  <si>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</si>
  <si>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</si>
  <si>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</si>
  <si>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</si>
  <si>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</si>
  <si>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</si>
  <si>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</si>
  <si>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</si>
  <si>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</si>
  <si>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</si>
  <si>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</si>
  <si>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</si>
  <si>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</si>
  <si>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</si>
  <si>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</si>
  <si>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</si>
  <si>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</si>
  <si>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</si>
  <si>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</si>
  <si>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</si>
  <si>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</si>
  <si>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</si>
  <si>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</si>
  <si>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</si>
  <si>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</si>
  <si>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</si>
  <si>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</si>
  <si>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</si>
  <si>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</si>
  <si>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</si>
  <si>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</si>
  <si>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</si>
  <si>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</si>
  <si>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</si>
  <si>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</si>
  <si>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</si>
  <si>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</si>
  <si>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</si>
  <si>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</si>
  <si>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</si>
  <si>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</si>
  <si>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</si>
  <si>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</si>
  <si>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</si>
  <si>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</si>
  <si>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</si>
  <si>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</si>
  <si>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</si>
  <si>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</si>
  <si>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</si>
  <si>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</si>
  <si>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</si>
  <si>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</si>
  <si>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</si>
  <si>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</si>
  <si>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Alexia Holland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</si>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</sst>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273"/>
  <sheetViews>
    <sheetView topLeftCell="A244" zoomScale="90" zoomScaleNormal="90" workbookViewId="0">
      <selection activeCell="B255" sqref="B255:B273"/>
    </sheetView>
  </sheetViews>
  <sheetFormatPr defaultRowHeight="14.4" x14ac:dyDescent="0.3"/>
  <cols>
    <col min="1" max="1" width="21.109375" bestFit="1" customWidth="1"/>
    <col min="2" max="2" width="8.88671875" style="1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511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>
        <v>55</v>
      </c>
      <c r="N3">
        <v>59</v>
      </c>
      <c r="O3">
        <v>186</v>
      </c>
      <c r="P3">
        <v>192</v>
      </c>
      <c r="Q3">
        <v>37</v>
      </c>
      <c r="R3">
        <v>130</v>
      </c>
      <c r="S3">
        <f>3*60+52</f>
        <v>232</v>
      </c>
      <c r="T3">
        <v>116</v>
      </c>
      <c r="U3">
        <v>264</v>
      </c>
      <c r="V3">
        <v>128</v>
      </c>
      <c r="W3">
        <v>36</v>
      </c>
      <c r="X3">
        <v>0</v>
      </c>
      <c r="Y3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>
        <v>49</v>
      </c>
      <c r="N15">
        <v>141</v>
      </c>
      <c r="O15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>
        <v>0</v>
      </c>
      <c r="N20">
        <v>0</v>
      </c>
      <c r="O20">
        <v>5</v>
      </c>
      <c r="P20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>
        <v>2</v>
      </c>
      <c r="N23">
        <v>5</v>
      </c>
      <c r="O23">
        <v>254</v>
      </c>
      <c r="P23">
        <v>0</v>
      </c>
      <c r="Q23">
        <v>187</v>
      </c>
      <c r="R23">
        <v>378</v>
      </c>
      <c r="S23">
        <v>0</v>
      </c>
      <c r="T23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>
        <v>235</v>
      </c>
      <c r="N24">
        <v>388</v>
      </c>
      <c r="O24">
        <v>19</v>
      </c>
      <c r="P24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>
        <v>246</v>
      </c>
      <c r="N29">
        <v>51</v>
      </c>
      <c r="O29">
        <v>180</v>
      </c>
      <c r="P29">
        <v>31</v>
      </c>
      <c r="Q29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>
        <v>201</v>
      </c>
      <c r="N35">
        <v>0</v>
      </c>
      <c r="O35">
        <v>5</v>
      </c>
      <c r="P35">
        <v>123</v>
      </c>
      <c r="Q35">
        <v>106</v>
      </c>
      <c r="R35">
        <v>34</v>
      </c>
      <c r="S35">
        <v>45</v>
      </c>
      <c r="T35">
        <v>0</v>
      </c>
      <c r="U35">
        <v>258</v>
      </c>
      <c r="V35">
        <v>175</v>
      </c>
      <c r="W35">
        <v>15</v>
      </c>
      <c r="X35">
        <v>0</v>
      </c>
      <c r="Y35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>
        <v>105</v>
      </c>
      <c r="N37">
        <v>123</v>
      </c>
      <c r="O37">
        <v>0</v>
      </c>
      <c r="P37">
        <v>51</v>
      </c>
      <c r="Q37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>
        <v>38</v>
      </c>
      <c r="N42">
        <v>73</v>
      </c>
      <c r="O42">
        <v>128</v>
      </c>
      <c r="P42">
        <v>18</v>
      </c>
      <c r="Q42">
        <v>4</v>
      </c>
      <c r="R42">
        <v>68</v>
      </c>
      <c r="S42">
        <v>22</v>
      </c>
      <c r="T42">
        <v>79</v>
      </c>
      <c r="U42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>
        <v>252</v>
      </c>
      <c r="N44">
        <v>149</v>
      </c>
      <c r="O44">
        <f>7*60+58</f>
        <v>478</v>
      </c>
      <c r="P44">
        <v>365</v>
      </c>
      <c r="Q44">
        <v>366</v>
      </c>
      <c r="R44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>
        <v>99</v>
      </c>
      <c r="N45">
        <f>11*60+1</f>
        <v>661</v>
      </c>
      <c r="O45">
        <v>100</v>
      </c>
      <c r="P45">
        <v>27</v>
      </c>
      <c r="Q45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>
        <v>180</v>
      </c>
      <c r="N46">
        <v>14</v>
      </c>
      <c r="O46">
        <v>306</v>
      </c>
      <c r="P46">
        <v>125</v>
      </c>
      <c r="Q46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>
        <f>8*60+48</f>
        <v>528</v>
      </c>
      <c r="N47">
        <v>11</v>
      </c>
      <c r="O47">
        <v>122</v>
      </c>
      <c r="P47">
        <v>212</v>
      </c>
      <c r="Q47">
        <v>17</v>
      </c>
      <c r="R47">
        <v>16</v>
      </c>
      <c r="S47">
        <v>119</v>
      </c>
      <c r="T47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>
        <v>0</v>
      </c>
      <c r="N48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>
        <v>42</v>
      </c>
      <c r="N52">
        <v>76</v>
      </c>
      <c r="O52">
        <v>311</v>
      </c>
      <c r="P52">
        <v>22</v>
      </c>
      <c r="Q52">
        <v>309</v>
      </c>
      <c r="R52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>
        <v>0</v>
      </c>
      <c r="N53">
        <v>42</v>
      </c>
      <c r="O53">
        <v>128</v>
      </c>
      <c r="P53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>
        <v>252</v>
      </c>
      <c r="N57">
        <v>0</v>
      </c>
      <c r="O57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>
        <v>118</v>
      </c>
      <c r="N59">
        <v>87</v>
      </c>
      <c r="O59">
        <v>249</v>
      </c>
      <c r="P59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>
        <v>21</v>
      </c>
      <c r="N67">
        <v>5</v>
      </c>
      <c r="O67">
        <v>3</v>
      </c>
      <c r="P67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>
        <v>8</v>
      </c>
      <c r="N74">
        <v>0</v>
      </c>
      <c r="O74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>
        <v>154</v>
      </c>
      <c r="N77">
        <v>150</v>
      </c>
      <c r="O77">
        <v>47</v>
      </c>
      <c r="P77">
        <v>66</v>
      </c>
      <c r="Q77">
        <v>83</v>
      </c>
      <c r="R77">
        <v>14</v>
      </c>
      <c r="S77">
        <v>1</v>
      </c>
      <c r="T77">
        <v>0</v>
      </c>
      <c r="U77">
        <v>13</v>
      </c>
      <c r="V77">
        <v>0</v>
      </c>
      <c r="W77">
        <v>56</v>
      </c>
      <c r="X77">
        <v>0</v>
      </c>
      <c r="Y77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>
        <v>19</v>
      </c>
      <c r="N83">
        <f>19*60+52</f>
        <v>1192</v>
      </c>
      <c r="O83">
        <v>15</v>
      </c>
      <c r="P83">
        <v>379</v>
      </c>
      <c r="Q83">
        <v>3</v>
      </c>
      <c r="R83">
        <v>1</v>
      </c>
      <c r="S83">
        <v>0</v>
      </c>
      <c r="T83">
        <v>9</v>
      </c>
      <c r="U83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>
        <v>223</v>
      </c>
      <c r="N85">
        <v>71</v>
      </c>
      <c r="O85">
        <v>185</v>
      </c>
      <c r="P85">
        <v>451</v>
      </c>
      <c r="Q85">
        <v>71</v>
      </c>
      <c r="R85">
        <v>0</v>
      </c>
      <c r="S85">
        <v>15</v>
      </c>
      <c r="T85">
        <v>0</v>
      </c>
      <c r="U85">
        <v>0</v>
      </c>
      <c r="V85">
        <v>11</v>
      </c>
      <c r="W85">
        <v>205</v>
      </c>
      <c r="X85">
        <v>5</v>
      </c>
      <c r="Y85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>
        <v>242</v>
      </c>
      <c r="N87">
        <v>51</v>
      </c>
      <c r="O87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>
        <v>12</v>
      </c>
      <c r="N89">
        <v>2</v>
      </c>
      <c r="O89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>
        <v>0</v>
      </c>
      <c r="N90">
        <v>0</v>
      </c>
      <c r="O90">
        <v>0</v>
      </c>
      <c r="P90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>
        <f>660+20</f>
        <v>680</v>
      </c>
      <c r="N92">
        <v>66</v>
      </c>
      <c r="O92">
        <v>5</v>
      </c>
      <c r="P92">
        <v>91</v>
      </c>
      <c r="Q92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30.75</v>
      </c>
      <c r="C104">
        <v>4</v>
      </c>
      <c r="D104">
        <v>0</v>
      </c>
      <c r="E104">
        <v>119</v>
      </c>
      <c r="F104">
        <v>0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>
        <v>79</v>
      </c>
      <c r="N108">
        <v>209</v>
      </c>
      <c r="O108">
        <v>3</v>
      </c>
    </row>
    <row r="109" spans="1:15" x14ac:dyDescent="0.3">
      <c r="A109" t="s">
        <v>361</v>
      </c>
      <c r="B109" s="1">
        <f t="shared" si="2"/>
        <v>106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114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>
        <v>23</v>
      </c>
      <c r="N115">
        <v>35</v>
      </c>
      <c r="O115">
        <v>142</v>
      </c>
      <c r="P115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>
        <v>53</v>
      </c>
      <c r="N118">
        <v>120</v>
      </c>
      <c r="O118">
        <v>15</v>
      </c>
      <c r="P118">
        <v>84</v>
      </c>
      <c r="Q118">
        <v>333</v>
      </c>
      <c r="R118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>
        <f>360+55</f>
        <v>415</v>
      </c>
      <c r="N121">
        <v>207</v>
      </c>
      <c r="O121">
        <v>28</v>
      </c>
      <c r="P121">
        <v>0</v>
      </c>
      <c r="Q121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6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>
        <f>9*60+25</f>
        <v>565</v>
      </c>
      <c r="N129">
        <v>188</v>
      </c>
      <c r="O129">
        <v>139</v>
      </c>
      <c r="P129">
        <v>121</v>
      </c>
      <c r="Q129">
        <v>108</v>
      </c>
      <c r="R129">
        <v>295</v>
      </c>
      <c r="S129">
        <v>0</v>
      </c>
      <c r="T129">
        <v>168</v>
      </c>
      <c r="U129">
        <v>43</v>
      </c>
      <c r="V129">
        <v>434</v>
      </c>
      <c r="W129">
        <v>61</v>
      </c>
    </row>
    <row r="130" spans="1:26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6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6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6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6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6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>
        <v>222</v>
      </c>
      <c r="N135">
        <v>60</v>
      </c>
    </row>
    <row r="136" spans="1:26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6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6" x14ac:dyDescent="0.3">
      <c r="A138" t="s">
        <v>136</v>
      </c>
      <c r="B138" s="1">
        <f t="shared" si="3"/>
        <v>173.5</v>
      </c>
      <c r="C138">
        <v>143</v>
      </c>
      <c r="D138">
        <v>204</v>
      </c>
    </row>
    <row r="139" spans="1:26" x14ac:dyDescent="0.3">
      <c r="A139" t="s">
        <v>138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>
        <v>7</v>
      </c>
      <c r="N139">
        <v>68</v>
      </c>
      <c r="O139">
        <v>211</v>
      </c>
      <c r="P139">
        <v>0</v>
      </c>
    </row>
    <row r="140" spans="1:26" x14ac:dyDescent="0.3">
      <c r="A140" t="s">
        <v>385</v>
      </c>
      <c r="B140" s="1">
        <f t="shared" si="3"/>
        <v>83.541666666666671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>
        <v>107</v>
      </c>
      <c r="N140">
        <v>5</v>
      </c>
      <c r="O140">
        <v>64</v>
      </c>
      <c r="P140">
        <v>15</v>
      </c>
      <c r="Q140">
        <v>9</v>
      </c>
      <c r="R140">
        <v>0</v>
      </c>
      <c r="S140">
        <v>81</v>
      </c>
      <c r="T140">
        <v>64</v>
      </c>
      <c r="U140">
        <v>40</v>
      </c>
      <c r="V140">
        <v>0</v>
      </c>
      <c r="W140">
        <v>242</v>
      </c>
      <c r="X140">
        <v>15</v>
      </c>
      <c r="Y140">
        <v>0</v>
      </c>
      <c r="Z140">
        <v>0</v>
      </c>
    </row>
    <row r="141" spans="1:26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>
        <v>282</v>
      </c>
      <c r="N141">
        <v>243</v>
      </c>
      <c r="O141">
        <v>268</v>
      </c>
      <c r="P141">
        <v>489</v>
      </c>
      <c r="Q141">
        <v>193</v>
      </c>
      <c r="R141">
        <v>569</v>
      </c>
    </row>
    <row r="142" spans="1:26" x14ac:dyDescent="0.3">
      <c r="A142" t="s">
        <v>386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6" x14ac:dyDescent="0.3">
      <c r="A143" t="s">
        <v>387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>
        <v>5</v>
      </c>
      <c r="N143">
        <v>1</v>
      </c>
      <c r="O143">
        <v>4</v>
      </c>
      <c r="P143">
        <v>2</v>
      </c>
      <c r="Q143">
        <v>3</v>
      </c>
      <c r="R143">
        <v>426</v>
      </c>
      <c r="S143">
        <v>15</v>
      </c>
      <c r="T143">
        <v>1</v>
      </c>
      <c r="U143">
        <v>0</v>
      </c>
      <c r="V143">
        <v>452</v>
      </c>
      <c r="W143">
        <v>0</v>
      </c>
    </row>
    <row r="144" spans="1:26" x14ac:dyDescent="0.3">
      <c r="A144" t="s">
        <v>388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>
        <v>209</v>
      </c>
      <c r="N145">
        <v>437</v>
      </c>
      <c r="O145">
        <v>19</v>
      </c>
      <c r="P145">
        <v>299</v>
      </c>
      <c r="Q145">
        <v>175</v>
      </c>
      <c r="R145">
        <v>0</v>
      </c>
      <c r="S145">
        <v>87</v>
      </c>
      <c r="T145">
        <v>431</v>
      </c>
      <c r="U145">
        <v>15</v>
      </c>
    </row>
    <row r="146" spans="1:21" x14ac:dyDescent="0.3">
      <c r="A146" t="s">
        <v>389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390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391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392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393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394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395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396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>
        <v>101</v>
      </c>
    </row>
    <row r="155" spans="1:21" x14ac:dyDescent="0.3">
      <c r="A155" t="s">
        <v>397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398</v>
      </c>
      <c r="B156" s="1">
        <f t="shared" si="3"/>
        <v>145</v>
      </c>
      <c r="C156">
        <v>145</v>
      </c>
    </row>
    <row r="157" spans="1:21" x14ac:dyDescent="0.3">
      <c r="A157" t="s">
        <v>399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400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401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402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403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404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405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406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>
        <v>43</v>
      </c>
      <c r="N167">
        <v>7</v>
      </c>
      <c r="O167">
        <v>7</v>
      </c>
      <c r="P167">
        <v>35</v>
      </c>
      <c r="Q167">
        <v>81</v>
      </c>
      <c r="R167">
        <v>163</v>
      </c>
      <c r="S167">
        <v>33</v>
      </c>
      <c r="T167">
        <v>410</v>
      </c>
      <c r="U167">
        <v>26</v>
      </c>
      <c r="V167">
        <v>151</v>
      </c>
      <c r="W167">
        <v>81</v>
      </c>
      <c r="X167">
        <v>19</v>
      </c>
      <c r="Y167">
        <v>167</v>
      </c>
    </row>
    <row r="168" spans="1:26" x14ac:dyDescent="0.3">
      <c r="A168" t="s">
        <v>407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>
        <v>467</v>
      </c>
      <c r="N168">
        <v>61</v>
      </c>
      <c r="O168">
        <v>5</v>
      </c>
      <c r="P168">
        <v>6</v>
      </c>
      <c r="Q168">
        <v>11</v>
      </c>
      <c r="R168">
        <v>12</v>
      </c>
      <c r="S168">
        <v>65</v>
      </c>
      <c r="T168">
        <v>24</v>
      </c>
      <c r="U168">
        <v>4</v>
      </c>
      <c r="V168">
        <v>7</v>
      </c>
      <c r="W168">
        <v>0</v>
      </c>
      <c r="X168">
        <v>31</v>
      </c>
      <c r="Y168">
        <v>67</v>
      </c>
      <c r="Z168">
        <v>30</v>
      </c>
    </row>
    <row r="169" spans="1:26" x14ac:dyDescent="0.3">
      <c r="A169" t="s">
        <v>408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409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410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>
        <v>289</v>
      </c>
      <c r="N171">
        <v>46</v>
      </c>
      <c r="O171">
        <v>45</v>
      </c>
      <c r="P171">
        <v>412</v>
      </c>
      <c r="Q171">
        <v>241</v>
      </c>
      <c r="R171">
        <v>174</v>
      </c>
      <c r="S171">
        <v>0</v>
      </c>
    </row>
    <row r="172" spans="1:26" x14ac:dyDescent="0.3">
      <c r="A172" s="4" t="s">
        <v>411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412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413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415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414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416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417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418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420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419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421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>
        <v>52</v>
      </c>
      <c r="N183">
        <v>6</v>
      </c>
      <c r="O183">
        <v>0</v>
      </c>
    </row>
    <row r="184" spans="1:15" x14ac:dyDescent="0.3">
      <c r="A184" t="s">
        <v>422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423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>
        <v>7</v>
      </c>
    </row>
    <row r="186" spans="1:15" x14ac:dyDescent="0.3">
      <c r="A186" t="s">
        <v>424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425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426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427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>
        <v>8</v>
      </c>
      <c r="N189">
        <v>0</v>
      </c>
      <c r="O189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428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429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430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431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432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>
        <v>4</v>
      </c>
      <c r="N195">
        <v>181</v>
      </c>
      <c r="O195">
        <v>0</v>
      </c>
      <c r="P195">
        <v>0</v>
      </c>
      <c r="Q195">
        <v>219</v>
      </c>
    </row>
    <row r="196" spans="1:31" x14ac:dyDescent="0.3">
      <c r="A196" s="5" t="s">
        <v>433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434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435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436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437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438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439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>
        <v>13</v>
      </c>
      <c r="N202">
        <v>96</v>
      </c>
      <c r="O202">
        <v>0</v>
      </c>
      <c r="P202">
        <v>15</v>
      </c>
      <c r="Q202">
        <v>4</v>
      </c>
    </row>
    <row r="203" spans="1:31" x14ac:dyDescent="0.3">
      <c r="A203" t="s">
        <v>440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441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>
        <v>262</v>
      </c>
      <c r="N204">
        <v>0</v>
      </c>
      <c r="O204">
        <v>0</v>
      </c>
      <c r="P204">
        <v>0</v>
      </c>
      <c r="Q204">
        <v>41</v>
      </c>
    </row>
    <row r="205" spans="1:31" x14ac:dyDescent="0.3">
      <c r="A205" t="s">
        <v>442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>
        <v>483</v>
      </c>
      <c r="N205">
        <v>163</v>
      </c>
      <c r="O205">
        <v>511</v>
      </c>
      <c r="P205">
        <v>522</v>
      </c>
      <c r="Q205">
        <v>705</v>
      </c>
      <c r="R205">
        <v>82</v>
      </c>
      <c r="S205">
        <v>246</v>
      </c>
      <c r="T205">
        <v>121</v>
      </c>
      <c r="U205">
        <v>59</v>
      </c>
      <c r="V205">
        <v>159</v>
      </c>
      <c r="W205">
        <v>170</v>
      </c>
      <c r="X205">
        <v>144</v>
      </c>
      <c r="Y205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443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444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>
        <v>140</v>
      </c>
      <c r="N207">
        <v>0</v>
      </c>
    </row>
    <row r="208" spans="1:31" x14ac:dyDescent="0.3">
      <c r="A208" t="s">
        <v>445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446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>
        <v>21</v>
      </c>
      <c r="N209">
        <v>10</v>
      </c>
      <c r="O209">
        <v>18</v>
      </c>
      <c r="P209">
        <v>41</v>
      </c>
      <c r="Q209">
        <v>131</v>
      </c>
      <c r="R209">
        <v>1</v>
      </c>
      <c r="S209">
        <v>119</v>
      </c>
      <c r="T209">
        <v>287</v>
      </c>
    </row>
    <row r="210" spans="1:20" x14ac:dyDescent="0.3">
      <c r="A210" t="s">
        <v>447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>
        <v>3</v>
      </c>
      <c r="N210">
        <v>231</v>
      </c>
    </row>
    <row r="211" spans="1:20" x14ac:dyDescent="0.3">
      <c r="A211" t="s">
        <v>448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>
        <v>143</v>
      </c>
      <c r="N211">
        <v>279</v>
      </c>
      <c r="O211">
        <v>680</v>
      </c>
      <c r="P211">
        <v>104</v>
      </c>
      <c r="Q211">
        <v>229</v>
      </c>
      <c r="R211">
        <v>9</v>
      </c>
      <c r="S211">
        <v>557</v>
      </c>
      <c r="T211">
        <v>159</v>
      </c>
    </row>
    <row r="212" spans="1:20" x14ac:dyDescent="0.3">
      <c r="A212" t="s">
        <v>449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>
        <v>0</v>
      </c>
      <c r="N212">
        <v>0</v>
      </c>
      <c r="O212">
        <v>0</v>
      </c>
      <c r="P212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450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451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452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453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454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>
        <v>172</v>
      </c>
      <c r="N218">
        <v>117</v>
      </c>
      <c r="O218">
        <v>175</v>
      </c>
      <c r="P218">
        <v>453</v>
      </c>
      <c r="Q218">
        <v>19</v>
      </c>
      <c r="R218">
        <v>0</v>
      </c>
    </row>
    <row r="219" spans="1:20" x14ac:dyDescent="0.3">
      <c r="A219" s="4" t="s">
        <v>455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456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457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>
        <v>0</v>
      </c>
    </row>
    <row r="222" spans="1:20" x14ac:dyDescent="0.3">
      <c r="A222" t="s">
        <v>458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459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460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461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>
        <v>169</v>
      </c>
      <c r="N225">
        <v>24</v>
      </c>
      <c r="O225">
        <v>287</v>
      </c>
      <c r="P225">
        <v>383</v>
      </c>
      <c r="Q225">
        <v>26</v>
      </c>
      <c r="R225">
        <v>366</v>
      </c>
      <c r="S225">
        <f>12*60+34</f>
        <v>754</v>
      </c>
      <c r="T225">
        <v>493</v>
      </c>
    </row>
    <row r="226" spans="1:20" x14ac:dyDescent="0.3">
      <c r="A226" t="s">
        <v>463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>
        <v>5</v>
      </c>
      <c r="N226">
        <v>123</v>
      </c>
      <c r="O226">
        <v>0</v>
      </c>
      <c r="P226">
        <v>11</v>
      </c>
    </row>
    <row r="227" spans="1:20" x14ac:dyDescent="0.3">
      <c r="A227" t="s">
        <v>462</v>
      </c>
      <c r="B227" s="1">
        <f t="shared" si="4"/>
        <v>134</v>
      </c>
      <c r="C227">
        <v>134</v>
      </c>
    </row>
    <row r="228" spans="1:20" x14ac:dyDescent="0.3">
      <c r="A228" t="s">
        <v>464</v>
      </c>
      <c r="B228" s="1">
        <f t="shared" si="4"/>
        <v>285</v>
      </c>
      <c r="C228">
        <v>285</v>
      </c>
    </row>
    <row r="229" spans="1:20" x14ac:dyDescent="0.3">
      <c r="A229" t="s">
        <v>465</v>
      </c>
      <c r="B229" s="1">
        <f t="shared" si="4"/>
        <v>24.333333333333332</v>
      </c>
      <c r="C229">
        <v>2</v>
      </c>
      <c r="D229">
        <v>24</v>
      </c>
      <c r="E229">
        <v>47</v>
      </c>
    </row>
    <row r="230" spans="1:20" x14ac:dyDescent="0.3">
      <c r="A230" t="s">
        <v>466</v>
      </c>
      <c r="B230" s="1">
        <f t="shared" si="4"/>
        <v>56.5</v>
      </c>
      <c r="C230">
        <v>0</v>
      </c>
      <c r="D230">
        <v>113</v>
      </c>
    </row>
    <row r="231" spans="1:20" x14ac:dyDescent="0.3">
      <c r="A231" t="s">
        <v>467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468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469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470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471</v>
      </c>
      <c r="B235" s="1">
        <f t="shared" si="4"/>
        <v>34</v>
      </c>
      <c r="C235">
        <v>34</v>
      </c>
    </row>
    <row r="236" spans="1:20" x14ac:dyDescent="0.3">
      <c r="A236" t="s">
        <v>472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473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474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475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476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477</v>
      </c>
      <c r="B241" s="1">
        <f t="shared" si="4"/>
        <v>319</v>
      </c>
      <c r="C241">
        <v>319</v>
      </c>
    </row>
    <row r="242" spans="1:12" x14ac:dyDescent="0.3">
      <c r="A242" t="s">
        <v>478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479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480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481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482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483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484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485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486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487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488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489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490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491</v>
      </c>
      <c r="B255" s="1">
        <f t="shared" ref="B255:B273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492</v>
      </c>
      <c r="B256" s="1">
        <f t="shared" si="5"/>
        <v>197.5</v>
      </c>
      <c r="C256">
        <v>354</v>
      </c>
      <c r="D256">
        <v>41</v>
      </c>
    </row>
    <row r="257" spans="1:14" x14ac:dyDescent="0.3">
      <c r="A257" t="s">
        <v>493</v>
      </c>
      <c r="B257" s="1">
        <f t="shared" si="5"/>
        <v>52</v>
      </c>
      <c r="C257">
        <v>93</v>
      </c>
      <c r="D257">
        <v>14</v>
      </c>
      <c r="E257">
        <v>49</v>
      </c>
    </row>
    <row r="258" spans="1:14" x14ac:dyDescent="0.3">
      <c r="A258" t="s">
        <v>494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4" x14ac:dyDescent="0.3">
      <c r="A259" t="s">
        <v>495</v>
      </c>
      <c r="B259" s="1">
        <f t="shared" si="5"/>
        <v>215.14285714285714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</row>
    <row r="260" spans="1:14" x14ac:dyDescent="0.3">
      <c r="A260" t="s">
        <v>496</v>
      </c>
      <c r="B260" s="1">
        <f t="shared" si="5"/>
        <v>386</v>
      </c>
      <c r="C260">
        <v>386</v>
      </c>
    </row>
    <row r="261" spans="1:14" x14ac:dyDescent="0.3">
      <c r="A261" t="s">
        <v>497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4" x14ac:dyDescent="0.3">
      <c r="A262" t="s">
        <v>498</v>
      </c>
      <c r="B262" s="1">
        <f t="shared" si="5"/>
        <v>195.27272727272728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>
        <v>108</v>
      </c>
    </row>
    <row r="263" spans="1:14" x14ac:dyDescent="0.3">
      <c r="A263" t="s">
        <v>499</v>
      </c>
      <c r="B263" s="1">
        <f t="shared" si="5"/>
        <v>262.41666666666669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>
        <v>649</v>
      </c>
      <c r="N263">
        <v>0</v>
      </c>
    </row>
    <row r="264" spans="1:14" x14ac:dyDescent="0.3">
      <c r="A264" t="s">
        <v>500</v>
      </c>
      <c r="B264" s="1">
        <f t="shared" si="5"/>
        <v>242</v>
      </c>
      <c r="C264">
        <v>16</v>
      </c>
      <c r="D264">
        <f>9*60+27</f>
        <v>567</v>
      </c>
      <c r="E264">
        <v>143</v>
      </c>
    </row>
    <row r="265" spans="1:14" x14ac:dyDescent="0.3">
      <c r="A265" t="s">
        <v>501</v>
      </c>
      <c r="B265" s="1">
        <f t="shared" si="5"/>
        <v>111.5</v>
      </c>
      <c r="C265">
        <v>142</v>
      </c>
      <c r="D265">
        <v>50</v>
      </c>
      <c r="E265">
        <v>53</v>
      </c>
      <c r="F265">
        <v>201</v>
      </c>
    </row>
    <row r="266" spans="1:14" x14ac:dyDescent="0.3">
      <c r="A266" t="s">
        <v>502</v>
      </c>
      <c r="B266" s="1">
        <f t="shared" si="5"/>
        <v>93.5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</row>
    <row r="267" spans="1:14" x14ac:dyDescent="0.3">
      <c r="A267" t="s">
        <v>503</v>
      </c>
      <c r="B267" s="1">
        <f t="shared" si="5"/>
        <v>71.400000000000006</v>
      </c>
      <c r="C267">
        <v>0</v>
      </c>
      <c r="D267">
        <v>0</v>
      </c>
      <c r="E267">
        <v>0</v>
      </c>
      <c r="F267">
        <v>357</v>
      </c>
      <c r="G267">
        <v>0</v>
      </c>
    </row>
    <row r="268" spans="1:14" x14ac:dyDescent="0.3">
      <c r="A268" t="s">
        <v>504</v>
      </c>
      <c r="B268" s="1">
        <f t="shared" si="5"/>
        <v>199</v>
      </c>
      <c r="C268">
        <v>15</v>
      </c>
      <c r="D268">
        <v>23</v>
      </c>
      <c r="E268">
        <v>559</v>
      </c>
    </row>
    <row r="269" spans="1:14" x14ac:dyDescent="0.3">
      <c r="A269" t="s">
        <v>505</v>
      </c>
      <c r="B269" s="1">
        <f t="shared" si="5"/>
        <v>55.6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</row>
    <row r="270" spans="1:14" x14ac:dyDescent="0.3">
      <c r="A270" t="s">
        <v>506</v>
      </c>
      <c r="B270" s="1">
        <f t="shared" si="5"/>
        <v>234.8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</row>
    <row r="271" spans="1:14" x14ac:dyDescent="0.3">
      <c r="A271" t="s">
        <v>507</v>
      </c>
      <c r="B271" s="1">
        <f t="shared" si="5"/>
        <v>401.5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</row>
    <row r="272" spans="1:14" x14ac:dyDescent="0.3">
      <c r="A272" t="s">
        <v>508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0" x14ac:dyDescent="0.3">
      <c r="A273" t="s">
        <v>509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273"/>
  <sheetViews>
    <sheetView topLeftCell="A251" workbookViewId="0">
      <selection activeCell="B255" sqref="B255:B27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6.8738656987295824E-2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0.47078125000000004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0.20661298612300841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0.25595544130248499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0.2695238095238095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0.31331757289204099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0.1751412429378531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4.469873055605221E-2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5.7800751879699248E-2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0.15142857142857144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0.16618075801749271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0.13518069039913702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0.13336340399939858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3.7493579866461221E-2</v>
      </c>
    </row>
    <row r="230" spans="1:2" x14ac:dyDescent="0.3">
      <c r="A230" t="s">
        <v>227</v>
      </c>
      <c r="B230">
        <f>Control!B230/'Fight Time'!B230</f>
        <v>0.11770833333333333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492</v>
      </c>
      <c r="B256">
        <f>Control!B256/'Fight Time'!B256</f>
        <v>0.21944444444444444</v>
      </c>
    </row>
    <row r="257" spans="1:2" x14ac:dyDescent="0.3">
      <c r="A257" t="s">
        <v>493</v>
      </c>
      <c r="B257">
        <f>Control!B257/'Fight Time'!B257</f>
        <v>5.7777777777777775E-2</v>
      </c>
    </row>
    <row r="258" spans="1:2" x14ac:dyDescent="0.3">
      <c r="A258" t="s">
        <v>494</v>
      </c>
      <c r="B258">
        <f>Control!B258/'Fight Time'!B258</f>
        <v>0.14676034348165495</v>
      </c>
    </row>
    <row r="259" spans="1:2" x14ac:dyDescent="0.3">
      <c r="A259" t="s">
        <v>495</v>
      </c>
      <c r="B259">
        <f>Control!B259/'Fight Time'!B259</f>
        <v>0.52219140083217752</v>
      </c>
    </row>
    <row r="260" spans="1:2" x14ac:dyDescent="0.3">
      <c r="A260" t="s">
        <v>496</v>
      </c>
      <c r="B260">
        <f>Control!B260/'Fight Time'!B260</f>
        <v>0.77200000000000002</v>
      </c>
    </row>
    <row r="261" spans="1:2" x14ac:dyDescent="0.3">
      <c r="A261" t="s">
        <v>497</v>
      </c>
      <c r="B261">
        <f>Control!B261/'Fight Time'!B261</f>
        <v>0.15417298937784521</v>
      </c>
    </row>
    <row r="262" spans="1:2" x14ac:dyDescent="0.3">
      <c r="A262" t="s">
        <v>498</v>
      </c>
      <c r="B262">
        <f>Control!B262/'Fight Time'!B262</f>
        <v>0.33266222704042125</v>
      </c>
    </row>
    <row r="263" spans="1:2" x14ac:dyDescent="0.3">
      <c r="A263" t="s">
        <v>499</v>
      </c>
      <c r="B263">
        <f>Control!B263/'Fight Time'!B263</f>
        <v>0.28492580528411149</v>
      </c>
    </row>
    <row r="264" spans="1:2" x14ac:dyDescent="0.3">
      <c r="A264" t="s">
        <v>500</v>
      </c>
      <c r="B264">
        <f>Control!B264/'Fight Time'!B264</f>
        <v>0.33425414364640882</v>
      </c>
    </row>
    <row r="265" spans="1:2" x14ac:dyDescent="0.3">
      <c r="A265" t="s">
        <v>501</v>
      </c>
      <c r="B265">
        <f>Control!B265/'Fight Time'!B265</f>
        <v>0.21905697445972494</v>
      </c>
    </row>
    <row r="266" spans="1:2" x14ac:dyDescent="0.3">
      <c r="A266" t="s">
        <v>502</v>
      </c>
      <c r="B266">
        <f>Control!B266/'Fight Time'!B266</f>
        <v>0.21494252873563219</v>
      </c>
    </row>
    <row r="267" spans="1:2" x14ac:dyDescent="0.3">
      <c r="A267" t="s">
        <v>503</v>
      </c>
      <c r="B267">
        <f>Control!B267/'Fight Time'!B267</f>
        <v>0.27782101167315176</v>
      </c>
    </row>
    <row r="268" spans="1:2" x14ac:dyDescent="0.3">
      <c r="A268" t="s">
        <v>504</v>
      </c>
      <c r="B268">
        <f>Control!B268/'Fight Time'!B268</f>
        <v>0.35535714285714287</v>
      </c>
    </row>
    <row r="269" spans="1:2" x14ac:dyDescent="0.3">
      <c r="A269" t="s">
        <v>505</v>
      </c>
      <c r="B269">
        <f>Control!B269/'Fight Time'!B269</f>
        <v>8.7147335423197497E-2</v>
      </c>
    </row>
    <row r="270" spans="1:2" x14ac:dyDescent="0.3">
      <c r="A270" t="s">
        <v>506</v>
      </c>
      <c r="B270">
        <f>Control!B270/'Fight Time'!B270</f>
        <v>0.31772665764546687</v>
      </c>
    </row>
    <row r="271" spans="1:2" x14ac:dyDescent="0.3">
      <c r="A271" t="s">
        <v>507</v>
      </c>
      <c r="B271">
        <f>Control!B271/'Fight Time'!B271</f>
        <v>0.54403794037940378</v>
      </c>
    </row>
    <row r="272" spans="1:2" x14ac:dyDescent="0.3">
      <c r="A272" t="s">
        <v>508</v>
      </c>
      <c r="B272">
        <f>Control!B272/'Fight Time'!B272</f>
        <v>0.1978082191780822</v>
      </c>
    </row>
    <row r="273" spans="1:2" x14ac:dyDescent="0.3">
      <c r="A273" t="s">
        <v>509</v>
      </c>
      <c r="B273">
        <f>Control!B273/'Fight Time'!B273</f>
        <v>1.0292207792207793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273"/>
  <sheetViews>
    <sheetView topLeftCell="A250" zoomScaleNormal="100" workbookViewId="0">
      <selection activeCell="B255" sqref="B255:B273"/>
    </sheetView>
  </sheetViews>
  <sheetFormatPr defaultRowHeight="14.4" x14ac:dyDescent="0.3"/>
  <cols>
    <col min="1" max="1" width="17.6640625" bestFit="1" customWidth="1"/>
    <col min="2" max="2" width="8.88671875" style="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>
        <v>111</v>
      </c>
      <c r="N3">
        <v>38</v>
      </c>
      <c r="O3">
        <v>0</v>
      </c>
      <c r="P3">
        <v>95</v>
      </c>
      <c r="Q3">
        <v>167</v>
      </c>
      <c r="R3">
        <v>243</v>
      </c>
      <c r="S3">
        <v>159</v>
      </c>
      <c r="T3">
        <v>16</v>
      </c>
      <c r="U3">
        <v>131</v>
      </c>
      <c r="V3">
        <v>424</v>
      </c>
      <c r="W3">
        <v>17</v>
      </c>
      <c r="X3">
        <v>0</v>
      </c>
      <c r="Y3">
        <f>13*60+12</f>
        <v>792</v>
      </c>
      <c r="Z3">
        <v>63</v>
      </c>
      <c r="AA3">
        <v>4</v>
      </c>
      <c r="AB3">
        <v>304</v>
      </c>
      <c r="AC3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>
        <v>75</v>
      </c>
      <c r="N15">
        <v>21</v>
      </c>
      <c r="O15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>
        <v>4</v>
      </c>
      <c r="N20">
        <v>23</v>
      </c>
      <c r="O20">
        <v>643</v>
      </c>
      <c r="P20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>
        <v>130</v>
      </c>
      <c r="N23">
        <v>151</v>
      </c>
      <c r="O23">
        <v>158</v>
      </c>
      <c r="P23">
        <v>0</v>
      </c>
      <c r="Q23">
        <v>48</v>
      </c>
      <c r="R23">
        <v>28</v>
      </c>
      <c r="S23">
        <v>70</v>
      </c>
      <c r="T23">
        <v>119</v>
      </c>
      <c r="U23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>
        <v>54</v>
      </c>
      <c r="N24">
        <v>35</v>
      </c>
      <c r="O24">
        <v>64</v>
      </c>
      <c r="P24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>
        <v>13</v>
      </c>
      <c r="N29">
        <v>27</v>
      </c>
      <c r="O29">
        <v>14</v>
      </c>
      <c r="P29">
        <v>16</v>
      </c>
      <c r="Q29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>
        <v>90</v>
      </c>
      <c r="N35">
        <v>50</v>
      </c>
      <c r="O35">
        <v>0</v>
      </c>
      <c r="P35">
        <v>255</v>
      </c>
      <c r="Q35">
        <v>14</v>
      </c>
      <c r="R35">
        <v>612</v>
      </c>
      <c r="S35">
        <v>98</v>
      </c>
      <c r="T35">
        <v>7</v>
      </c>
      <c r="U35">
        <v>107</v>
      </c>
      <c r="V35">
        <v>0</v>
      </c>
      <c r="W35">
        <v>1</v>
      </c>
      <c r="X35">
        <v>29</v>
      </c>
      <c r="Y35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>
        <v>72</v>
      </c>
      <c r="N37">
        <v>128</v>
      </c>
      <c r="O37">
        <v>2</v>
      </c>
      <c r="P37">
        <v>44</v>
      </c>
      <c r="Q37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>
        <v>151</v>
      </c>
      <c r="N42">
        <v>182</v>
      </c>
      <c r="O42">
        <f>9*60+6</f>
        <v>546</v>
      </c>
      <c r="P42">
        <v>125</v>
      </c>
      <c r="Q42">
        <v>0</v>
      </c>
      <c r="R42">
        <f>19*60+38</f>
        <v>1178</v>
      </c>
      <c r="S42">
        <v>242</v>
      </c>
      <c r="T42">
        <v>282</v>
      </c>
      <c r="U42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>
        <v>15</v>
      </c>
      <c r="N44">
        <v>2</v>
      </c>
      <c r="O44">
        <v>34</v>
      </c>
      <c r="P44">
        <v>78</v>
      </c>
      <c r="Q44">
        <v>347</v>
      </c>
      <c r="R44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>
        <f>180+47</f>
        <v>227</v>
      </c>
      <c r="N45">
        <v>51</v>
      </c>
      <c r="O45">
        <v>0</v>
      </c>
      <c r="P45">
        <v>107</v>
      </c>
      <c r="Q45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>
        <v>0</v>
      </c>
      <c r="N46">
        <v>0</v>
      </c>
      <c r="O46">
        <v>240</v>
      </c>
      <c r="P46">
        <v>443</v>
      </c>
      <c r="Q46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>
        <v>118</v>
      </c>
      <c r="N47">
        <v>4</v>
      </c>
      <c r="O47">
        <v>130</v>
      </c>
      <c r="P47">
        <v>74</v>
      </c>
      <c r="Q47">
        <v>0</v>
      </c>
      <c r="R47">
        <v>334</v>
      </c>
      <c r="S47">
        <v>319</v>
      </c>
      <c r="T47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>
        <v>22</v>
      </c>
      <c r="N48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>
        <v>56</v>
      </c>
      <c r="N52">
        <v>19</v>
      </c>
      <c r="O52">
        <v>98</v>
      </c>
      <c r="P52">
        <v>0</v>
      </c>
      <c r="Q52">
        <v>1</v>
      </c>
      <c r="R52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>
        <v>0</v>
      </c>
      <c r="N53">
        <v>185</v>
      </c>
      <c r="O53">
        <v>129</v>
      </c>
      <c r="P53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>
        <v>22</v>
      </c>
      <c r="N57">
        <v>119</v>
      </c>
      <c r="O57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>
        <v>0</v>
      </c>
      <c r="N59">
        <v>0</v>
      </c>
      <c r="O59">
        <v>90</v>
      </c>
      <c r="P59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>
        <v>41</v>
      </c>
      <c r="N67">
        <v>0</v>
      </c>
      <c r="O67">
        <v>169</v>
      </c>
      <c r="P67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>
        <v>51</v>
      </c>
      <c r="N74">
        <v>661</v>
      </c>
      <c r="O74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>
        <v>12</v>
      </c>
      <c r="N77">
        <v>272</v>
      </c>
      <c r="O77">
        <v>2</v>
      </c>
      <c r="P77">
        <v>34</v>
      </c>
      <c r="Q77">
        <v>8</v>
      </c>
      <c r="R77">
        <v>158</v>
      </c>
      <c r="S77">
        <v>8</v>
      </c>
      <c r="T77">
        <v>46</v>
      </c>
      <c r="U77">
        <v>141</v>
      </c>
      <c r="V77">
        <v>200</v>
      </c>
      <c r="W77">
        <v>217</v>
      </c>
      <c r="X77">
        <v>56</v>
      </c>
      <c r="Y77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>
        <v>0</v>
      </c>
      <c r="N83">
        <v>46</v>
      </c>
      <c r="O83">
        <v>0</v>
      </c>
      <c r="P83">
        <v>0</v>
      </c>
      <c r="Q83">
        <v>0</v>
      </c>
      <c r="R83">
        <v>0</v>
      </c>
      <c r="S83">
        <v>0</v>
      </c>
      <c r="T83">
        <v>279</v>
      </c>
      <c r="U83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>
        <v>64</v>
      </c>
      <c r="N85">
        <v>272</v>
      </c>
      <c r="O85">
        <v>27</v>
      </c>
      <c r="P85">
        <v>103</v>
      </c>
      <c r="Q85">
        <v>11</v>
      </c>
      <c r="R85">
        <v>0</v>
      </c>
      <c r="S85">
        <v>0</v>
      </c>
      <c r="T85">
        <v>117</v>
      </c>
      <c r="U85">
        <v>7</v>
      </c>
      <c r="V85">
        <v>13</v>
      </c>
      <c r="W85">
        <v>0</v>
      </c>
      <c r="X85">
        <v>12</v>
      </c>
      <c r="Y85">
        <v>1</v>
      </c>
      <c r="Z85">
        <v>0</v>
      </c>
      <c r="AA85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>
        <v>6</v>
      </c>
      <c r="N87">
        <v>387</v>
      </c>
      <c r="O87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>
        <v>2</v>
      </c>
      <c r="N89">
        <v>350</v>
      </c>
      <c r="O89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>
        <v>5</v>
      </c>
      <c r="N90">
        <v>0</v>
      </c>
      <c r="O90">
        <v>0</v>
      </c>
      <c r="P90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>
        <v>0</v>
      </c>
      <c r="N92">
        <v>0</v>
      </c>
      <c r="O92">
        <v>0</v>
      </c>
      <c r="P92">
        <v>60</v>
      </c>
      <c r="Q92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154.5</v>
      </c>
      <c r="C104">
        <v>15</v>
      </c>
      <c r="D104">
        <v>2</v>
      </c>
      <c r="E104">
        <v>599</v>
      </c>
      <c r="F104">
        <v>2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>
        <v>56</v>
      </c>
      <c r="N108">
        <v>20</v>
      </c>
      <c r="O108">
        <v>3</v>
      </c>
    </row>
    <row r="109" spans="1:15" x14ac:dyDescent="0.3">
      <c r="A109" t="s">
        <v>102</v>
      </c>
      <c r="B109" s="1">
        <f t="shared" si="1"/>
        <v>61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346.22222222222223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>
        <v>40</v>
      </c>
      <c r="N115">
        <v>7</v>
      </c>
      <c r="O115">
        <v>378</v>
      </c>
      <c r="P115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>
        <v>2</v>
      </c>
      <c r="N118">
        <v>1115</v>
      </c>
      <c r="O118">
        <v>376</v>
      </c>
      <c r="P118">
        <v>265</v>
      </c>
      <c r="Q118">
        <v>42</v>
      </c>
      <c r="R118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>
        <v>36</v>
      </c>
      <c r="N121">
        <v>47</v>
      </c>
      <c r="O121">
        <v>12</v>
      </c>
      <c r="P121">
        <v>14</v>
      </c>
      <c r="Q12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7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>
        <v>16</v>
      </c>
      <c r="N129">
        <v>19</v>
      </c>
      <c r="O129">
        <v>2</v>
      </c>
      <c r="P129">
        <v>6</v>
      </c>
      <c r="Q129">
        <v>120</v>
      </c>
      <c r="R129">
        <v>302</v>
      </c>
      <c r="S129">
        <v>0</v>
      </c>
      <c r="T129">
        <v>5</v>
      </c>
      <c r="U129">
        <v>0</v>
      </c>
      <c r="V129">
        <v>34</v>
      </c>
      <c r="W129">
        <v>36</v>
      </c>
      <c r="X129">
        <v>223</v>
      </c>
    </row>
    <row r="130" spans="1:27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7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7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7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7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7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>
        <v>332</v>
      </c>
      <c r="N135">
        <v>202</v>
      </c>
    </row>
    <row r="136" spans="1:27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7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7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7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>
        <v>19</v>
      </c>
      <c r="N139">
        <v>0</v>
      </c>
      <c r="O139">
        <v>335</v>
      </c>
      <c r="P139">
        <v>204</v>
      </c>
    </row>
    <row r="140" spans="1:27" x14ac:dyDescent="0.3">
      <c r="A140" t="s">
        <v>139</v>
      </c>
      <c r="B140" s="1">
        <f t="shared" si="2"/>
        <v>222.88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>
        <v>1201</v>
      </c>
      <c r="N140">
        <v>130</v>
      </c>
      <c r="O140">
        <v>22</v>
      </c>
      <c r="P140">
        <v>90</v>
      </c>
      <c r="Q140">
        <v>176</v>
      </c>
      <c r="R140">
        <v>47</v>
      </c>
      <c r="S140">
        <v>7</v>
      </c>
      <c r="T140">
        <v>15</v>
      </c>
      <c r="U140">
        <v>0</v>
      </c>
      <c r="V140">
        <v>86</v>
      </c>
      <c r="W140">
        <v>31</v>
      </c>
      <c r="X140">
        <v>170</v>
      </c>
      <c r="Y140">
        <v>205</v>
      </c>
      <c r="Z140">
        <v>552</v>
      </c>
      <c r="AA140">
        <v>569</v>
      </c>
    </row>
    <row r="141" spans="1:27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>
        <v>186</v>
      </c>
      <c r="N141">
        <v>209</v>
      </c>
      <c r="O141">
        <v>115</v>
      </c>
      <c r="P141">
        <v>0</v>
      </c>
      <c r="Q141">
        <v>0</v>
      </c>
      <c r="R141">
        <v>64</v>
      </c>
    </row>
    <row r="142" spans="1:27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7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>
        <v>8</v>
      </c>
      <c r="N143">
        <v>206</v>
      </c>
      <c r="O143">
        <v>505</v>
      </c>
      <c r="P143">
        <v>3</v>
      </c>
      <c r="Q143">
        <v>0</v>
      </c>
      <c r="R143">
        <v>1</v>
      </c>
      <c r="S143">
        <v>317</v>
      </c>
      <c r="T143">
        <v>273</v>
      </c>
      <c r="U143">
        <v>680</v>
      </c>
      <c r="V143">
        <v>6</v>
      </c>
      <c r="W143">
        <v>8</v>
      </c>
    </row>
    <row r="144" spans="1:27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>
        <v>443</v>
      </c>
      <c r="N145">
        <v>143</v>
      </c>
      <c r="O145">
        <v>33</v>
      </c>
      <c r="P145">
        <v>113</v>
      </c>
      <c r="Q145">
        <v>635</v>
      </c>
      <c r="R145">
        <v>303</v>
      </c>
      <c r="S145">
        <v>304</v>
      </c>
      <c r="T145">
        <f>12*60+2</f>
        <v>722</v>
      </c>
      <c r="U145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>
        <v>395</v>
      </c>
      <c r="N154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>
        <v>0</v>
      </c>
      <c r="N167">
        <v>454</v>
      </c>
      <c r="O167">
        <v>0</v>
      </c>
      <c r="P167">
        <v>208</v>
      </c>
      <c r="Q167">
        <v>42</v>
      </c>
      <c r="R167">
        <v>48</v>
      </c>
      <c r="S167">
        <v>0</v>
      </c>
      <c r="T167">
        <v>71</v>
      </c>
      <c r="U167">
        <v>259</v>
      </c>
      <c r="V167">
        <v>2</v>
      </c>
      <c r="W167">
        <v>546</v>
      </c>
      <c r="X167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>
        <v>0</v>
      </c>
      <c r="N168">
        <v>317</v>
      </c>
      <c r="O168">
        <v>0</v>
      </c>
      <c r="P168">
        <v>0</v>
      </c>
      <c r="Q168">
        <v>67</v>
      </c>
      <c r="R168">
        <v>566</v>
      </c>
      <c r="S168">
        <v>150</v>
      </c>
      <c r="T168">
        <v>93</v>
      </c>
      <c r="U168">
        <v>141</v>
      </c>
      <c r="V168">
        <v>11</v>
      </c>
      <c r="W168">
        <v>8</v>
      </c>
      <c r="X168">
        <v>0</v>
      </c>
      <c r="Y168">
        <v>633</v>
      </c>
      <c r="Z168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>
        <v>90</v>
      </c>
      <c r="N171">
        <v>138</v>
      </c>
      <c r="O171">
        <v>24</v>
      </c>
      <c r="P171">
        <v>35</v>
      </c>
      <c r="Q171">
        <v>500</v>
      </c>
      <c r="R171">
        <v>35</v>
      </c>
      <c r="S17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>
        <v>257</v>
      </c>
      <c r="N183">
        <v>13</v>
      </c>
      <c r="O183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>
        <v>6</v>
      </c>
      <c r="N189">
        <v>0</v>
      </c>
      <c r="O189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>
        <v>0</v>
      </c>
      <c r="N195">
        <v>215</v>
      </c>
      <c r="O195">
        <v>0</v>
      </c>
      <c r="P195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>
        <v>159</v>
      </c>
      <c r="N202">
        <v>9</v>
      </c>
      <c r="O202">
        <v>18</v>
      </c>
      <c r="P202">
        <v>31</v>
      </c>
      <c r="Q202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>
        <v>12</v>
      </c>
      <c r="N204">
        <v>5</v>
      </c>
      <c r="O204">
        <v>87</v>
      </c>
      <c r="P204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>
        <v>26</v>
      </c>
      <c r="N205">
        <v>473</v>
      </c>
      <c r="O205">
        <v>51</v>
      </c>
      <c r="P205">
        <v>63</v>
      </c>
      <c r="Q205">
        <v>61</v>
      </c>
      <c r="R205">
        <v>544</v>
      </c>
      <c r="S205">
        <v>156</v>
      </c>
      <c r="T205">
        <v>0</v>
      </c>
      <c r="U205">
        <v>207</v>
      </c>
      <c r="V205">
        <v>152</v>
      </c>
      <c r="W205">
        <v>7</v>
      </c>
      <c r="X205">
        <v>29</v>
      </c>
      <c r="Y205">
        <v>10</v>
      </c>
      <c r="Z205">
        <v>281</v>
      </c>
      <c r="AA205">
        <v>9</v>
      </c>
      <c r="AB205">
        <v>56</v>
      </c>
      <c r="AC205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>
        <f>12*60+44</f>
        <v>764</v>
      </c>
      <c r="N207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>
        <v>42</v>
      </c>
      <c r="N209">
        <v>407</v>
      </c>
      <c r="O209">
        <v>1</v>
      </c>
      <c r="P209">
        <v>26</v>
      </c>
      <c r="Q209">
        <v>453</v>
      </c>
      <c r="R209">
        <v>0</v>
      </c>
      <c r="S209">
        <v>246</v>
      </c>
      <c r="T209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>
        <v>196</v>
      </c>
      <c r="N211">
        <v>262</v>
      </c>
      <c r="O211">
        <v>145</v>
      </c>
      <c r="P211">
        <v>359</v>
      </c>
      <c r="Q211">
        <v>2</v>
      </c>
      <c r="R211">
        <v>7</v>
      </c>
      <c r="S211">
        <v>47</v>
      </c>
      <c r="T2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>
        <v>181</v>
      </c>
      <c r="N212">
        <v>433</v>
      </c>
      <c r="O212">
        <v>321</v>
      </c>
      <c r="P212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>
        <v>0</v>
      </c>
      <c r="N218">
        <v>16</v>
      </c>
      <c r="O218">
        <v>457</v>
      </c>
      <c r="P218">
        <v>0</v>
      </c>
      <c r="Q218">
        <v>49</v>
      </c>
      <c r="R218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>
        <v>6</v>
      </c>
      <c r="N225">
        <v>187</v>
      </c>
      <c r="O225">
        <v>29</v>
      </c>
      <c r="P225">
        <v>54</v>
      </c>
      <c r="Q225">
        <v>38</v>
      </c>
      <c r="R225">
        <v>27</v>
      </c>
      <c r="S225">
        <v>19</v>
      </c>
      <c r="T225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>
        <f>12*60+2</f>
        <v>722</v>
      </c>
      <c r="N226">
        <v>167</v>
      </c>
      <c r="O226">
        <v>233</v>
      </c>
      <c r="P226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99.666666666666671</v>
      </c>
      <c r="C229">
        <v>0</v>
      </c>
      <c r="D229">
        <v>6</v>
      </c>
      <c r="E229">
        <v>293</v>
      </c>
    </row>
    <row r="230" spans="1:20" x14ac:dyDescent="0.3">
      <c r="A230" t="s">
        <v>227</v>
      </c>
      <c r="B230" s="1">
        <f t="shared" si="3"/>
        <v>2</v>
      </c>
      <c r="C230">
        <v>4</v>
      </c>
      <c r="D230">
        <v>0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27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492</v>
      </c>
      <c r="B256" s="1">
        <f t="shared" si="4"/>
        <v>5</v>
      </c>
      <c r="C256">
        <v>10</v>
      </c>
      <c r="D256">
        <v>0</v>
      </c>
    </row>
    <row r="257" spans="1:14" x14ac:dyDescent="0.3">
      <c r="A257" t="s">
        <v>493</v>
      </c>
      <c r="B257" s="1">
        <f t="shared" si="4"/>
        <v>60.666666666666664</v>
      </c>
      <c r="C257">
        <v>7</v>
      </c>
      <c r="D257">
        <v>164</v>
      </c>
      <c r="E257">
        <v>11</v>
      </c>
    </row>
    <row r="258" spans="1:14" x14ac:dyDescent="0.3">
      <c r="A258" t="s">
        <v>494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4" x14ac:dyDescent="0.3">
      <c r="A259" t="s">
        <v>495</v>
      </c>
      <c r="B259" s="1">
        <f t="shared" si="4"/>
        <v>136.85714285714286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</row>
    <row r="260" spans="1:14" x14ac:dyDescent="0.3">
      <c r="A260" t="s">
        <v>496</v>
      </c>
      <c r="B260" s="1">
        <f t="shared" si="4"/>
        <v>3</v>
      </c>
      <c r="C260">
        <v>3</v>
      </c>
    </row>
    <row r="261" spans="1:14" x14ac:dyDescent="0.3">
      <c r="A261" t="s">
        <v>497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4" x14ac:dyDescent="0.3">
      <c r="A262" t="s">
        <v>498</v>
      </c>
      <c r="B262" s="1">
        <f t="shared" si="4"/>
        <v>148.90909090909091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>
        <v>79</v>
      </c>
    </row>
    <row r="263" spans="1:14" x14ac:dyDescent="0.3">
      <c r="A263" t="s">
        <v>499</v>
      </c>
      <c r="B263" s="1">
        <f t="shared" si="4"/>
        <v>183.66666666666666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>
        <v>131</v>
      </c>
      <c r="N263">
        <v>474</v>
      </c>
    </row>
    <row r="264" spans="1:14" x14ac:dyDescent="0.3">
      <c r="A264" t="s">
        <v>500</v>
      </c>
      <c r="B264" s="1">
        <f t="shared" si="4"/>
        <v>318</v>
      </c>
      <c r="C264">
        <f>12*60+4</f>
        <v>724</v>
      </c>
      <c r="D264">
        <v>230</v>
      </c>
      <c r="E264">
        <v>0</v>
      </c>
    </row>
    <row r="265" spans="1:14" x14ac:dyDescent="0.3">
      <c r="A265" t="s">
        <v>501</v>
      </c>
      <c r="B265" s="1">
        <f t="shared" si="4"/>
        <v>165</v>
      </c>
      <c r="C265">
        <v>149</v>
      </c>
      <c r="D265">
        <v>495</v>
      </c>
      <c r="E265">
        <v>12</v>
      </c>
      <c r="F265">
        <v>4</v>
      </c>
    </row>
    <row r="266" spans="1:14" x14ac:dyDescent="0.3">
      <c r="A266" t="s">
        <v>502</v>
      </c>
      <c r="B266" s="1">
        <f t="shared" si="4"/>
        <v>43.625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</row>
    <row r="267" spans="1:14" x14ac:dyDescent="0.3">
      <c r="A267" t="s">
        <v>503</v>
      </c>
      <c r="B267" s="1">
        <f t="shared" si="4"/>
        <v>63</v>
      </c>
      <c r="C267">
        <v>24</v>
      </c>
      <c r="D267">
        <v>85</v>
      </c>
      <c r="E267">
        <v>0</v>
      </c>
      <c r="F267">
        <v>72</v>
      </c>
      <c r="G267">
        <v>134</v>
      </c>
    </row>
    <row r="268" spans="1:14" x14ac:dyDescent="0.3">
      <c r="A268" t="s">
        <v>504</v>
      </c>
      <c r="B268" s="1">
        <f t="shared" si="4"/>
        <v>20.333333333333332</v>
      </c>
      <c r="C268">
        <v>4</v>
      </c>
      <c r="D268">
        <v>43</v>
      </c>
      <c r="E268">
        <v>14</v>
      </c>
    </row>
    <row r="269" spans="1:14" x14ac:dyDescent="0.3">
      <c r="A269" t="s">
        <v>505</v>
      </c>
      <c r="B269" s="1">
        <f t="shared" si="4"/>
        <v>24.2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</row>
    <row r="270" spans="1:14" x14ac:dyDescent="0.3">
      <c r="A270" t="s">
        <v>506</v>
      </c>
      <c r="B270" s="1">
        <f t="shared" si="4"/>
        <v>69.599999999999994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</row>
    <row r="271" spans="1:14" x14ac:dyDescent="0.3">
      <c r="A271" t="s">
        <v>507</v>
      </c>
      <c r="B271" s="1">
        <f t="shared" si="4"/>
        <v>26.8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</row>
    <row r="272" spans="1:14" x14ac:dyDescent="0.3">
      <c r="A272" t="s">
        <v>508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0" x14ac:dyDescent="0.3">
      <c r="A273" t="s">
        <v>509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273"/>
  <sheetViews>
    <sheetView topLeftCell="A252" workbookViewId="0">
      <selection activeCell="B255" sqref="B255:B27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4.0935672514619888E-2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6.0781249999999995E-2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0.24653075209868083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2.9391602399314484E-2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0.24952380952380951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0.21260835303388495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0.6145351823317925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0.16824602181298048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0.29041353383458646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8.7142857142857147E-2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0.50469711694201491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0.36064724919093849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0.2936400541271989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0.15356959424756036</v>
      </c>
    </row>
    <row r="230" spans="1:2" x14ac:dyDescent="0.3">
      <c r="A230" t="s">
        <v>227</v>
      </c>
      <c r="B230">
        <f>Controlled!B230/'Fight Time'!B230</f>
        <v>4.1666666666666666E-3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492</v>
      </c>
      <c r="B256">
        <f>Controlled!B256/'Fight Time'!B256</f>
        <v>5.5555555555555558E-3</v>
      </c>
    </row>
    <row r="257" spans="1:2" x14ac:dyDescent="0.3">
      <c r="A257" t="s">
        <v>493</v>
      </c>
      <c r="B257">
        <f>Controlled!B257/'Fight Time'!B257</f>
        <v>6.7407407407407402E-2</v>
      </c>
    </row>
    <row r="258" spans="1:2" x14ac:dyDescent="0.3">
      <c r="A258" t="s">
        <v>494</v>
      </c>
      <c r="B258">
        <f>Controlled!B258/'Fight Time'!B258</f>
        <v>8.9773614363778301E-2</v>
      </c>
    </row>
    <row r="259" spans="1:2" x14ac:dyDescent="0.3">
      <c r="A259" t="s">
        <v>495</v>
      </c>
      <c r="B259">
        <f>Controlled!B259/'Fight Time'!B259</f>
        <v>0.33217753120665744</v>
      </c>
    </row>
    <row r="260" spans="1:2" x14ac:dyDescent="0.3">
      <c r="A260" t="s">
        <v>496</v>
      </c>
      <c r="B260">
        <f>Controlled!B260/'Fight Time'!B260</f>
        <v>6.0000000000000001E-3</v>
      </c>
    </row>
    <row r="261" spans="1:2" x14ac:dyDescent="0.3">
      <c r="A261" t="s">
        <v>497</v>
      </c>
      <c r="B261">
        <f>Controlled!B261/'Fight Time'!B261</f>
        <v>0.19559939301972687</v>
      </c>
    </row>
    <row r="262" spans="1:2" x14ac:dyDescent="0.3">
      <c r="A262" t="s">
        <v>498</v>
      </c>
      <c r="B262">
        <f>Controlled!B262/'Fight Time'!B262</f>
        <v>0.25367817872076814</v>
      </c>
    </row>
    <row r="263" spans="1:2" x14ac:dyDescent="0.3">
      <c r="A263" t="s">
        <v>499</v>
      </c>
      <c r="B263">
        <f>Controlled!B263/'Fight Time'!B263</f>
        <v>0.19942091929062611</v>
      </c>
    </row>
    <row r="264" spans="1:2" x14ac:dyDescent="0.3">
      <c r="A264" t="s">
        <v>500</v>
      </c>
      <c r="B264">
        <f>Controlled!B264/'Fight Time'!B264</f>
        <v>0.43922651933701656</v>
      </c>
    </row>
    <row r="265" spans="1:2" x14ac:dyDescent="0.3">
      <c r="A265" t="s">
        <v>501</v>
      </c>
      <c r="B265">
        <f>Controlled!B265/'Fight Time'!B265</f>
        <v>0.32416502946954812</v>
      </c>
    </row>
    <row r="266" spans="1:2" x14ac:dyDescent="0.3">
      <c r="A266" t="s">
        <v>502</v>
      </c>
      <c r="B266">
        <f>Controlled!B266/'Fight Time'!B266</f>
        <v>0.10028735632183908</v>
      </c>
    </row>
    <row r="267" spans="1:2" x14ac:dyDescent="0.3">
      <c r="A267" t="s">
        <v>503</v>
      </c>
      <c r="B267">
        <f>Controlled!B267/'Fight Time'!B267</f>
        <v>0.24513618677042801</v>
      </c>
    </row>
    <row r="268" spans="1:2" x14ac:dyDescent="0.3">
      <c r="A268" t="s">
        <v>504</v>
      </c>
      <c r="B268">
        <f>Controlled!B268/'Fight Time'!B268</f>
        <v>3.6309523809523805E-2</v>
      </c>
    </row>
    <row r="269" spans="1:2" x14ac:dyDescent="0.3">
      <c r="A269" t="s">
        <v>505</v>
      </c>
      <c r="B269">
        <f>Controlled!B269/'Fight Time'!B269</f>
        <v>3.793103448275862E-2</v>
      </c>
    </row>
    <row r="270" spans="1:2" x14ac:dyDescent="0.3">
      <c r="A270" t="s">
        <v>506</v>
      </c>
      <c r="B270">
        <f>Controlled!B270/'Fight Time'!B270</f>
        <v>9.4181326116373476E-2</v>
      </c>
    </row>
    <row r="271" spans="1:2" x14ac:dyDescent="0.3">
      <c r="A271" t="s">
        <v>507</v>
      </c>
      <c r="B271">
        <f>Controlled!B271/'Fight Time'!B271</f>
        <v>3.6314363143631435E-2</v>
      </c>
    </row>
    <row r="272" spans="1:2" x14ac:dyDescent="0.3">
      <c r="A272" t="s">
        <v>508</v>
      </c>
      <c r="B272">
        <f>Controlled!B272/'Fight Time'!B272</f>
        <v>0.35410958904109591</v>
      </c>
    </row>
    <row r="273" spans="1:2" x14ac:dyDescent="0.3">
      <c r="A273" t="s">
        <v>509</v>
      </c>
      <c r="B273">
        <f>Controlled!B273/'Fight Time'!B273</f>
        <v>1.9332939787485241E-2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273"/>
  <sheetViews>
    <sheetView topLeftCell="A250" workbookViewId="0">
      <selection activeCell="B274" sqref="B274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9*60+11</f>
        <v>551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f>600+40</f>
        <v>640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f>7*60+29</f>
        <v>449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12*60+58</f>
        <v>778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350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423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354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13*60+19</f>
        <v>799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8*60+52</f>
        <v>532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v>700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12*60+19</f>
        <v>739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480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492</v>
      </c>
      <c r="B256">
        <v>900</v>
      </c>
    </row>
    <row r="257" spans="1:2" x14ac:dyDescent="0.3">
      <c r="A257" t="s">
        <v>493</v>
      </c>
      <c r="B257">
        <v>900</v>
      </c>
    </row>
    <row r="258" spans="1:2" x14ac:dyDescent="0.3">
      <c r="A258" t="s">
        <v>494</v>
      </c>
      <c r="B258">
        <v>427</v>
      </c>
    </row>
    <row r="259" spans="1:2" x14ac:dyDescent="0.3">
      <c r="A259" t="s">
        <v>495</v>
      </c>
      <c r="B259">
        <f>360+52</f>
        <v>412</v>
      </c>
    </row>
    <row r="260" spans="1:2" x14ac:dyDescent="0.3">
      <c r="A260" t="s">
        <v>496</v>
      </c>
      <c r="B260">
        <v>500</v>
      </c>
    </row>
    <row r="261" spans="1:2" x14ac:dyDescent="0.3">
      <c r="A261" t="s">
        <v>497</v>
      </c>
      <c r="B261">
        <v>659</v>
      </c>
    </row>
    <row r="262" spans="1:2" x14ac:dyDescent="0.3">
      <c r="A262" t="s">
        <v>498</v>
      </c>
      <c r="B262">
        <f>9*60+47</f>
        <v>587</v>
      </c>
    </row>
    <row r="263" spans="1:2" x14ac:dyDescent="0.3">
      <c r="A263" t="s">
        <v>499</v>
      </c>
      <c r="B263">
        <v>921</v>
      </c>
    </row>
    <row r="264" spans="1:2" x14ac:dyDescent="0.3">
      <c r="A264" t="s">
        <v>500</v>
      </c>
      <c r="B264">
        <f>12*60+4</f>
        <v>724</v>
      </c>
    </row>
    <row r="265" spans="1:2" x14ac:dyDescent="0.3">
      <c r="A265" t="s">
        <v>501</v>
      </c>
      <c r="B265">
        <v>509</v>
      </c>
    </row>
    <row r="266" spans="1:2" x14ac:dyDescent="0.3">
      <c r="A266" t="s">
        <v>502</v>
      </c>
      <c r="B266">
        <v>435</v>
      </c>
    </row>
    <row r="267" spans="1:2" x14ac:dyDescent="0.3">
      <c r="A267" t="s">
        <v>503</v>
      </c>
      <c r="B267">
        <v>257</v>
      </c>
    </row>
    <row r="268" spans="1:2" x14ac:dyDescent="0.3">
      <c r="A268" t="s">
        <v>504</v>
      </c>
      <c r="B268">
        <f>9*60+20</f>
        <v>560</v>
      </c>
    </row>
    <row r="269" spans="1:2" x14ac:dyDescent="0.3">
      <c r="A269" t="s">
        <v>505</v>
      </c>
      <c r="B269">
        <v>638</v>
      </c>
    </row>
    <row r="270" spans="1:2" x14ac:dyDescent="0.3">
      <c r="A270" t="s">
        <v>506</v>
      </c>
      <c r="B270">
        <f>12*60+19</f>
        <v>739</v>
      </c>
    </row>
    <row r="271" spans="1:2" x14ac:dyDescent="0.3">
      <c r="A271" t="s">
        <v>507</v>
      </c>
      <c r="B271">
        <v>738</v>
      </c>
    </row>
    <row r="272" spans="1:2" x14ac:dyDescent="0.3">
      <c r="A272" t="s">
        <v>508</v>
      </c>
      <c r="B272">
        <f>12*60+10</f>
        <v>730</v>
      </c>
    </row>
    <row r="273" spans="1:2" x14ac:dyDescent="0.3">
      <c r="A273" t="s">
        <v>509</v>
      </c>
      <c r="B273">
        <f>14*60+7</f>
        <v>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U1178"/>
  <sheetViews>
    <sheetView tabSelected="1" topLeftCell="A246" zoomScale="80" zoomScaleNormal="80" workbookViewId="0">
      <pane xSplit="1" topLeftCell="M1" activePane="topRight" state="frozen"/>
      <selection pane="topRight" activeCell="O276" sqref="O276"/>
    </sheetView>
  </sheetViews>
  <sheetFormatPr defaultRowHeight="14.4" x14ac:dyDescent="0.3"/>
  <cols>
    <col min="1" max="1" width="21.109375" bestFit="1" customWidth="1"/>
    <col min="11" max="11" width="17.77734375" style="11" bestFit="1" customWidth="1"/>
    <col min="12" max="12" width="19.88671875" style="11" bestFit="1" customWidth="1"/>
    <col min="16" max="16" width="15.33203125" bestFit="1" customWidth="1"/>
    <col min="17" max="17" width="12.109375" bestFit="1" customWidth="1"/>
    <col min="18" max="18" width="15.6640625" bestFit="1" customWidth="1"/>
    <col min="19" max="19" width="12.109375" bestFit="1" customWidth="1"/>
  </cols>
  <sheetData>
    <row r="1" spans="1:21" x14ac:dyDescent="0.3">
      <c r="A1" s="8" t="s">
        <v>254</v>
      </c>
      <c r="B1" s="8"/>
      <c r="C1" s="8"/>
      <c r="D1" s="8"/>
      <c r="E1" s="8" t="s">
        <v>255</v>
      </c>
      <c r="F1" s="8"/>
      <c r="G1" s="8" t="s">
        <v>256</v>
      </c>
      <c r="H1" s="8"/>
      <c r="I1" s="8" t="s">
        <v>257</v>
      </c>
      <c r="J1" s="8"/>
      <c r="K1" s="8" t="s">
        <v>258</v>
      </c>
      <c r="L1" s="8"/>
      <c r="M1" s="8"/>
      <c r="N1" s="8"/>
      <c r="O1" s="8"/>
      <c r="P1" s="8" t="s">
        <v>259</v>
      </c>
      <c r="Q1" s="8"/>
      <c r="R1" s="8" t="s">
        <v>260</v>
      </c>
      <c r="S1" s="8"/>
      <c r="T1" s="9" t="s">
        <v>261</v>
      </c>
      <c r="U1" s="10" t="s">
        <v>510</v>
      </c>
    </row>
    <row r="2" spans="1:21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11" t="s">
        <v>267</v>
      </c>
      <c r="L2" s="11" t="s">
        <v>268</v>
      </c>
      <c r="M2" t="s">
        <v>269</v>
      </c>
      <c r="N2" t="s">
        <v>270</v>
      </c>
      <c r="O2" t="s">
        <v>271</v>
      </c>
      <c r="P2" t="s">
        <v>272</v>
      </c>
      <c r="Q2" t="s">
        <v>273</v>
      </c>
      <c r="R2" t="s">
        <v>272</v>
      </c>
      <c r="S2" t="s">
        <v>273</v>
      </c>
      <c r="T2" s="9"/>
      <c r="U2" s="10"/>
    </row>
    <row r="3" spans="1:21" x14ac:dyDescent="0.3">
      <c r="A3" t="str">
        <f>Control!A1</f>
        <v>Khaos Williams</v>
      </c>
      <c r="P3">
        <f>Control!B1</f>
        <v>37.875</v>
      </c>
      <c r="Q3">
        <f>'Ctrl pct'!B1</f>
        <v>6.8738656987295824E-2</v>
      </c>
      <c r="R3">
        <f>Controlled!B1</f>
        <v>22.555555555555557</v>
      </c>
      <c r="S3">
        <f>'Controlled pct'!B1</f>
        <v>4.0935672514619888E-2</v>
      </c>
      <c r="T3">
        <f>'Fight Time'!B1</f>
        <v>551</v>
      </c>
      <c r="U3" s="7"/>
    </row>
    <row r="4" spans="1:21" x14ac:dyDescent="0.3">
      <c r="A4" t="str">
        <f>Control!A2</f>
        <v>Gabriel Bonfim</v>
      </c>
      <c r="P4">
        <f>Control!B2</f>
        <v>69.5</v>
      </c>
      <c r="Q4">
        <f>'Ctrl pct'!B2</f>
        <v>0.18783783783783783</v>
      </c>
      <c r="R4">
        <f>Controlled!B2</f>
        <v>46.5</v>
      </c>
      <c r="S4">
        <f>'Controlled pct'!B2</f>
        <v>0.12567567567567567</v>
      </c>
      <c r="T4">
        <f>'Fight Time'!B2</f>
        <v>370</v>
      </c>
    </row>
    <row r="5" spans="1:21" x14ac:dyDescent="0.3">
      <c r="A5" t="str">
        <f>Control!A3</f>
        <v>Angela Hill</v>
      </c>
      <c r="P5">
        <f>Control!B3</f>
        <v>129.7037037037037</v>
      </c>
      <c r="Q5">
        <f>'Ctrl pct'!B3</f>
        <v>0.15081826012058569</v>
      </c>
      <c r="R5">
        <f>Controlled!B3</f>
        <v>153.40740740740742</v>
      </c>
      <c r="S5">
        <f>'Controlled pct'!B3</f>
        <v>0.17838070628768304</v>
      </c>
      <c r="T5">
        <f>'Fight Time'!B3</f>
        <v>860</v>
      </c>
    </row>
    <row r="6" spans="1:21" x14ac:dyDescent="0.3">
      <c r="A6" t="str">
        <f>Control!A4</f>
        <v>Ketlen Sousa</v>
      </c>
      <c r="P6">
        <f>Control!B4</f>
        <v>52.25</v>
      </c>
      <c r="Q6">
        <f>'Ctrl pct'!B4</f>
        <v>0.13194444444444445</v>
      </c>
      <c r="R6">
        <f>Controlled!B4</f>
        <v>131.5</v>
      </c>
      <c r="S6">
        <f>'Controlled pct'!B4</f>
        <v>0.33207070707070707</v>
      </c>
      <c r="T6">
        <f>'Fight Time'!B4</f>
        <v>396</v>
      </c>
    </row>
    <row r="7" spans="1:21" x14ac:dyDescent="0.3">
      <c r="A7" t="str">
        <f>Control!A5</f>
        <v>Jesus Aguilar</v>
      </c>
      <c r="P7">
        <f>Control!B5</f>
        <v>133</v>
      </c>
      <c r="Q7">
        <f>'Ctrl pct'!B5</f>
        <v>0.32439024390243903</v>
      </c>
      <c r="R7">
        <f>Controlled!B5</f>
        <v>270.66666666666669</v>
      </c>
      <c r="S7">
        <f>'Controlled pct'!B5</f>
        <v>0.66016260162601625</v>
      </c>
      <c r="T7">
        <f>'Fight Time'!B5</f>
        <v>410</v>
      </c>
    </row>
    <row r="8" spans="1:21" x14ac:dyDescent="0.3">
      <c r="A8" t="str">
        <f>Control!A6</f>
        <v>Raphael Estevam</v>
      </c>
      <c r="P8">
        <f>Control!B6</f>
        <v>508.33333333333331</v>
      </c>
      <c r="Q8">
        <f>'Ctrl pct'!B6</f>
        <v>0.75532441802872707</v>
      </c>
      <c r="R8">
        <f>Controlled!B6</f>
        <v>39</v>
      </c>
      <c r="S8">
        <f>'Controlled pct'!B6</f>
        <v>5.7949479940564638E-2</v>
      </c>
      <c r="T8">
        <f>'Fight Time'!B6</f>
        <v>673</v>
      </c>
    </row>
    <row r="9" spans="1:21" x14ac:dyDescent="0.3">
      <c r="A9" t="str">
        <f>Control!A7</f>
        <v>Valter Walker</v>
      </c>
      <c r="P9">
        <f>Control!B7</f>
        <v>336.5</v>
      </c>
      <c r="Q9">
        <f>'Ctrl pct'!B7</f>
        <v>0.56270903010033446</v>
      </c>
      <c r="R9">
        <f>Controlled!B7</f>
        <v>21.5</v>
      </c>
      <c r="S9">
        <f>'Controlled pct'!B7</f>
        <v>3.595317725752508E-2</v>
      </c>
      <c r="T9">
        <f>'Fight Time'!B7</f>
        <v>598</v>
      </c>
    </row>
    <row r="10" spans="1:21" x14ac:dyDescent="0.3">
      <c r="A10" t="str">
        <f>Control!A8</f>
        <v>Vince Morales</v>
      </c>
      <c r="P10">
        <f>Control!B8</f>
        <v>42</v>
      </c>
      <c r="Q10">
        <f>'Ctrl pct'!B8</f>
        <v>5.675675675675676E-2</v>
      </c>
      <c r="R10">
        <f>Controlled!B8</f>
        <v>57.727272727272727</v>
      </c>
      <c r="S10">
        <f>'Controlled pct'!B8</f>
        <v>7.8009828009828003E-2</v>
      </c>
      <c r="T10">
        <f>'Fight Time'!B8</f>
        <v>740</v>
      </c>
    </row>
    <row r="11" spans="1:21" x14ac:dyDescent="0.3">
      <c r="A11" t="str">
        <f>Control!A9</f>
        <v>Elijah Smith</v>
      </c>
      <c r="P11">
        <f>Control!B9</f>
        <v>153.5</v>
      </c>
      <c r="Q11">
        <f>'Ctrl pct'!B9</f>
        <v>0.17055555555555554</v>
      </c>
      <c r="R11">
        <f>Controlled!B9</f>
        <v>123.5</v>
      </c>
      <c r="S11">
        <f>'Controlled pct'!B9</f>
        <v>0.13722222222222222</v>
      </c>
      <c r="T11">
        <f>'Fight Time'!B9</f>
        <v>900</v>
      </c>
    </row>
    <row r="12" spans="1:21" x14ac:dyDescent="0.3">
      <c r="A12" t="str">
        <f>Control!A10</f>
        <v>Jacqueline Cavalcanti</v>
      </c>
      <c r="P12">
        <f>Control!B10</f>
        <v>36.5</v>
      </c>
      <c r="Q12">
        <f>'Ctrl pct'!B10</f>
        <v>4.0555555555555553E-2</v>
      </c>
      <c r="R12">
        <f>Controlled!B10</f>
        <v>62</v>
      </c>
      <c r="S12">
        <f>'Controlled pct'!B10</f>
        <v>6.8888888888888888E-2</v>
      </c>
      <c r="T12">
        <f>'Fight Time'!B10</f>
        <v>900</v>
      </c>
    </row>
    <row r="13" spans="1:21" x14ac:dyDescent="0.3">
      <c r="A13" t="str">
        <f>Control!A11</f>
        <v>Julia Avila</v>
      </c>
      <c r="P13">
        <f>Control!B11</f>
        <v>112.66666666666667</v>
      </c>
      <c r="Q13">
        <f>'Ctrl pct'!B11</f>
        <v>0.16790859413810233</v>
      </c>
      <c r="R13">
        <f>Controlled!B11</f>
        <v>300.39999999999998</v>
      </c>
      <c r="S13">
        <f>'Controlled pct'!B11</f>
        <v>0.4476900149031296</v>
      </c>
      <c r="T13">
        <f>'Fight Time'!B11</f>
        <v>671</v>
      </c>
    </row>
    <row r="14" spans="1:21" x14ac:dyDescent="0.3">
      <c r="A14" t="str">
        <f>Control!A12</f>
        <v>Andre Petroski</v>
      </c>
      <c r="P14">
        <f>Control!B12</f>
        <v>301.3</v>
      </c>
      <c r="Q14">
        <f>'Ctrl pct'!B12</f>
        <v>0.47078125000000004</v>
      </c>
      <c r="R14">
        <f>Controlled!B12</f>
        <v>38.9</v>
      </c>
      <c r="S14">
        <f>'Controlled pct'!B12</f>
        <v>6.0781249999999995E-2</v>
      </c>
      <c r="T14">
        <f>'Fight Time'!B12</f>
        <v>640</v>
      </c>
    </row>
    <row r="15" spans="1:21" x14ac:dyDescent="0.3">
      <c r="A15" t="str">
        <f>Control!A13</f>
        <v>Rodolfo Vieira</v>
      </c>
      <c r="P15">
        <f>Control!B13</f>
        <v>171.75</v>
      </c>
      <c r="Q15">
        <f>'Ctrl pct'!B13</f>
        <v>0.34908536585365851</v>
      </c>
      <c r="R15">
        <f>Controlled!B13</f>
        <v>24.75</v>
      </c>
      <c r="S15">
        <f>'Controlled pct'!B13</f>
        <v>5.0304878048780491E-2</v>
      </c>
      <c r="T15">
        <f>'Fight Time'!B13</f>
        <v>492</v>
      </c>
    </row>
    <row r="16" spans="1:21" x14ac:dyDescent="0.3">
      <c r="A16" t="str">
        <f>Control!A14</f>
        <v>Dylan Budka</v>
      </c>
      <c r="P16">
        <f>Control!B14</f>
        <v>185.25</v>
      </c>
      <c r="Q16">
        <f>'Ctrl pct'!B14</f>
        <v>0.24899193548387097</v>
      </c>
      <c r="R16">
        <f>Controlled!B14</f>
        <v>224.75</v>
      </c>
      <c r="S16">
        <f>'Controlled pct'!B14</f>
        <v>0.30208333333333331</v>
      </c>
      <c r="T16">
        <f>'Fight Time'!B14</f>
        <v>744</v>
      </c>
    </row>
    <row r="17" spans="1:20" x14ac:dyDescent="0.3">
      <c r="A17" t="str">
        <f>Control!A15</f>
        <v>Edmen Shabazyan</v>
      </c>
      <c r="P17">
        <f>Control!B15</f>
        <v>92.769230769230774</v>
      </c>
      <c r="Q17">
        <f>'Ctrl pct'!B15</f>
        <v>0.20661298612300841</v>
      </c>
      <c r="R17">
        <f>Controlled!B15</f>
        <v>110.69230769230769</v>
      </c>
      <c r="S17">
        <f>'Controlled pct'!B15</f>
        <v>0.24653075209868083</v>
      </c>
      <c r="T17">
        <f>'Fight Time'!B15</f>
        <v>449</v>
      </c>
    </row>
    <row r="18" spans="1:20" x14ac:dyDescent="0.3">
      <c r="A18" t="str">
        <f>Control!A16</f>
        <v>Rolando Delgado</v>
      </c>
      <c r="P18">
        <f>Control!B16</f>
        <v>72.5</v>
      </c>
      <c r="Q18">
        <f>'Ctrl pct'!B16</f>
        <v>0.18831168831168832</v>
      </c>
      <c r="R18">
        <f>Controlled!B16</f>
        <v>30.5</v>
      </c>
      <c r="S18">
        <f>'Controlled pct'!B16</f>
        <v>7.9220779220779219E-2</v>
      </c>
      <c r="T18">
        <f>'Fight Time'!B16</f>
        <v>385</v>
      </c>
    </row>
    <row r="19" spans="1:20" x14ac:dyDescent="0.3">
      <c r="A19" t="str">
        <f>Control!A17</f>
        <v>Connor Matthews</v>
      </c>
      <c r="P19">
        <f>Control!B17</f>
        <v>92</v>
      </c>
      <c r="Q19">
        <f>'Ctrl pct'!B17</f>
        <v>0.11400247831474597</v>
      </c>
      <c r="R19">
        <f>Controlled!B17</f>
        <v>95.25</v>
      </c>
      <c r="S19">
        <f>'Controlled pct'!B17</f>
        <v>0.11802973977695168</v>
      </c>
      <c r="T19">
        <f>'Fight Time'!B17</f>
        <v>807</v>
      </c>
    </row>
    <row r="20" spans="1:20" x14ac:dyDescent="0.3">
      <c r="A20" t="str">
        <f>Control!A18</f>
        <v>Muslim Sadykhov</v>
      </c>
      <c r="P20">
        <f>Control!B18</f>
        <v>111.8</v>
      </c>
      <c r="Q20">
        <f>'Ctrl pct'!B18</f>
        <v>0.17042682926829267</v>
      </c>
      <c r="R20">
        <f>Controlled!B18</f>
        <v>122.2</v>
      </c>
      <c r="S20">
        <f>'Controlled pct'!B18</f>
        <v>0.18628048780487805</v>
      </c>
      <c r="T20">
        <f>'Fight Time'!B18</f>
        <v>656</v>
      </c>
    </row>
    <row r="21" spans="1:20" x14ac:dyDescent="0.3">
      <c r="A21" t="str">
        <f>Control!A19</f>
        <v>Ismael Bonfim</v>
      </c>
      <c r="P21">
        <f>Control!B19</f>
        <v>18.600000000000001</v>
      </c>
      <c r="Q21">
        <f>'Ctrl pct'!B19</f>
        <v>2.9477020602218702E-2</v>
      </c>
      <c r="R21">
        <f>Controlled!B19</f>
        <v>79.599999999999994</v>
      </c>
      <c r="S21">
        <f>'Controlled pct'!B19</f>
        <v>0.12614896988906496</v>
      </c>
      <c r="T21">
        <f>'Fight Time'!B19</f>
        <v>631</v>
      </c>
    </row>
    <row r="22" spans="1:20" x14ac:dyDescent="0.3">
      <c r="A22" t="str">
        <f>Control!A20</f>
        <v>Calvin Kattar</v>
      </c>
      <c r="P22">
        <f>Control!B20</f>
        <v>25.785714285714285</v>
      </c>
      <c r="Q22">
        <f>'Ctrl pct'!B20</f>
        <v>2.9136400322841E-2</v>
      </c>
      <c r="R22">
        <f>Controlled!B20</f>
        <v>57.214285714285715</v>
      </c>
      <c r="S22">
        <f>'Controlled pct'!B20</f>
        <v>6.4648910411622282E-2</v>
      </c>
      <c r="T22">
        <f>'Fight Time'!B20</f>
        <v>885</v>
      </c>
    </row>
    <row r="23" spans="1:20" x14ac:dyDescent="0.3">
      <c r="A23" t="str">
        <f>Control!A21</f>
        <v>Youssef Zalal</v>
      </c>
      <c r="P23">
        <f>Control!B21</f>
        <v>232.54545454545453</v>
      </c>
      <c r="Q23">
        <f>'Ctrl pct'!B21</f>
        <v>0.31855541718555413</v>
      </c>
      <c r="R23">
        <f>Controlled!B21</f>
        <v>148</v>
      </c>
      <c r="S23">
        <f>'Controlled pct'!B21</f>
        <v>0.20273972602739726</v>
      </c>
      <c r="T23">
        <f>'Fight Time'!B21</f>
        <v>730</v>
      </c>
    </row>
    <row r="24" spans="1:20" x14ac:dyDescent="0.3">
      <c r="A24" t="str">
        <f>Control!A22</f>
        <v>Gregory Rodriguez</v>
      </c>
      <c r="P24">
        <f>Control!B22</f>
        <v>116.09090909090909</v>
      </c>
      <c r="Q24">
        <f>'Ctrl pct'!B22</f>
        <v>0.2354785174257791</v>
      </c>
      <c r="R24">
        <f>Controlled!B22</f>
        <v>40.81818181818182</v>
      </c>
      <c r="S24">
        <f>'Controlled pct'!B22</f>
        <v>8.2795500645399228E-2</v>
      </c>
      <c r="T24">
        <f>'Fight Time'!B22</f>
        <v>493</v>
      </c>
    </row>
    <row r="25" spans="1:20" x14ac:dyDescent="0.3">
      <c r="A25" t="str">
        <f>Control!A23</f>
        <v>Jarred Cannonier</v>
      </c>
      <c r="P25">
        <f>Control!B23</f>
        <v>73.222222222222229</v>
      </c>
      <c r="Q25">
        <f>'Ctrl pct'!B23</f>
        <v>8.8646758138283571E-2</v>
      </c>
      <c r="R25">
        <f>Controlled!B23</f>
        <v>66.315789473684205</v>
      </c>
      <c r="S25">
        <f>'Controlled pct'!B23</f>
        <v>8.0285459411239962E-2</v>
      </c>
      <c r="T25">
        <f>'Fight Time'!B23</f>
        <v>826</v>
      </c>
    </row>
    <row r="26" spans="1:20" x14ac:dyDescent="0.3">
      <c r="A26" t="str">
        <f>Control!A24</f>
        <v>Jared Gordon</v>
      </c>
      <c r="P26">
        <f>Control!B24</f>
        <v>266.42857142857144</v>
      </c>
      <c r="Q26">
        <f>'Ctrl pct'!B24</f>
        <v>0.39412510566356723</v>
      </c>
      <c r="R26">
        <f>Controlled!B24</f>
        <v>79.714285714285708</v>
      </c>
      <c r="S26">
        <f>'Controlled pct'!B24</f>
        <v>0.11792054099746406</v>
      </c>
      <c r="T26">
        <f>'Fight Time'!B24</f>
        <v>676</v>
      </c>
    </row>
    <row r="27" spans="1:20" x14ac:dyDescent="0.3">
      <c r="A27" t="str">
        <f>Control!A25</f>
        <v>Rafael Cerqueira</v>
      </c>
      <c r="P27">
        <f>Control!B25</f>
        <v>0</v>
      </c>
      <c r="Q27">
        <f>'Ctrl pct'!B25</f>
        <v>0</v>
      </c>
      <c r="R27">
        <f>Controlled!B25</f>
        <v>0</v>
      </c>
      <c r="S27">
        <f>'Controlled pct'!B25</f>
        <v>0</v>
      </c>
      <c r="T27">
        <f>'Fight Time'!B25</f>
        <v>51</v>
      </c>
    </row>
    <row r="28" spans="1:20" x14ac:dyDescent="0.3">
      <c r="A28" t="str">
        <f>Control!A26</f>
        <v>Modestas Bukauskas</v>
      </c>
      <c r="P28">
        <f>Control!B26</f>
        <v>52.444444444444443</v>
      </c>
      <c r="Q28">
        <f>'Ctrl pct'!B26</f>
        <v>8.8738484677570964E-2</v>
      </c>
      <c r="R28">
        <f>Controlled!B26</f>
        <v>63.111111111111114</v>
      </c>
      <c r="S28">
        <f>'Controlled pct'!B26</f>
        <v>0.10678699003572101</v>
      </c>
      <c r="T28">
        <f>'Fight Time'!B26</f>
        <v>591</v>
      </c>
    </row>
    <row r="29" spans="1:20" x14ac:dyDescent="0.3">
      <c r="A29" t="str">
        <f>Control!A27</f>
        <v>Eric McConico</v>
      </c>
      <c r="P29">
        <f>Control!B27</f>
        <v>0</v>
      </c>
      <c r="Q29" t="e">
        <f>'Ctrl pct'!B27</f>
        <v>#DIV/0!</v>
      </c>
      <c r="R29">
        <f>Controlled!B27</f>
        <v>36</v>
      </c>
      <c r="S29" t="e">
        <f>'Controlled pct'!B27</f>
        <v>#DIV/0!</v>
      </c>
      <c r="T29">
        <f>'Fight Time'!B27</f>
        <v>0</v>
      </c>
    </row>
    <row r="30" spans="1:20" x14ac:dyDescent="0.3">
      <c r="A30" t="str">
        <f>Control!A28</f>
        <v>Nusurlton Ruziboev</v>
      </c>
      <c r="P30">
        <f>Control!B28</f>
        <v>18.75</v>
      </c>
      <c r="Q30">
        <f>'Ctrl pct'!B28</f>
        <v>4.7831632653061222E-2</v>
      </c>
      <c r="R30">
        <f>Controlled!B28</f>
        <v>82.5</v>
      </c>
      <c r="S30">
        <f>'Controlled pct'!B28</f>
        <v>0.21045918367346939</v>
      </c>
      <c r="T30">
        <f>'Fight Time'!B28</f>
        <v>392</v>
      </c>
    </row>
    <row r="31" spans="1:20" x14ac:dyDescent="0.3">
      <c r="A31" t="str">
        <f>Control!A29</f>
        <v>Ricky Simon</v>
      </c>
      <c r="P31">
        <f>Control!B29</f>
        <v>199.13333333333333</v>
      </c>
      <c r="Q31">
        <f>'Ctrl pct'!B29</f>
        <v>0.25595544130248499</v>
      </c>
      <c r="R31">
        <f>Controlled!B29</f>
        <v>22.866666666666667</v>
      </c>
      <c r="S31">
        <f>'Controlled pct'!B29</f>
        <v>2.9391602399314484E-2</v>
      </c>
      <c r="T31">
        <f>'Fight Time'!B29</f>
        <v>778</v>
      </c>
    </row>
    <row r="32" spans="1:20" x14ac:dyDescent="0.3">
      <c r="A32" t="str">
        <f>Control!A30</f>
        <v>Javid Basharat</v>
      </c>
      <c r="P32">
        <f>Control!B30</f>
        <v>163.28571428571428</v>
      </c>
      <c r="Q32">
        <f>'Ctrl pct'!B30</f>
        <v>0.20539083557951482</v>
      </c>
      <c r="R32">
        <f>Controlled!B30</f>
        <v>49.714285714285715</v>
      </c>
      <c r="S32">
        <f>'Controlled pct'!B30</f>
        <v>6.253369272237197E-2</v>
      </c>
      <c r="T32">
        <f>'Fight Time'!B30</f>
        <v>795</v>
      </c>
    </row>
    <row r="33" spans="1:20" x14ac:dyDescent="0.3">
      <c r="A33" t="str">
        <f>Control!A31</f>
        <v>Adam Fugitt</v>
      </c>
      <c r="P33">
        <f>Control!B31</f>
        <v>72.75</v>
      </c>
      <c r="Q33">
        <f>'Ctrl pct'!B31</f>
        <v>0.13155515370705245</v>
      </c>
      <c r="R33">
        <f>Controlled!B31</f>
        <v>24.75</v>
      </c>
      <c r="S33">
        <f>'Controlled pct'!B31</f>
        <v>4.4755877034358044E-2</v>
      </c>
      <c r="T33">
        <f>'Fight Time'!B31</f>
        <v>553</v>
      </c>
    </row>
    <row r="34" spans="1:20" x14ac:dyDescent="0.3">
      <c r="A34" t="str">
        <f>Control!A32</f>
        <v>Ray Goff</v>
      </c>
      <c r="P34">
        <f>Control!B32</f>
        <v>96</v>
      </c>
      <c r="Q34">
        <f>'Ctrl pct'!B32</f>
        <v>0.21380846325167038</v>
      </c>
      <c r="R34">
        <f>Controlled!B32</f>
        <v>11.333333333333334</v>
      </c>
      <c r="S34">
        <f>'Controlled pct'!B32</f>
        <v>2.5241276911655532E-2</v>
      </c>
      <c r="T34">
        <f>'Fight Time'!B32</f>
        <v>449</v>
      </c>
    </row>
    <row r="35" spans="1:20" x14ac:dyDescent="0.3">
      <c r="A35" t="str">
        <f>Control!A33</f>
        <v>Mansur Abdul-Malik</v>
      </c>
      <c r="P35">
        <f>Control!B33</f>
        <v>94.333333333333329</v>
      </c>
      <c r="Q35">
        <f>'Ctrl pct'!B33</f>
        <v>0.2695238095238095</v>
      </c>
      <c r="R35">
        <f>Controlled!B33</f>
        <v>87.333333333333329</v>
      </c>
      <c r="S35">
        <f>'Controlled pct'!B33</f>
        <v>0.24952380952380951</v>
      </c>
      <c r="T35">
        <f>'Fight Time'!B33</f>
        <v>350</v>
      </c>
    </row>
    <row r="36" spans="1:20" x14ac:dyDescent="0.3">
      <c r="A36" t="str">
        <f>Control!A34</f>
        <v>Nick Klein</v>
      </c>
      <c r="P36">
        <f>Control!B34</f>
        <v>104</v>
      </c>
      <c r="Q36">
        <f>'Ctrl pct'!B34</f>
        <v>2.810810810810811</v>
      </c>
      <c r="R36">
        <f>Controlled!B34</f>
        <v>17.5</v>
      </c>
      <c r="S36">
        <f>'Controlled pct'!B34</f>
        <v>0.47297297297297297</v>
      </c>
      <c r="T36">
        <f>'Fight Time'!B34</f>
        <v>37</v>
      </c>
    </row>
    <row r="37" spans="1:20" x14ac:dyDescent="0.3">
      <c r="A37" t="str">
        <f>Control!A35</f>
        <v>Andre Fili</v>
      </c>
      <c r="P37">
        <f>Control!B35</f>
        <v>100.91666666666667</v>
      </c>
      <c r="Q37">
        <f>'Ctrl pct'!B35</f>
        <v>0.15842490842490844</v>
      </c>
      <c r="R37">
        <f>Controlled!B35</f>
        <v>104.65217391304348</v>
      </c>
      <c r="S37">
        <f>'Controlled pct'!B35</f>
        <v>0.16428912702204629</v>
      </c>
      <c r="T37">
        <f>'Fight Time'!B35</f>
        <v>637</v>
      </c>
    </row>
    <row r="38" spans="1:20" x14ac:dyDescent="0.3">
      <c r="A38" t="str">
        <f>Control!A36</f>
        <v>Julius Walker</v>
      </c>
      <c r="P38">
        <f>Control!B36</f>
        <v>331</v>
      </c>
      <c r="Q38" t="e">
        <f>'Ctrl pct'!B36</f>
        <v>#DIV/0!</v>
      </c>
      <c r="R38">
        <f>Controlled!B36</f>
        <v>43</v>
      </c>
      <c r="S38" t="e">
        <f>'Controlled pct'!B36</f>
        <v>#DIV/0!</v>
      </c>
      <c r="T38">
        <f>'Fight Time'!B36</f>
        <v>0</v>
      </c>
    </row>
    <row r="39" spans="1:20" x14ac:dyDescent="0.3">
      <c r="A39" t="str">
        <f>Control!A37</f>
        <v>Alonzo Menifield</v>
      </c>
      <c r="P39">
        <f>Control!B37</f>
        <v>132.53333333333333</v>
      </c>
      <c r="Q39">
        <f>'Ctrl pct'!B37</f>
        <v>0.31331757289204099</v>
      </c>
      <c r="R39">
        <f>Controlled!B37</f>
        <v>89.933333333333337</v>
      </c>
      <c r="S39">
        <f>'Controlled pct'!B37</f>
        <v>0.21260835303388495</v>
      </c>
      <c r="T39">
        <f>'Fight Time'!B37</f>
        <v>423</v>
      </c>
    </row>
    <row r="40" spans="1:20" x14ac:dyDescent="0.3">
      <c r="A40" t="str">
        <f>Control!A38</f>
        <v>Melsik Baghdasaryan</v>
      </c>
      <c r="P40">
        <f>Control!B38</f>
        <v>72.5</v>
      </c>
      <c r="Q40">
        <f>'Ctrl pct'!B38</f>
        <v>0.10269121813031161</v>
      </c>
      <c r="R40">
        <f>Controlled!B38</f>
        <v>98.333333333333329</v>
      </c>
      <c r="S40">
        <f>'Controlled pct'!B38</f>
        <v>0.1392823418319169</v>
      </c>
      <c r="T40">
        <f>'Fight Time'!B38</f>
        <v>706</v>
      </c>
    </row>
    <row r="41" spans="1:20" x14ac:dyDescent="0.3">
      <c r="A41" t="str">
        <f>Control!A39</f>
        <v>Jean Silva</v>
      </c>
      <c r="P41">
        <f>Control!B39</f>
        <v>6.4</v>
      </c>
      <c r="Q41">
        <f>'Ctrl pct'!B39</f>
        <v>1.1510791366906475E-2</v>
      </c>
      <c r="R41">
        <f>Controlled!B39</f>
        <v>24.4</v>
      </c>
      <c r="S41">
        <f>'Controlled pct'!B39</f>
        <v>4.388489208633093E-2</v>
      </c>
      <c r="T41">
        <f>'Fight Time'!B39</f>
        <v>556</v>
      </c>
    </row>
    <row r="42" spans="1:20" x14ac:dyDescent="0.3">
      <c r="A42" t="str">
        <f>Control!A40</f>
        <v>Ibo Alsan</v>
      </c>
      <c r="P42">
        <f>Control!B40</f>
        <v>0.5</v>
      </c>
      <c r="Q42">
        <f>'Ctrl pct'!B40</f>
        <v>1.6949152542372881E-3</v>
      </c>
      <c r="R42">
        <f>Controlled!B40</f>
        <v>21</v>
      </c>
      <c r="S42">
        <f>'Controlled pct'!B40</f>
        <v>7.1186440677966104E-2</v>
      </c>
      <c r="T42">
        <f>'Fight Time'!B40</f>
        <v>295</v>
      </c>
    </row>
    <row r="43" spans="1:20" x14ac:dyDescent="0.3">
      <c r="A43" t="str">
        <f>Control!A41</f>
        <v>Jean Matsumoto</v>
      </c>
      <c r="P43">
        <f>Control!B41</f>
        <v>155.75</v>
      </c>
      <c r="Q43">
        <f>'Ctrl pct'!B41</f>
        <v>0.19468750000000001</v>
      </c>
      <c r="R43">
        <f>Controlled!B41</f>
        <v>236.25</v>
      </c>
      <c r="S43">
        <f>'Controlled pct'!B41</f>
        <v>0.29531249999999998</v>
      </c>
      <c r="T43">
        <f>'Fight Time'!B41</f>
        <v>800</v>
      </c>
    </row>
    <row r="44" spans="1:20" x14ac:dyDescent="0.3">
      <c r="A44" t="str">
        <f>Control!A42</f>
        <v>Rob Font</v>
      </c>
      <c r="P44">
        <f>Control!B42</f>
        <v>63.526315789473685</v>
      </c>
      <c r="Q44">
        <f>'Ctrl pct'!B42</f>
        <v>8.1758450179502812E-2</v>
      </c>
      <c r="R44">
        <f>Controlled!B42</f>
        <v>199.10526315789474</v>
      </c>
      <c r="S44">
        <f>'Controlled pct'!B42</f>
        <v>0.25624872993294046</v>
      </c>
      <c r="T44">
        <f>'Fight Time'!B42</f>
        <v>777</v>
      </c>
    </row>
    <row r="45" spans="1:20" x14ac:dyDescent="0.3">
      <c r="A45" t="str">
        <f>Control!A43</f>
        <v>Anthony Hernandez</v>
      </c>
      <c r="P45">
        <f>Control!B43</f>
        <v>380.6</v>
      </c>
      <c r="Q45">
        <f>'Ctrl pct'!B43</f>
        <v>0.68453237410071943</v>
      </c>
      <c r="R45">
        <f>Controlled!B43</f>
        <v>87.6</v>
      </c>
      <c r="S45">
        <f>'Controlled pct'!B43</f>
        <v>0.15755395683453235</v>
      </c>
      <c r="T45">
        <f>'Fight Time'!B43</f>
        <v>556</v>
      </c>
    </row>
    <row r="46" spans="1:20" x14ac:dyDescent="0.3">
      <c r="A46" t="str">
        <f>Control!A44</f>
        <v>Brendan Allen</v>
      </c>
      <c r="P46">
        <f>Control!B44</f>
        <v>197.375</v>
      </c>
      <c r="Q46">
        <f>'Ctrl pct'!B44</f>
        <v>0.32623966942148758</v>
      </c>
      <c r="R46">
        <f>Controlled!B44</f>
        <v>159</v>
      </c>
      <c r="S46">
        <f>'Controlled pct'!B44</f>
        <v>0.2628099173553719</v>
      </c>
      <c r="T46">
        <f>'Fight Time'!B44</f>
        <v>605</v>
      </c>
    </row>
    <row r="47" spans="1:20" x14ac:dyDescent="0.3">
      <c r="A47" t="str">
        <f>Control!A45</f>
        <v>Song Yadong</v>
      </c>
      <c r="P47">
        <f>Control!B45</f>
        <v>109</v>
      </c>
      <c r="Q47">
        <f>'Ctrl pct'!B45</f>
        <v>0.1404639175257732</v>
      </c>
      <c r="R47">
        <f>Controlled!B45</f>
        <v>74.599999999999994</v>
      </c>
      <c r="S47">
        <f>'Controlled pct'!B45</f>
        <v>9.6134020618556693E-2</v>
      </c>
      <c r="T47">
        <f>'Fight Time'!B45</f>
        <v>776</v>
      </c>
    </row>
    <row r="48" spans="1:20" x14ac:dyDescent="0.3">
      <c r="A48" t="str">
        <f>Control!A46</f>
        <v>Henry Cejudo</v>
      </c>
      <c r="P48">
        <f>Control!B46</f>
        <v>169.26666666666668</v>
      </c>
      <c r="Q48">
        <f>'Ctrl pct'!B46</f>
        <v>0.20948844884488452</v>
      </c>
      <c r="R48">
        <f>Controlled!B46</f>
        <v>54.533333333333331</v>
      </c>
      <c r="S48">
        <f>'Controlled pct'!B46</f>
        <v>6.7491749174917487E-2</v>
      </c>
      <c r="T48">
        <f>'Fight Time'!B46</f>
        <v>808</v>
      </c>
    </row>
    <row r="49" spans="1:20" x14ac:dyDescent="0.3">
      <c r="A49" t="str">
        <f>Control!A47</f>
        <v>Ion Cutelaba</v>
      </c>
      <c r="P49">
        <f>Control!B47</f>
        <v>100.5</v>
      </c>
      <c r="Q49">
        <f>'Ctrl pct'!B47</f>
        <v>0.20721649484536084</v>
      </c>
      <c r="R49">
        <f>Controlled!B47</f>
        <v>95.5</v>
      </c>
      <c r="S49">
        <f>'Controlled pct'!B47</f>
        <v>0.19690721649484536</v>
      </c>
      <c r="T49">
        <f>'Fight Time'!B47</f>
        <v>485</v>
      </c>
    </row>
    <row r="50" spans="1:20" x14ac:dyDescent="0.3">
      <c r="A50" t="str">
        <f>Control!A48</f>
        <v>Montana De La Rosa</v>
      </c>
      <c r="P50">
        <f>Control!B48</f>
        <v>244.08333333333334</v>
      </c>
      <c r="Q50">
        <f>'Ctrl pct'!B48</f>
        <v>0.33390332877336981</v>
      </c>
      <c r="R50">
        <f>Controlled!B48</f>
        <v>116.75</v>
      </c>
      <c r="S50">
        <f>'Controlled pct'!B48</f>
        <v>0.15971272229822162</v>
      </c>
      <c r="T50">
        <f>'Fight Time'!B48</f>
        <v>731</v>
      </c>
    </row>
    <row r="51" spans="1:20" x14ac:dyDescent="0.3">
      <c r="A51" t="str">
        <f>Control!A49</f>
        <v>Luana Carolina</v>
      </c>
      <c r="P51">
        <f>Control!B49</f>
        <v>146.88888888888889</v>
      </c>
      <c r="Q51">
        <f>'Ctrl pct'!B49</f>
        <v>0.18384091225142538</v>
      </c>
      <c r="R51">
        <f>Controlled!B49</f>
        <v>198.88888888888889</v>
      </c>
      <c r="S51">
        <f>'Controlled pct'!B49</f>
        <v>0.24892226394103739</v>
      </c>
      <c r="T51">
        <f>'Fight Time'!B49</f>
        <v>799</v>
      </c>
    </row>
    <row r="52" spans="1:20" x14ac:dyDescent="0.3">
      <c r="A52" t="str">
        <f>Control!A50</f>
        <v>Ramazonbek Temirov</v>
      </c>
      <c r="P52">
        <f>Control!B50</f>
        <v>14</v>
      </c>
      <c r="Q52">
        <f>'Ctrl pct'!B50</f>
        <v>8.2352941176470587E-2</v>
      </c>
      <c r="R52">
        <f>Controlled!B50</f>
        <v>44</v>
      </c>
      <c r="S52">
        <f>'Controlled pct'!B50</f>
        <v>0.25882352941176473</v>
      </c>
      <c r="T52">
        <f>'Fight Time'!B50</f>
        <v>170</v>
      </c>
    </row>
    <row r="53" spans="1:20" x14ac:dyDescent="0.3">
      <c r="A53" t="str">
        <f>Control!A51</f>
        <v>Charles Johnson</v>
      </c>
      <c r="P53">
        <f>Control!B51</f>
        <v>61.636363636363633</v>
      </c>
      <c r="Q53">
        <f>'Ctrl pct'!B51</f>
        <v>7.6188335768063817E-2</v>
      </c>
      <c r="R53">
        <f>Controlled!B51</f>
        <v>197.18181818181819</v>
      </c>
      <c r="S53">
        <f>'Controlled pct'!B51</f>
        <v>0.24373525115181482</v>
      </c>
      <c r="T53">
        <f>'Fight Time'!B51</f>
        <v>809</v>
      </c>
    </row>
    <row r="54" spans="1:20" x14ac:dyDescent="0.3">
      <c r="A54" t="str">
        <f>Control!A52</f>
        <v>JJ Aldrich</v>
      </c>
      <c r="P54">
        <f>Control!B52</f>
        <v>142.4375</v>
      </c>
      <c r="Q54">
        <f>'Ctrl pct'!B52</f>
        <v>0.17328163017031631</v>
      </c>
      <c r="R54">
        <f>Controlled!B52</f>
        <v>61.9375</v>
      </c>
      <c r="S54">
        <f>'Controlled pct'!B52</f>
        <v>7.5349756690997569E-2</v>
      </c>
      <c r="T54">
        <f>'Fight Time'!B52</f>
        <v>822</v>
      </c>
    </row>
    <row r="55" spans="1:20" x14ac:dyDescent="0.3">
      <c r="A55" t="str">
        <f>Control!A53</f>
        <v>Andrea Lee</v>
      </c>
      <c r="P55">
        <f>Control!B53</f>
        <v>130.42857142857142</v>
      </c>
      <c r="Q55">
        <f>'Ctrl pct'!B53</f>
        <v>0.15290571093619157</v>
      </c>
      <c r="R55">
        <f>Controlled!B53</f>
        <v>177.5</v>
      </c>
      <c r="S55">
        <f>'Controlled pct'!B53</f>
        <v>0.20808909730363423</v>
      </c>
      <c r="T55">
        <f>'Fight Time'!B53</f>
        <v>853</v>
      </c>
    </row>
    <row r="56" spans="1:20" x14ac:dyDescent="0.3">
      <c r="A56" t="str">
        <f>Control!A54</f>
        <v>Danny Silva</v>
      </c>
      <c r="P56">
        <f>Control!B54</f>
        <v>141</v>
      </c>
      <c r="Q56">
        <f>'Ctrl pct'!B54</f>
        <v>0.15666666666666668</v>
      </c>
      <c r="R56">
        <f>Controlled!B54</f>
        <v>6.666666666666667</v>
      </c>
      <c r="S56">
        <f>'Controlled pct'!B54</f>
        <v>7.4074074074074077E-3</v>
      </c>
      <c r="T56">
        <f>'Fight Time'!B54</f>
        <v>900</v>
      </c>
    </row>
    <row r="57" spans="1:20" x14ac:dyDescent="0.3">
      <c r="A57" t="str">
        <f>Control!A55</f>
        <v>Lucas Almeida</v>
      </c>
      <c r="P57">
        <f>Control!B55</f>
        <v>36.833333333333336</v>
      </c>
      <c r="Q57">
        <f>'Ctrl pct'!B55</f>
        <v>5.9891598915989164E-2</v>
      </c>
      <c r="R57">
        <f>Controlled!B55</f>
        <v>153.83333333333334</v>
      </c>
      <c r="S57">
        <f>'Controlled pct'!B55</f>
        <v>0.25013550135501356</v>
      </c>
      <c r="T57">
        <f>'Fight Time'!B55</f>
        <v>615</v>
      </c>
    </row>
    <row r="58" spans="1:20" x14ac:dyDescent="0.3">
      <c r="A58" t="str">
        <f>Control!A56</f>
        <v>John Castaneda</v>
      </c>
      <c r="P58">
        <f>Control!B56</f>
        <v>110.71428571428571</v>
      </c>
      <c r="Q58">
        <f>'Ctrl pct'!B56</f>
        <v>0.14644746787603929</v>
      </c>
      <c r="R58">
        <f>Controlled!B56</f>
        <v>49.285714285714285</v>
      </c>
      <c r="S58">
        <f>'Controlled pct'!B56</f>
        <v>6.5192743764172334E-2</v>
      </c>
      <c r="T58">
        <f>'Fight Time'!B56</f>
        <v>756</v>
      </c>
    </row>
    <row r="59" spans="1:20" x14ac:dyDescent="0.3">
      <c r="A59" t="str">
        <f>Control!A57</f>
        <v>Douglas de Andrade</v>
      </c>
      <c r="P59">
        <f>Control!B57</f>
        <v>44.153846153846153</v>
      </c>
      <c r="Q59">
        <f>'Ctrl pct'!B57</f>
        <v>5.8793403666905664E-2</v>
      </c>
      <c r="R59">
        <f>Controlled!B57</f>
        <v>82.692307692307693</v>
      </c>
      <c r="S59">
        <f>'Controlled pct'!B57</f>
        <v>0.11010959745979719</v>
      </c>
      <c r="T59">
        <f>'Fight Time'!B57</f>
        <v>751</v>
      </c>
    </row>
    <row r="60" spans="1:20" x14ac:dyDescent="0.3">
      <c r="A60" t="str">
        <f>Control!A58</f>
        <v>Chepe Mariscal</v>
      </c>
      <c r="P60">
        <f>Control!B58</f>
        <v>273.8</v>
      </c>
      <c r="Q60">
        <f>'Ctrl pct'!B58</f>
        <v>0.34225</v>
      </c>
      <c r="R60">
        <f>Controlled!B58</f>
        <v>119.6</v>
      </c>
      <c r="S60">
        <f>'Controlled pct'!B58</f>
        <v>0.14949999999999999</v>
      </c>
      <c r="T60">
        <f>'Fight Time'!B58</f>
        <v>800</v>
      </c>
    </row>
    <row r="61" spans="1:20" x14ac:dyDescent="0.3">
      <c r="A61" t="str">
        <f>Control!A59</f>
        <v>Ricardo Ramos</v>
      </c>
      <c r="P61">
        <f>Control!B59</f>
        <v>82.5</v>
      </c>
      <c r="Q61">
        <f>'Ctrl pct'!B59</f>
        <v>0.14972776769509982</v>
      </c>
      <c r="R61">
        <f>Controlled!B59</f>
        <v>62.785714285714285</v>
      </c>
      <c r="S61">
        <f>'Controlled pct'!B59</f>
        <v>0.11394866476536168</v>
      </c>
      <c r="T61">
        <f>'Fight Time'!B59</f>
        <v>551</v>
      </c>
    </row>
    <row r="62" spans="1:20" x14ac:dyDescent="0.3">
      <c r="A62" t="str">
        <f>Control!A60</f>
        <v>Marrio Pinto</v>
      </c>
      <c r="P62">
        <f>Control!B60</f>
        <v>10</v>
      </c>
      <c r="Q62">
        <f>'Ctrl pct'!B60</f>
        <v>9.7087378640776698E-2</v>
      </c>
      <c r="R62">
        <f>Controlled!B60</f>
        <v>26.5</v>
      </c>
      <c r="S62">
        <f>'Controlled pct'!B60</f>
        <v>0.25728155339805825</v>
      </c>
      <c r="T62">
        <f>'Fight Time'!B60</f>
        <v>103</v>
      </c>
    </row>
    <row r="63" spans="1:20" x14ac:dyDescent="0.3">
      <c r="A63" t="str">
        <f>Control!A61</f>
        <v>Austen Lane</v>
      </c>
      <c r="P63">
        <f>Control!B61</f>
        <v>160.83333333333334</v>
      </c>
      <c r="Q63">
        <f>'Ctrl pct'!B61</f>
        <v>0.54335585585585588</v>
      </c>
      <c r="R63">
        <f>Controlled!B61</f>
        <v>31</v>
      </c>
      <c r="S63">
        <f>'Controlled pct'!B61</f>
        <v>0.10472972972972973</v>
      </c>
      <c r="T63">
        <f>'Fight Time'!B61</f>
        <v>296</v>
      </c>
    </row>
    <row r="64" spans="1:20" x14ac:dyDescent="0.3">
      <c r="A64" t="str">
        <f>Control!A62</f>
        <v>Danny Barlow</v>
      </c>
      <c r="P64">
        <f>Control!B62</f>
        <v>29.666666666666668</v>
      </c>
      <c r="Q64">
        <f>'Ctrl pct'!B62</f>
        <v>5.3743961352657008E-2</v>
      </c>
      <c r="R64">
        <f>Controlled!B62</f>
        <v>4</v>
      </c>
      <c r="S64">
        <f>'Controlled pct'!B62</f>
        <v>7.246376811594203E-3</v>
      </c>
      <c r="T64">
        <f>'Fight Time'!B62</f>
        <v>552</v>
      </c>
    </row>
    <row r="65" spans="1:20" x14ac:dyDescent="0.3">
      <c r="A65" t="str">
        <f>Control!A63</f>
        <v>Sam Patterson</v>
      </c>
      <c r="P65">
        <f>Control!B63</f>
        <v>60.6</v>
      </c>
      <c r="Q65">
        <f>'Ctrl pct'!B63</f>
        <v>0.26120689655172413</v>
      </c>
      <c r="R65">
        <f>Controlled!B63</f>
        <v>26.4</v>
      </c>
      <c r="S65">
        <f>'Controlled pct'!B63</f>
        <v>0.11379310344827585</v>
      </c>
      <c r="T65">
        <f>'Fight Time'!B63</f>
        <v>232</v>
      </c>
    </row>
    <row r="66" spans="1:20" x14ac:dyDescent="0.3">
      <c r="A66" t="str">
        <f>Control!A64</f>
        <v>Hyder Amil</v>
      </c>
      <c r="P66">
        <f>Control!B64</f>
        <v>147.75</v>
      </c>
      <c r="Q66">
        <f>'Ctrl pct'!B64</f>
        <v>0.31706008583690987</v>
      </c>
      <c r="R66">
        <f>Controlled!B64</f>
        <v>121.5</v>
      </c>
      <c r="S66">
        <f>'Controlled pct'!B64</f>
        <v>0.26072961373390557</v>
      </c>
      <c r="T66">
        <f>'Fight Time'!B64</f>
        <v>466</v>
      </c>
    </row>
    <row r="67" spans="1:20" x14ac:dyDescent="0.3">
      <c r="A67" t="str">
        <f>Control!A65</f>
        <v>Williams Gomis</v>
      </c>
      <c r="P67">
        <f>Control!B65</f>
        <v>174</v>
      </c>
      <c r="Q67">
        <f>'Ctrl pct'!B65</f>
        <v>0.20232558139534884</v>
      </c>
      <c r="R67">
        <f>Controlled!B65</f>
        <v>200.2</v>
      </c>
      <c r="S67">
        <f>'Controlled pct'!B65</f>
        <v>0.2327906976744186</v>
      </c>
      <c r="T67">
        <f>'Fight Time'!B65</f>
        <v>860</v>
      </c>
    </row>
    <row r="68" spans="1:20" x14ac:dyDescent="0.3">
      <c r="A68" t="str">
        <f>Control!A66</f>
        <v>Esteban Ribovics</v>
      </c>
      <c r="P68">
        <f>Control!B66</f>
        <v>21.2</v>
      </c>
      <c r="Q68">
        <f>'Ctrl pct'!B66</f>
        <v>3.7522123893805305E-2</v>
      </c>
      <c r="R68">
        <f>Controlled!B66</f>
        <v>180.6</v>
      </c>
      <c r="S68">
        <f>'Controlled pct'!B66</f>
        <v>0.31964601769911505</v>
      </c>
      <c r="T68">
        <f>'Fight Time'!B66</f>
        <v>565</v>
      </c>
    </row>
    <row r="69" spans="1:20" x14ac:dyDescent="0.3">
      <c r="A69" t="str">
        <f>Control!A67</f>
        <v>Nasrat Haqparast</v>
      </c>
      <c r="P69">
        <f>Control!B67</f>
        <v>29.357142857142858</v>
      </c>
      <c r="Q69">
        <f>'Ctrl pct'!B67</f>
        <v>4.010538641686183E-2</v>
      </c>
      <c r="R69">
        <f>Controlled!B67</f>
        <v>82.857142857142861</v>
      </c>
      <c r="S69">
        <f>'Controlled pct'!B67</f>
        <v>0.1131928181108509</v>
      </c>
      <c r="T69">
        <f>'Fight Time'!B67</f>
        <v>732</v>
      </c>
    </row>
    <row r="70" spans="1:20" x14ac:dyDescent="0.3">
      <c r="A70" t="str">
        <f>Control!A68</f>
        <v>Julian Marquez</v>
      </c>
      <c r="P70">
        <f>Control!B68</f>
        <v>27.625</v>
      </c>
      <c r="Q70">
        <f>'Ctrl pct'!B68</f>
        <v>5.7313278008298753E-2</v>
      </c>
      <c r="R70">
        <f>Controlled!B68</f>
        <v>148</v>
      </c>
      <c r="S70">
        <f>'Controlled pct'!B68</f>
        <v>0.30705394190871371</v>
      </c>
      <c r="T70">
        <f>'Fight Time'!B68</f>
        <v>482</v>
      </c>
    </row>
    <row r="71" spans="1:20" x14ac:dyDescent="0.3">
      <c r="A71" t="str">
        <f>Control!A69</f>
        <v>Cody Brundage</v>
      </c>
      <c r="P71">
        <f>Control!B69</f>
        <v>62</v>
      </c>
      <c r="Q71">
        <f>'Ctrl pct'!B69</f>
        <v>0.1751412429378531</v>
      </c>
      <c r="R71">
        <f>Controlled!B69</f>
        <v>217.54545454545453</v>
      </c>
      <c r="S71">
        <f>'Controlled pct'!B69</f>
        <v>0.6145351823317925</v>
      </c>
      <c r="T71">
        <f>'Fight Time'!B69</f>
        <v>354</v>
      </c>
    </row>
    <row r="72" spans="1:20" x14ac:dyDescent="0.3">
      <c r="A72" t="str">
        <f>Control!A70</f>
        <v>Manel Kape</v>
      </c>
      <c r="P72">
        <f>Control!B70</f>
        <v>22.666666666666668</v>
      </c>
      <c r="Q72">
        <f>'Ctrl pct'!B70</f>
        <v>3.1569173630454972E-2</v>
      </c>
      <c r="R72">
        <f>Controlled!B70</f>
        <v>52.888888888888886</v>
      </c>
      <c r="S72">
        <f>'Controlled pct'!B70</f>
        <v>7.3661405137728259E-2</v>
      </c>
      <c r="T72">
        <f>'Fight Time'!B70</f>
        <v>718</v>
      </c>
    </row>
    <row r="73" spans="1:20" x14ac:dyDescent="0.3">
      <c r="A73" t="str">
        <f>Control!A71</f>
        <v>Asu Almabayev</v>
      </c>
      <c r="P73">
        <f>Control!B71</f>
        <v>379.4</v>
      </c>
      <c r="Q73">
        <f>'Ctrl pct'!B71</f>
        <v>0.47543859649122805</v>
      </c>
      <c r="R73">
        <f>Controlled!B71</f>
        <v>25.4</v>
      </c>
      <c r="S73">
        <f>'Controlled pct'!B71</f>
        <v>3.182957393483709E-2</v>
      </c>
      <c r="T73">
        <f>'Fight Time'!B71</f>
        <v>798</v>
      </c>
    </row>
    <row r="74" spans="1:20" x14ac:dyDescent="0.3">
      <c r="A74" t="str">
        <f>Control!A72</f>
        <v>Ozzy Diaz</v>
      </c>
      <c r="P74">
        <f>Control!B72</f>
        <v>11</v>
      </c>
      <c r="Q74">
        <f>'Ctrl pct'!B72</f>
        <v>4.0441176470588237E-2</v>
      </c>
      <c r="R74">
        <f>Controlled!B72</f>
        <v>66</v>
      </c>
      <c r="S74">
        <f>'Controlled pct'!B72</f>
        <v>0.24264705882352941</v>
      </c>
      <c r="T74">
        <f>'Fight Time'!B72</f>
        <v>272</v>
      </c>
    </row>
    <row r="75" spans="1:20" x14ac:dyDescent="0.3">
      <c r="A75" t="str">
        <f>Control!A73</f>
        <v>Djorden Santos</v>
      </c>
      <c r="P75">
        <f>Control!B73</f>
        <v>140.5</v>
      </c>
      <c r="Q75">
        <f>'Ctrl pct'!B73</f>
        <v>0.15611111111111112</v>
      </c>
      <c r="R75">
        <f>Controlled!B73</f>
        <v>124</v>
      </c>
      <c r="S75">
        <f>'Controlled pct'!B73</f>
        <v>0.13777777777777778</v>
      </c>
      <c r="T75">
        <f>'Fight Time'!B73</f>
        <v>900</v>
      </c>
    </row>
    <row r="76" spans="1:20" x14ac:dyDescent="0.3">
      <c r="A76" t="str">
        <f>Control!A74</f>
        <v>Chris Gutierrez</v>
      </c>
      <c r="P76">
        <f>Control!B74</f>
        <v>35.230769230769234</v>
      </c>
      <c r="Q76">
        <f>'Ctrl pct'!B74</f>
        <v>4.403846153846154E-2</v>
      </c>
      <c r="R76">
        <f>Controlled!B74</f>
        <v>185.38461538461539</v>
      </c>
      <c r="S76">
        <f>'Controlled pct'!B74</f>
        <v>0.23173076923076924</v>
      </c>
      <c r="T76">
        <f>'Fight Time'!B74</f>
        <v>800</v>
      </c>
    </row>
    <row r="77" spans="1:20" x14ac:dyDescent="0.3">
      <c r="A77" t="str">
        <f>Control!A75</f>
        <v>Francis Marshall</v>
      </c>
      <c r="P77">
        <f>Control!B75</f>
        <v>209.5</v>
      </c>
      <c r="Q77">
        <f>'Ctrl pct'!B75</f>
        <v>0.31175595238095238</v>
      </c>
      <c r="R77">
        <f>Controlled!B75</f>
        <v>48.666666666666664</v>
      </c>
      <c r="S77">
        <f>'Controlled pct'!B75</f>
        <v>7.2420634920634913E-2</v>
      </c>
      <c r="T77">
        <f>'Fight Time'!B75</f>
        <v>672</v>
      </c>
    </row>
    <row r="78" spans="1:20" x14ac:dyDescent="0.3">
      <c r="A78" t="str">
        <f>Control!A76</f>
        <v>Carlos Leal</v>
      </c>
      <c r="P78">
        <f>Control!B76</f>
        <v>8</v>
      </c>
      <c r="Q78">
        <f>'Ctrl pct'!B76</f>
        <v>8.8888888888888889E-3</v>
      </c>
      <c r="R78">
        <f>Controlled!B76</f>
        <v>107</v>
      </c>
      <c r="S78">
        <f>'Controlled pct'!B76</f>
        <v>0.11888888888888889</v>
      </c>
      <c r="T78">
        <f>'Fight Time'!B76</f>
        <v>900</v>
      </c>
    </row>
    <row r="79" spans="1:20" x14ac:dyDescent="0.3">
      <c r="A79" t="str">
        <f>Control!A77</f>
        <v>Alex Morono</v>
      </c>
      <c r="P79">
        <f>Control!B77</f>
        <v>40.956521739130437</v>
      </c>
      <c r="Q79">
        <f>'Ctrl pct'!B77</f>
        <v>5.6569781407638728E-2</v>
      </c>
      <c r="R79">
        <f>Controlled!B77</f>
        <v>92.565217391304344</v>
      </c>
      <c r="S79">
        <f>'Controlled pct'!B77</f>
        <v>0.12785251020898389</v>
      </c>
      <c r="T79">
        <f>'Fight Time'!B77</f>
        <v>724</v>
      </c>
    </row>
    <row r="80" spans="1:20" x14ac:dyDescent="0.3">
      <c r="A80" t="str">
        <f>Control!A78</f>
        <v>Bruno Ferreira</v>
      </c>
      <c r="P80">
        <f>Control!B78</f>
        <v>28.714285714285715</v>
      </c>
      <c r="Q80">
        <f>'Ctrl pct'!B78</f>
        <v>9.5396298054105363E-2</v>
      </c>
      <c r="R80">
        <f>Controlled!B78</f>
        <v>45.428571428571431</v>
      </c>
      <c r="S80">
        <f>'Controlled pct'!B78</f>
        <v>0.15092548647365925</v>
      </c>
      <c r="T80">
        <f>'Fight Time'!B78</f>
        <v>301</v>
      </c>
    </row>
    <row r="81" spans="1:20" x14ac:dyDescent="0.3">
      <c r="A81" t="str">
        <f>Control!A79</f>
        <v>Armen Petrosyan</v>
      </c>
      <c r="P81">
        <f>Control!B79</f>
        <v>37.75</v>
      </c>
      <c r="Q81">
        <f>'Ctrl pct'!B79</f>
        <v>5.5678466076696166E-2</v>
      </c>
      <c r="R81">
        <f>Controlled!B79</f>
        <v>159.125</v>
      </c>
      <c r="S81">
        <f>'Controlled pct'!B79</f>
        <v>0.2346976401179941</v>
      </c>
      <c r="T81">
        <f>'Fight Time'!B79</f>
        <v>678</v>
      </c>
    </row>
    <row r="82" spans="1:20" x14ac:dyDescent="0.3">
      <c r="A82" t="str">
        <f>Control!A80</f>
        <v>Rei Tsuruya</v>
      </c>
      <c r="P82">
        <f>Control!B80</f>
        <v>324.39999999999998</v>
      </c>
      <c r="Q82">
        <f>'Ctrl pct'!B80</f>
        <v>0.52322580645161287</v>
      </c>
      <c r="R82">
        <f>Controlled!B80</f>
        <v>74.599999999999994</v>
      </c>
      <c r="S82">
        <f>'Controlled pct'!B80</f>
        <v>0.12032258064516128</v>
      </c>
      <c r="T82">
        <f>'Fight Time'!B80</f>
        <v>620</v>
      </c>
    </row>
    <row r="83" spans="1:20" x14ac:dyDescent="0.3">
      <c r="A83" t="str">
        <f>Control!A81</f>
        <v>Joshua Van</v>
      </c>
      <c r="P83">
        <f>Control!B81</f>
        <v>35.714285714285715</v>
      </c>
      <c r="Q83">
        <f>'Ctrl pct'!B81</f>
        <v>4.469873055605221E-2</v>
      </c>
      <c r="R83">
        <f>Controlled!B81</f>
        <v>134.42857142857142</v>
      </c>
      <c r="S83">
        <f>'Controlled pct'!B81</f>
        <v>0.16824602181298048</v>
      </c>
      <c r="T83">
        <f>'Fight Time'!B81</f>
        <v>799</v>
      </c>
    </row>
    <row r="84" spans="1:20" x14ac:dyDescent="0.3">
      <c r="A84" t="str">
        <f>Control!A82</f>
        <v>Rizvan Kuniev</v>
      </c>
      <c r="P84">
        <f>Control!B82</f>
        <v>223.5</v>
      </c>
      <c r="Q84">
        <f>'Ctrl pct'!B82</f>
        <v>0.46562500000000001</v>
      </c>
      <c r="R84">
        <f>Controlled!B82</f>
        <v>53</v>
      </c>
      <c r="S84">
        <f>'Controlled pct'!B82</f>
        <v>0.11041666666666666</v>
      </c>
      <c r="T84">
        <f>'Fight Time'!B82</f>
        <v>480</v>
      </c>
    </row>
    <row r="85" spans="1:20" x14ac:dyDescent="0.3">
      <c r="A85" t="str">
        <f>Control!A83</f>
        <v>Curtis Blaydes</v>
      </c>
      <c r="P85">
        <f>Control!B83</f>
        <v>253.63157894736841</v>
      </c>
      <c r="Q85">
        <f>'Ctrl pct'!B83</f>
        <v>0.49153406772745817</v>
      </c>
      <c r="R85">
        <f>Controlled!B83</f>
        <v>25.684210526315791</v>
      </c>
      <c r="S85">
        <f>'Controlled pct'!B83</f>
        <v>4.9775601795185642E-2</v>
      </c>
      <c r="T85">
        <f>'Fight Time'!B83</f>
        <v>516</v>
      </c>
    </row>
    <row r="86" spans="1:20" x14ac:dyDescent="0.3">
      <c r="A86" t="str">
        <f>Control!A84</f>
        <v>Mauricio Ruffy</v>
      </c>
      <c r="P86">
        <f>Control!B84</f>
        <v>23</v>
      </c>
      <c r="Q86">
        <f>'Ctrl pct'!B84</f>
        <v>3.4431137724550899E-2</v>
      </c>
      <c r="R86">
        <f>Controlled!B84</f>
        <v>26</v>
      </c>
      <c r="S86">
        <f>'Controlled pct'!B84</f>
        <v>3.8922155688622756E-2</v>
      </c>
      <c r="T86">
        <f>'Fight Time'!B84</f>
        <v>668</v>
      </c>
    </row>
    <row r="87" spans="1:20" x14ac:dyDescent="0.3">
      <c r="A87" t="str">
        <f>Control!A85</f>
        <v>Bobby Green</v>
      </c>
      <c r="P87">
        <f>Control!B85</f>
        <v>96.15384615384616</v>
      </c>
      <c r="Q87">
        <f>'Ctrl pct'!B85</f>
        <v>0.13955565479513229</v>
      </c>
      <c r="R87">
        <f>Controlled!B85</f>
        <v>56.96</v>
      </c>
      <c r="S87">
        <f>'Controlled pct'!B85</f>
        <v>8.2670537010159653E-2</v>
      </c>
      <c r="T87">
        <f>'Fight Time'!B85</f>
        <v>689</v>
      </c>
    </row>
    <row r="88" spans="1:20" x14ac:dyDescent="0.3">
      <c r="A88" t="str">
        <f>Control!A86</f>
        <v>Iasmin Lucindo</v>
      </c>
      <c r="P88">
        <f>Control!B86</f>
        <v>192.66666666666666</v>
      </c>
      <c r="Q88">
        <f>'Ctrl pct'!B86</f>
        <v>0.23381877022653721</v>
      </c>
      <c r="R88">
        <f>Controlled!B86</f>
        <v>114</v>
      </c>
      <c r="S88">
        <f>'Controlled pct'!B86</f>
        <v>0.13834951456310679</v>
      </c>
      <c r="T88">
        <f>'Fight Time'!B86</f>
        <v>824</v>
      </c>
    </row>
    <row r="89" spans="1:20" x14ac:dyDescent="0.3">
      <c r="A89" t="str">
        <f>Control!A87</f>
        <v>Amanda Lemos</v>
      </c>
      <c r="P89">
        <f>Control!B87</f>
        <v>116.92307692307692</v>
      </c>
      <c r="Q89">
        <f>'Ctrl pct'!B87</f>
        <v>0.20055416281831376</v>
      </c>
      <c r="R89">
        <f>Controlled!B87</f>
        <v>190.46153846153845</v>
      </c>
      <c r="S89">
        <f>'Controlled pct'!B87</f>
        <v>0.32669217574877951</v>
      </c>
      <c r="T89">
        <f>'Fight Time'!B87</f>
        <v>583</v>
      </c>
    </row>
    <row r="90" spans="1:20" x14ac:dyDescent="0.3">
      <c r="A90" t="str">
        <f>Control!A88</f>
        <v>Ignacio Bahamondes</v>
      </c>
      <c r="P90">
        <f>Control!B88</f>
        <v>35</v>
      </c>
      <c r="Q90">
        <f>'Ctrl pct'!B88</f>
        <v>5.3846153846153849E-2</v>
      </c>
      <c r="R90">
        <f>Controlled!B88</f>
        <v>76.111111111111114</v>
      </c>
      <c r="S90">
        <f>'Controlled pct'!B88</f>
        <v>0.11709401709401709</v>
      </c>
      <c r="T90">
        <f>'Fight Time'!B88</f>
        <v>650</v>
      </c>
    </row>
    <row r="91" spans="1:20" x14ac:dyDescent="0.3">
      <c r="A91" t="str">
        <f>Control!A89</f>
        <v>Jalin Turner</v>
      </c>
      <c r="P91">
        <f>Control!B89</f>
        <v>59.46153846153846</v>
      </c>
      <c r="Q91">
        <f>'Ctrl pct'!B89</f>
        <v>0.13606759373349761</v>
      </c>
      <c r="R91">
        <f>Controlled!B89</f>
        <v>107.15384615384616</v>
      </c>
      <c r="S91">
        <f>'Controlled pct'!B89</f>
        <v>0.24520330927653583</v>
      </c>
      <c r="T91">
        <f>'Fight Time'!B89</f>
        <v>437</v>
      </c>
    </row>
    <row r="92" spans="1:20" x14ac:dyDescent="0.3">
      <c r="A92" t="str">
        <f>Control!A90</f>
        <v>Justin Gaethje</v>
      </c>
      <c r="P92">
        <f>Control!B90</f>
        <v>27.5</v>
      </c>
      <c r="Q92">
        <f>'Ctrl pct'!B90</f>
        <v>4.1920731707317076E-2</v>
      </c>
      <c r="R92">
        <f>Controlled!B90</f>
        <v>11.5</v>
      </c>
      <c r="S92">
        <f>'Controlled pct'!B90</f>
        <v>1.753048780487805E-2</v>
      </c>
      <c r="T92">
        <f>'Fight Time'!B90</f>
        <v>656</v>
      </c>
    </row>
    <row r="93" spans="1:20" x14ac:dyDescent="0.3">
      <c r="A93" t="str">
        <f>Control!A91</f>
        <v>Rafael Fiziev</v>
      </c>
      <c r="P93">
        <f>Control!B91</f>
        <v>50.3</v>
      </c>
      <c r="Q93">
        <f>'Ctrl pct'!B91</f>
        <v>7.1754636233951494E-2</v>
      </c>
      <c r="R93">
        <f>Controlled!B91</f>
        <v>65.8</v>
      </c>
      <c r="S93">
        <f>'Controlled pct'!B91</f>
        <v>9.3865905848787443E-2</v>
      </c>
      <c r="T93">
        <f>'Fight Time'!B91</f>
        <v>701</v>
      </c>
    </row>
    <row r="94" spans="1:20" x14ac:dyDescent="0.3">
      <c r="A94" t="str">
        <f>Control!A92</f>
        <v>Magomed Ankalaev</v>
      </c>
      <c r="P94">
        <f>Control!B92</f>
        <v>206.66666666666666</v>
      </c>
      <c r="Q94">
        <f>'Ctrl pct'!B92</f>
        <v>0.29650884744141559</v>
      </c>
      <c r="R94">
        <f>Controlled!B92</f>
        <v>25.8</v>
      </c>
      <c r="S94">
        <f>'Controlled pct'!B92</f>
        <v>3.7015781922525109E-2</v>
      </c>
      <c r="T94">
        <f>'Fight Time'!B92</f>
        <v>697</v>
      </c>
    </row>
    <row r="95" spans="1:20" x14ac:dyDescent="0.3">
      <c r="A95" t="str">
        <f>Control!A93</f>
        <v>Alex Pereira</v>
      </c>
      <c r="P95">
        <f>Control!B93</f>
        <v>12.636363636363637</v>
      </c>
      <c r="Q95">
        <f>'Ctrl pct'!B93</f>
        <v>1.980621259618125E-2</v>
      </c>
      <c r="R95">
        <f>Controlled!B93</f>
        <v>169.18181818181819</v>
      </c>
      <c r="S95">
        <f>'Controlled pct'!B93</f>
        <v>0.26517526360786547</v>
      </c>
      <c r="T95">
        <f>'Fight Time'!B93</f>
        <v>638</v>
      </c>
    </row>
    <row r="96" spans="1:20" x14ac:dyDescent="0.3">
      <c r="A96" t="str">
        <f>Control!A94</f>
        <v>Yuneisy Duben</v>
      </c>
      <c r="P96">
        <f>Control!B94</f>
        <v>0</v>
      </c>
      <c r="Q96">
        <f>'Ctrl pct'!B94</f>
        <v>0</v>
      </c>
      <c r="R96">
        <f>Controlled!B94</f>
        <v>0</v>
      </c>
      <c r="S96">
        <f>'Controlled pct'!B94</f>
        <v>0</v>
      </c>
      <c r="T96">
        <f>'Fight Time'!B94</f>
        <v>73</v>
      </c>
    </row>
    <row r="97" spans="1:21" x14ac:dyDescent="0.3">
      <c r="A97" t="str">
        <f>Control!A95</f>
        <v>Carli Judice</v>
      </c>
      <c r="P97">
        <f>Control!B95</f>
        <v>129.5</v>
      </c>
      <c r="Q97">
        <f>'Ctrl pct'!B95</f>
        <v>0.1438888888888889</v>
      </c>
      <c r="R97">
        <f>Controlled!B95</f>
        <v>100.5</v>
      </c>
      <c r="S97">
        <f>'Controlled pct'!B95</f>
        <v>0.11166666666666666</v>
      </c>
      <c r="T97">
        <f>'Fight Time'!B95</f>
        <v>900</v>
      </c>
    </row>
    <row r="98" spans="1:21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11">
        <v>3.75</v>
      </c>
      <c r="L98" s="11">
        <v>2.61</v>
      </c>
      <c r="M98">
        <v>0.49</v>
      </c>
      <c r="N98">
        <v>0.22</v>
      </c>
      <c r="O98">
        <v>0.28999999999999998</v>
      </c>
      <c r="P98">
        <f>Control!B96</f>
        <v>115.33333333333333</v>
      </c>
      <c r="Q98">
        <f>'Ctrl pct'!B96</f>
        <v>0.16886285993167399</v>
      </c>
      <c r="R98">
        <f>Controlled!B96</f>
        <v>224.66666666666666</v>
      </c>
      <c r="S98">
        <f>'Controlled pct'!B96</f>
        <v>0.3289409468033187</v>
      </c>
      <c r="T98">
        <f>'Fight Time'!B96</f>
        <v>683</v>
      </c>
      <c r="U98">
        <v>8</v>
      </c>
    </row>
    <row r="99" spans="1:21" x14ac:dyDescent="0.3">
      <c r="A99" t="str">
        <f>Control!A97</f>
        <v>Evan Elder</v>
      </c>
      <c r="P99">
        <f>Control!B97</f>
        <v>81.75</v>
      </c>
      <c r="Q99">
        <f>'Ctrl pct'!B97</f>
        <v>0.1149789029535865</v>
      </c>
      <c r="R99">
        <f>Controlled!B97</f>
        <v>128.75</v>
      </c>
      <c r="S99">
        <f>'Controlled pct'!B97</f>
        <v>0.1810829817158931</v>
      </c>
      <c r="T99">
        <f>'Fight Time'!B97</f>
        <v>711</v>
      </c>
    </row>
    <row r="100" spans="1:21" x14ac:dyDescent="0.3">
      <c r="A100" t="str">
        <f>Control!A98</f>
        <v>Priscila Cachoeira</v>
      </c>
      <c r="P100">
        <f>Control!B98</f>
        <v>13.4</v>
      </c>
      <c r="Q100">
        <f>'Ctrl pct'!B98</f>
        <v>2.2905982905982905E-2</v>
      </c>
      <c r="R100">
        <f>Controlled!B98</f>
        <v>206.3</v>
      </c>
      <c r="S100">
        <f>'Controlled pct'!B98</f>
        <v>0.3526495726495727</v>
      </c>
      <c r="T100">
        <f>'Fight Time'!B98</f>
        <v>585</v>
      </c>
    </row>
    <row r="101" spans="1:21" x14ac:dyDescent="0.3">
      <c r="A101" t="str">
        <f>Control!A99</f>
        <v>Josiane Nunes</v>
      </c>
      <c r="P101">
        <f>Control!B99</f>
        <v>40.6</v>
      </c>
      <c r="Q101">
        <f>'Ctrl pct'!B99</f>
        <v>5.2118100128369704E-2</v>
      </c>
      <c r="R101">
        <f>Controlled!B99</f>
        <v>130.19999999999999</v>
      </c>
      <c r="S101">
        <f>'Controlled pct'!B99</f>
        <v>0.16713735558408213</v>
      </c>
      <c r="T101">
        <f>'Fight Time'!B99</f>
        <v>779</v>
      </c>
    </row>
    <row r="102" spans="1:21" x14ac:dyDescent="0.3">
      <c r="A102" t="str">
        <f>Control!A100</f>
        <v>Andre Lima</v>
      </c>
      <c r="P102">
        <f>Control!B100</f>
        <v>187.25</v>
      </c>
      <c r="Q102">
        <f>'Ctrl pct'!B100</f>
        <v>0.23612862547288777</v>
      </c>
      <c r="R102">
        <f>Controlled!B100</f>
        <v>62.5</v>
      </c>
      <c r="S102">
        <f>'Controlled pct'!B100</f>
        <v>7.8814627994955866E-2</v>
      </c>
      <c r="T102">
        <f>'Fight Time'!B100</f>
        <v>793</v>
      </c>
    </row>
    <row r="103" spans="1:21" x14ac:dyDescent="0.3">
      <c r="A103" t="str">
        <f>Control!A101</f>
        <v>Daniel Barez</v>
      </c>
      <c r="P103">
        <f>Control!B101</f>
        <v>71.333333333333329</v>
      </c>
      <c r="Q103">
        <f>'Ctrl pct'!B101</f>
        <v>0.10662680617837568</v>
      </c>
      <c r="R103">
        <f>Controlled!B101</f>
        <v>117.66666666666667</v>
      </c>
      <c r="S103">
        <f>'Controlled pct'!B101</f>
        <v>0.17588440458395616</v>
      </c>
      <c r="T103">
        <f>'Fight Time'!B101</f>
        <v>669</v>
      </c>
    </row>
    <row r="104" spans="1:21" x14ac:dyDescent="0.3">
      <c r="A104" t="str">
        <f>Control!A102</f>
        <v>Josias Musasa</v>
      </c>
      <c r="P104">
        <f>Control!B102</f>
        <v>246</v>
      </c>
      <c r="Q104">
        <f>'Ctrl pct'!B102</f>
        <v>0.27333333333333332</v>
      </c>
      <c r="R104">
        <f>Controlled!B102</f>
        <v>231</v>
      </c>
      <c r="S104">
        <f>'Controlled pct'!B102</f>
        <v>0.25666666666666665</v>
      </c>
      <c r="T104">
        <f>'Fight Time'!B102</f>
        <v>900</v>
      </c>
    </row>
    <row r="105" spans="1:21" x14ac:dyDescent="0.3">
      <c r="A105" t="str">
        <f>Control!A103</f>
        <v>Carlos Vera</v>
      </c>
      <c r="P105">
        <f>Control!B103</f>
        <v>0</v>
      </c>
      <c r="Q105">
        <f>'Ctrl pct'!B103</f>
        <v>0</v>
      </c>
      <c r="R105">
        <f>Controlled!B103</f>
        <v>783</v>
      </c>
      <c r="S105">
        <f>'Controlled pct'!B103</f>
        <v>0.87</v>
      </c>
      <c r="T105">
        <f>'Fight Time'!B103</f>
        <v>900</v>
      </c>
    </row>
    <row r="106" spans="1:21" x14ac:dyDescent="0.3">
      <c r="A106" t="str">
        <f>Control!A104</f>
        <v>Brendson Ribeiro</v>
      </c>
      <c r="P106">
        <f>Control!B104</f>
        <v>30.75</v>
      </c>
      <c r="Q106">
        <f>'Ctrl pct'!B104</f>
        <v>5.7800751879699248E-2</v>
      </c>
      <c r="R106">
        <f>Controlled!B104</f>
        <v>154.5</v>
      </c>
      <c r="S106">
        <f>'Controlled pct'!B104</f>
        <v>0.29041353383458646</v>
      </c>
      <c r="T106">
        <f>'Fight Time'!B104</f>
        <v>532</v>
      </c>
    </row>
    <row r="107" spans="1:21" x14ac:dyDescent="0.3">
      <c r="A107" t="str">
        <f>Control!A105</f>
        <v>Diyar Nurgozhay</v>
      </c>
      <c r="P107">
        <f>Control!B105</f>
        <v>1</v>
      </c>
      <c r="Q107">
        <f>'Ctrl pct'!B105</f>
        <v>1.953125E-3</v>
      </c>
      <c r="R107">
        <f>Controlled!B105</f>
        <v>15</v>
      </c>
      <c r="S107">
        <f>'Controlled pct'!B105</f>
        <v>2.9296875E-2</v>
      </c>
      <c r="T107">
        <f>'Fight Time'!B105</f>
        <v>512</v>
      </c>
    </row>
    <row r="108" spans="1:21" x14ac:dyDescent="0.3">
      <c r="A108" t="str">
        <f>Control!A106</f>
        <v>Sam Hughes</v>
      </c>
      <c r="P108">
        <f>Control!B106</f>
        <v>221.33333333333334</v>
      </c>
      <c r="Q108">
        <f>'Ctrl pct'!B106</f>
        <v>0.2679580306698951</v>
      </c>
      <c r="R108">
        <f>Controlled!B106</f>
        <v>94.222222222222229</v>
      </c>
      <c r="S108">
        <f>'Controlled pct'!B106</f>
        <v>0.11407048695184289</v>
      </c>
      <c r="T108">
        <f>'Fight Time'!B106</f>
        <v>826</v>
      </c>
    </row>
    <row r="109" spans="1:21" x14ac:dyDescent="0.3">
      <c r="A109" t="str">
        <f>Control!A107</f>
        <v>Stephanie Luciano</v>
      </c>
      <c r="P109">
        <f>Control!B107</f>
        <v>140.5</v>
      </c>
      <c r="Q109">
        <f>'Ctrl pct'!B107</f>
        <v>0.15611111111111112</v>
      </c>
      <c r="R109">
        <f>Controlled!B107</f>
        <v>213</v>
      </c>
      <c r="S109">
        <f>'Controlled pct'!B107</f>
        <v>0.23666666666666666</v>
      </c>
      <c r="T109">
        <f>'Fight Time'!B107</f>
        <v>900</v>
      </c>
    </row>
    <row r="110" spans="1:21" x14ac:dyDescent="0.3">
      <c r="A110" t="str">
        <f>Control!A108</f>
        <v>Ryan Spann</v>
      </c>
      <c r="P110">
        <f>Control!B108</f>
        <v>83.07692307692308</v>
      </c>
      <c r="Q110">
        <f>'Ctrl pct'!B108</f>
        <v>0.26042922594646734</v>
      </c>
      <c r="R110">
        <f>Controlled!B108</f>
        <v>62.846153846153847</v>
      </c>
      <c r="S110">
        <f>'Controlled pct'!B108</f>
        <v>0.19700988666505909</v>
      </c>
      <c r="T110">
        <f>'Fight Time'!B108</f>
        <v>319</v>
      </c>
    </row>
    <row r="111" spans="1:21" x14ac:dyDescent="0.3">
      <c r="A111" t="str">
        <f>Control!A109</f>
        <v>Waldo Cortes Acosta</v>
      </c>
      <c r="P111">
        <f>Control!B109</f>
        <v>106</v>
      </c>
      <c r="Q111">
        <f>'Ctrl pct'!B109</f>
        <v>0.15142857142857144</v>
      </c>
      <c r="R111">
        <f>Controlled!B109</f>
        <v>61</v>
      </c>
      <c r="S111">
        <f>'Controlled pct'!B109</f>
        <v>8.7142857142857147E-2</v>
      </c>
      <c r="T111">
        <f>'Fight Time'!B109</f>
        <v>700</v>
      </c>
    </row>
    <row r="112" spans="1:21" x14ac:dyDescent="0.3">
      <c r="A112" t="str">
        <f>Control!A110</f>
        <v>AJ Cunningham</v>
      </c>
      <c r="P112">
        <f>Control!B110</f>
        <v>13</v>
      </c>
      <c r="Q112">
        <f>'Ctrl pct'!B110</f>
        <v>3.1630170316301706E-2</v>
      </c>
      <c r="R112">
        <f>Controlled!B110</f>
        <v>14</v>
      </c>
      <c r="S112">
        <f>'Controlled pct'!B110</f>
        <v>3.4063260340632603E-2</v>
      </c>
      <c r="T112">
        <f>'Fight Time'!B110</f>
        <v>411</v>
      </c>
    </row>
    <row r="113" spans="1:21" x14ac:dyDescent="0.3">
      <c r="A113" t="str">
        <f>Control!A111</f>
        <v>Su Young You</v>
      </c>
      <c r="P113">
        <f>Control!B111</f>
        <v>359</v>
      </c>
      <c r="Q113">
        <f>'Ctrl pct'!B111</f>
        <v>0.3988888888888889</v>
      </c>
      <c r="R113">
        <f>Controlled!B111</f>
        <v>61.333333333333336</v>
      </c>
      <c r="S113">
        <f>'Controlled pct'!B111</f>
        <v>6.8148148148148152E-2</v>
      </c>
      <c r="T113">
        <f>'Fight Time'!B111</f>
        <v>900</v>
      </c>
    </row>
    <row r="114" spans="1:21" x14ac:dyDescent="0.3">
      <c r="A114" t="str">
        <f>Control!A112</f>
        <v>Cody Gibson</v>
      </c>
      <c r="P114">
        <f>Control!B112</f>
        <v>173.875</v>
      </c>
      <c r="Q114">
        <f>'Ctrl pct'!B112</f>
        <v>0.25874255952380953</v>
      </c>
      <c r="R114">
        <f>Controlled!B112</f>
        <v>129.75</v>
      </c>
      <c r="S114">
        <f>'Controlled pct'!B112</f>
        <v>0.19308035714285715</v>
      </c>
      <c r="T114">
        <f>'Fight Time'!B112</f>
        <v>672</v>
      </c>
    </row>
    <row r="115" spans="1:21" x14ac:dyDescent="0.3">
      <c r="A115" t="str">
        <f>Control!A113</f>
        <v>Damon Blackshear</v>
      </c>
      <c r="P115">
        <f>Control!B113</f>
        <v>111.71428571428571</v>
      </c>
      <c r="Q115">
        <f>'Ctrl pct'!B113</f>
        <v>0.20920278223649008</v>
      </c>
      <c r="R115">
        <f>Controlled!B113</f>
        <v>128.28571428571428</v>
      </c>
      <c r="S115">
        <f>'Controlled pct'!B113</f>
        <v>0.24023542001070089</v>
      </c>
      <c r="T115">
        <f>'Fight Time'!B113</f>
        <v>534</v>
      </c>
    </row>
    <row r="116" spans="1:21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11">
        <v>4.6500000000000004</v>
      </c>
      <c r="L116" s="11">
        <v>4.3</v>
      </c>
      <c r="M116">
        <v>0.62</v>
      </c>
      <c r="N116">
        <v>0.24</v>
      </c>
      <c r="O116">
        <v>0.14000000000000001</v>
      </c>
      <c r="P116">
        <f>Control!B114</f>
        <v>114</v>
      </c>
      <c r="Q116">
        <f>'Ctrl pct'!B114</f>
        <v>0.16618075801749271</v>
      </c>
      <c r="R116">
        <f>Controlled!B114</f>
        <v>346.22222222222223</v>
      </c>
      <c r="S116">
        <f>'Controlled pct'!B114</f>
        <v>0.50469711694201491</v>
      </c>
      <c r="T116">
        <f>'Fight Time'!B114</f>
        <v>686</v>
      </c>
      <c r="U116">
        <v>-1</v>
      </c>
    </row>
    <row r="117" spans="1:21" x14ac:dyDescent="0.3">
      <c r="A117" t="str">
        <f>Control!A115</f>
        <v>Alex Hernandez</v>
      </c>
      <c r="P117">
        <f>Control!B115</f>
        <v>73.857142857142861</v>
      </c>
      <c r="Q117">
        <f>'Ctrl pct'!B115</f>
        <v>0.12068160597572362</v>
      </c>
      <c r="R117">
        <f>Controlled!B115</f>
        <v>63.428571428571431</v>
      </c>
      <c r="S117">
        <f>'Controlled pct'!B115</f>
        <v>0.10364145658263306</v>
      </c>
      <c r="T117">
        <f>'Fight Time'!B115</f>
        <v>612</v>
      </c>
    </row>
    <row r="118" spans="1:21" x14ac:dyDescent="0.3">
      <c r="A118" t="str">
        <f>Control!A116</f>
        <v>Kevin Vallejos</v>
      </c>
      <c r="P118">
        <f>Control!B116</f>
        <v>5.5</v>
      </c>
      <c r="Q118">
        <f>'Ctrl pct'!B116</f>
        <v>1.0536398467432951E-2</v>
      </c>
      <c r="R118">
        <f>Controlled!B116</f>
        <v>5</v>
      </c>
      <c r="S118">
        <f>'Controlled pct'!B116</f>
        <v>9.5785440613026813E-3</v>
      </c>
      <c r="T118">
        <f>'Fight Time'!B116</f>
        <v>522</v>
      </c>
    </row>
    <row r="119" spans="1:21" x14ac:dyDescent="0.3">
      <c r="A119" t="str">
        <f>Control!A117</f>
        <v>Choi SeungWoo</v>
      </c>
      <c r="P119">
        <f>Control!B117</f>
        <v>118</v>
      </c>
      <c r="Q119">
        <f>'Ctrl pct'!B117</f>
        <v>0.18759936406995231</v>
      </c>
      <c r="R119">
        <f>Controlled!B117</f>
        <v>111.4</v>
      </c>
      <c r="S119">
        <f>'Controlled pct'!B117</f>
        <v>0.17710651828298887</v>
      </c>
      <c r="T119">
        <f>'Fight Time'!B117</f>
        <v>629</v>
      </c>
    </row>
    <row r="120" spans="1:21" x14ac:dyDescent="0.3">
      <c r="A120" t="str">
        <f>Control!A118</f>
        <v>Elizeu Santos</v>
      </c>
      <c r="P120">
        <f>Control!B118</f>
        <v>90.5</v>
      </c>
      <c r="Q120">
        <f>'Ctrl pct'!B118</f>
        <v>0.1258692628650904</v>
      </c>
      <c r="R120">
        <f>Controlled!B118</f>
        <v>181.625</v>
      </c>
      <c r="S120">
        <f>'Controlled pct'!B118</f>
        <v>0.25260778859527122</v>
      </c>
      <c r="T120">
        <f>'Fight Time'!B118</f>
        <v>719</v>
      </c>
    </row>
    <row r="121" spans="1:21" x14ac:dyDescent="0.3">
      <c r="A121" t="str">
        <f>Control!A119</f>
        <v>Chidi Njokuani</v>
      </c>
      <c r="P121">
        <f>Control!B119</f>
        <v>142</v>
      </c>
      <c r="Q121">
        <f>'Ctrl pct'!B119</f>
        <v>0.24398625429553264</v>
      </c>
      <c r="R121">
        <f>Controlled!B119</f>
        <v>149.875</v>
      </c>
      <c r="S121">
        <f>'Controlled pct'!B119</f>
        <v>0.25751718213058417</v>
      </c>
      <c r="T121">
        <f>'Fight Time'!B119</f>
        <v>582</v>
      </c>
    </row>
    <row r="122" spans="1:21" x14ac:dyDescent="0.3">
      <c r="A122" t="str">
        <f>Control!A120</f>
        <v>Roman Dolidze</v>
      </c>
      <c r="P122">
        <f>Control!B120</f>
        <v>213.36363636363637</v>
      </c>
      <c r="Q122">
        <f>'Ctrl pct'!B120</f>
        <v>0.31609427609427609</v>
      </c>
      <c r="R122">
        <f>Controlled!B120</f>
        <v>51.272727272727273</v>
      </c>
      <c r="S122">
        <f>'Controlled pct'!B120</f>
        <v>7.5959595959595963E-2</v>
      </c>
      <c r="T122">
        <f>'Fight Time'!B120</f>
        <v>675</v>
      </c>
    </row>
    <row r="123" spans="1:21" x14ac:dyDescent="0.3">
      <c r="A123" t="str">
        <f>Control!A121</f>
        <v>Marvin Vettori</v>
      </c>
      <c r="P123">
        <f>Control!B121</f>
        <v>218.46666666666667</v>
      </c>
      <c r="Q123">
        <f>'Ctrl pct'!B121</f>
        <v>0.21523809523809523</v>
      </c>
      <c r="R123">
        <f>Controlled!B121</f>
        <v>67.066666666666663</v>
      </c>
      <c r="S123">
        <f>'Controlled pct'!B121</f>
        <v>6.6075533661740557E-2</v>
      </c>
      <c r="T123">
        <f>'Fight Time'!B121</f>
        <v>1015</v>
      </c>
    </row>
    <row r="124" spans="1:21" x14ac:dyDescent="0.3">
      <c r="A124" t="str">
        <f>Control!A122</f>
        <v>Kaue Fernandez</v>
      </c>
      <c r="P124">
        <f>Control!B122</f>
        <v>66.333333333333329</v>
      </c>
      <c r="Q124">
        <f>'Ctrl pct'!B122</f>
        <v>0.13537414965986394</v>
      </c>
      <c r="R124">
        <f>Controlled!B122</f>
        <v>172.33333333333334</v>
      </c>
      <c r="S124">
        <f>'Controlled pct'!B122</f>
        <v>0.35170068027210888</v>
      </c>
      <c r="T124">
        <f>'Fight Time'!B122</f>
        <v>490</v>
      </c>
    </row>
    <row r="125" spans="1:21" x14ac:dyDescent="0.3">
      <c r="A125" t="str">
        <f>Control!A123</f>
        <v>Guram Kutateladze</v>
      </c>
      <c r="P125">
        <f>Control!B123</f>
        <v>86.6</v>
      </c>
      <c r="Q125">
        <f>'Ctrl pct'!B123</f>
        <v>9.9084668192219671E-2</v>
      </c>
      <c r="R125">
        <f>Controlled!B123</f>
        <v>159.6</v>
      </c>
      <c r="S125">
        <f>'Controlled pct'!B123</f>
        <v>0.18260869565217391</v>
      </c>
      <c r="T125">
        <f>'Fight Time'!B123</f>
        <v>874</v>
      </c>
    </row>
    <row r="126" spans="1:21" x14ac:dyDescent="0.3">
      <c r="A126" t="str">
        <f>Control!A124</f>
        <v>Caolan Loughran</v>
      </c>
      <c r="P126">
        <f>Control!B124</f>
        <v>283.25</v>
      </c>
      <c r="Q126">
        <f>'Ctrl pct'!B124</f>
        <v>0.31472222222222224</v>
      </c>
      <c r="R126">
        <f>Controlled!B124</f>
        <v>72</v>
      </c>
      <c r="S126">
        <f>'Controlled pct'!B124</f>
        <v>0.08</v>
      </c>
      <c r="T126">
        <f>'Fight Time'!B124</f>
        <v>900</v>
      </c>
    </row>
    <row r="127" spans="1:21" x14ac:dyDescent="0.3">
      <c r="A127" t="str">
        <f>Control!A125</f>
        <v>Nathan Fletcher</v>
      </c>
      <c r="P127">
        <f>Control!B125</f>
        <v>222</v>
      </c>
      <c r="Q127">
        <f>'Ctrl pct'!B125</f>
        <v>0.5935828877005348</v>
      </c>
      <c r="R127">
        <f>Controlled!B125</f>
        <v>234.5</v>
      </c>
      <c r="S127">
        <f>'Controlled pct'!B125</f>
        <v>0.62700534759358284</v>
      </c>
      <c r="T127">
        <f>'Fight Time'!B125</f>
        <v>374</v>
      </c>
    </row>
    <row r="128" spans="1:21" x14ac:dyDescent="0.3">
      <c r="A128" t="str">
        <f>Control!A126</f>
        <v>Andrey Pulyaev</v>
      </c>
      <c r="P128">
        <f>Control!B126</f>
        <v>136</v>
      </c>
      <c r="Q128">
        <f>'Ctrl pct'!B126</f>
        <v>0.15111111111111111</v>
      </c>
      <c r="R128">
        <f>Controlled!B126</f>
        <v>351.5</v>
      </c>
      <c r="S128">
        <f>'Controlled pct'!B126</f>
        <v>0.39055555555555554</v>
      </c>
      <c r="T128">
        <f>'Fight Time'!B126</f>
        <v>900</v>
      </c>
    </row>
    <row r="129" spans="1:20" x14ac:dyDescent="0.3">
      <c r="A129" t="str">
        <f>Control!A127</f>
        <v>Christian Leroy Duncan</v>
      </c>
      <c r="P129">
        <f>Control!B127</f>
        <v>162.33333333333334</v>
      </c>
      <c r="Q129">
        <f>'Ctrl pct'!B127</f>
        <v>0.28036845135290733</v>
      </c>
      <c r="R129">
        <f>Controlled!B127</f>
        <v>145.5</v>
      </c>
      <c r="S129">
        <f>'Controlled pct'!B127</f>
        <v>0.25129533678756477</v>
      </c>
      <c r="T129">
        <f>'Fight Time'!B127</f>
        <v>579</v>
      </c>
    </row>
    <row r="130" spans="1:20" x14ac:dyDescent="0.3">
      <c r="A130" t="str">
        <f>Control!A128</f>
        <v>Mick Parkin</v>
      </c>
      <c r="P130">
        <f>Control!B128</f>
        <v>109.66666666666667</v>
      </c>
      <c r="Q130">
        <f>'Ctrl pct'!B128</f>
        <v>0.18156732891832231</v>
      </c>
      <c r="R130">
        <f>Controlled!B128</f>
        <v>29.333333333333332</v>
      </c>
      <c r="S130">
        <f>'Controlled pct'!B128</f>
        <v>4.856512141280353E-2</v>
      </c>
      <c r="T130">
        <f>'Fight Time'!B128</f>
        <v>604</v>
      </c>
    </row>
    <row r="131" spans="1:20" x14ac:dyDescent="0.3">
      <c r="A131" t="str">
        <f>Control!A129</f>
        <v>Marcin Tybura</v>
      </c>
      <c r="P131">
        <f>Control!B129</f>
        <v>206</v>
      </c>
      <c r="Q131">
        <f>'Ctrl pct'!B129</f>
        <v>0.31024096385542171</v>
      </c>
      <c r="R131">
        <f>Controlled!B129</f>
        <v>97.454545454545453</v>
      </c>
      <c r="S131">
        <f>'Controlled pct'!B129</f>
        <v>0.14676889375684557</v>
      </c>
      <c r="T131">
        <f>'Fight Time'!B129</f>
        <v>664</v>
      </c>
    </row>
    <row r="132" spans="1:20" x14ac:dyDescent="0.3">
      <c r="A132" t="str">
        <f>Control!A130</f>
        <v>Felippe dos Santos</v>
      </c>
      <c r="P132">
        <f>Control!B130</f>
        <v>39</v>
      </c>
      <c r="Q132">
        <f>'Ctrl pct'!B130</f>
        <v>4.3333333333333335E-2</v>
      </c>
      <c r="R132">
        <f>Controlled!B130</f>
        <v>320</v>
      </c>
      <c r="S132">
        <f>'Controlled pct'!B130</f>
        <v>0.35555555555555557</v>
      </c>
      <c r="T132">
        <f>'Fight Time'!B130</f>
        <v>900</v>
      </c>
    </row>
    <row r="133" spans="1:20" x14ac:dyDescent="0.3">
      <c r="A133" t="str">
        <f>Control!A131</f>
        <v>Lone'er Kavanagh</v>
      </c>
      <c r="P133">
        <f>Control!B131</f>
        <v>131</v>
      </c>
      <c r="Q133">
        <f>'Ctrl pct'!B131</f>
        <v>0.25047801147227533</v>
      </c>
      <c r="R133">
        <f>Controlled!B131</f>
        <v>30.666666666666668</v>
      </c>
      <c r="S133">
        <f>'Controlled pct'!B131</f>
        <v>5.8636073932441045E-2</v>
      </c>
      <c r="T133">
        <f>'Fight Time'!B131</f>
        <v>523</v>
      </c>
    </row>
    <row r="134" spans="1:20" x14ac:dyDescent="0.3">
      <c r="A134" t="str">
        <f>Control!A132</f>
        <v>Chris Padilla</v>
      </c>
      <c r="P134">
        <f>Control!B132</f>
        <v>100.33333333333333</v>
      </c>
      <c r="Q134">
        <f>'Ctrl pct'!B132</f>
        <v>0.18789013732833956</v>
      </c>
      <c r="R134">
        <f>Controlled!B132</f>
        <v>4.333333333333333</v>
      </c>
      <c r="S134">
        <f>'Controlled pct'!B132</f>
        <v>8.11485642946317E-3</v>
      </c>
      <c r="T134">
        <f>'Fight Time'!B132</f>
        <v>534</v>
      </c>
    </row>
    <row r="135" spans="1:20" x14ac:dyDescent="0.3">
      <c r="A135" t="str">
        <f>Control!A133</f>
        <v>Jai Herbert</v>
      </c>
      <c r="P135">
        <f>Control!B133</f>
        <v>115.22222222222223</v>
      </c>
      <c r="Q135">
        <f>'Ctrl pct'!B133</f>
        <v>0.17069958847736627</v>
      </c>
      <c r="R135">
        <f>Controlled!B133</f>
        <v>175.11111111111111</v>
      </c>
      <c r="S135">
        <f>'Controlled pct'!B133</f>
        <v>0.25942386831275721</v>
      </c>
      <c r="T135">
        <f>'Fight Time'!B133</f>
        <v>675</v>
      </c>
    </row>
    <row r="136" spans="1:20" x14ac:dyDescent="0.3">
      <c r="A136" t="str">
        <f>Control!A134</f>
        <v>Morgan Charriere</v>
      </c>
      <c r="P136">
        <f>Control!B134</f>
        <v>139.75</v>
      </c>
      <c r="Q136">
        <f>'Ctrl pct'!B134</f>
        <v>0.28755144032921809</v>
      </c>
      <c r="R136">
        <f>Controlled!B134</f>
        <v>86.25</v>
      </c>
      <c r="S136">
        <f>'Controlled pct'!B134</f>
        <v>0.17746913580246915</v>
      </c>
      <c r="T136">
        <f>'Fight Time'!B134</f>
        <v>486</v>
      </c>
    </row>
    <row r="137" spans="1:20" x14ac:dyDescent="0.3">
      <c r="A137" t="str">
        <f>Control!A135</f>
        <v>Nathaniel Wood</v>
      </c>
      <c r="P137">
        <f>Control!B135</f>
        <v>96.083333333333329</v>
      </c>
      <c r="Q137">
        <f>'Ctrl pct'!B135</f>
        <v>0.12193316412859559</v>
      </c>
      <c r="R137">
        <f>Controlled!B135</f>
        <v>126.5</v>
      </c>
      <c r="S137">
        <f>'Controlled pct'!B135</f>
        <v>0.16053299492385786</v>
      </c>
      <c r="T137">
        <f>'Fight Time'!B135</f>
        <v>788</v>
      </c>
    </row>
    <row r="138" spans="1:20" x14ac:dyDescent="0.3">
      <c r="A138" t="str">
        <f>Control!A136</f>
        <v>Chris Duncan</v>
      </c>
      <c r="P138">
        <f>Control!B136</f>
        <v>128.14285714285714</v>
      </c>
      <c r="Q138">
        <f>'Ctrl pct'!B136</f>
        <v>0.30151260504201682</v>
      </c>
      <c r="R138">
        <f>Controlled!B136</f>
        <v>18.857142857142858</v>
      </c>
      <c r="S138">
        <f>'Controlled pct'!B136</f>
        <v>4.4369747899159664E-2</v>
      </c>
      <c r="T138">
        <f>'Fight Time'!B136</f>
        <v>425</v>
      </c>
    </row>
    <row r="139" spans="1:20" x14ac:dyDescent="0.3">
      <c r="A139" t="str">
        <f>Control!A137</f>
        <v>Jordan Vucenic</v>
      </c>
      <c r="P139">
        <f>Control!B137</f>
        <v>142</v>
      </c>
      <c r="Q139">
        <f>'Ctrl pct'!B137</f>
        <v>0.15777777777777777</v>
      </c>
      <c r="R139">
        <f>Controlled!B137</f>
        <v>291</v>
      </c>
      <c r="S139">
        <f>'Controlled pct'!B137</f>
        <v>0.32333333333333331</v>
      </c>
      <c r="T139">
        <f>'Fight Time'!B137</f>
        <v>900</v>
      </c>
    </row>
    <row r="140" spans="1:20" x14ac:dyDescent="0.3">
      <c r="A140" t="str">
        <f>Control!A138</f>
        <v>Thainara</v>
      </c>
      <c r="P140">
        <f>Control!B138</f>
        <v>173.5</v>
      </c>
      <c r="Q140">
        <f>'Ctrl pct'!B138</f>
        <v>0.19277777777777777</v>
      </c>
      <c r="R140">
        <f>Controlled!B138</f>
        <v>8.5</v>
      </c>
      <c r="S140">
        <f>'Controlled pct'!B138</f>
        <v>9.4444444444444445E-3</v>
      </c>
      <c r="T140">
        <f>'Fight Time'!B138</f>
        <v>900</v>
      </c>
    </row>
    <row r="141" spans="1:20" x14ac:dyDescent="0.3">
      <c r="A141" t="str">
        <f>Control!A139</f>
        <v>McCann</v>
      </c>
      <c r="P141">
        <f>Control!B139</f>
        <v>75.928571428571431</v>
      </c>
      <c r="Q141">
        <f>'Ctrl pct'!B139</f>
        <v>0.1190103000447828</v>
      </c>
      <c r="R141">
        <f>Controlled!B139</f>
        <v>184.28571428571428</v>
      </c>
      <c r="S141">
        <f>'Controlled pct'!B139</f>
        <v>0.28884908195253023</v>
      </c>
      <c r="T141">
        <f>'Fight Time'!B139</f>
        <v>638</v>
      </c>
    </row>
    <row r="142" spans="1:20" x14ac:dyDescent="0.3">
      <c r="A142" t="str">
        <f>Control!A140</f>
        <v>Alexia Holland</v>
      </c>
      <c r="P142">
        <f>Control!B140</f>
        <v>83.541666666666671</v>
      </c>
      <c r="Q142">
        <f>'Ctrl pct'!B140</f>
        <v>0.13518069039913702</v>
      </c>
      <c r="R142">
        <f>Controlled!B140</f>
        <v>222.88</v>
      </c>
      <c r="S142">
        <f>'Controlled pct'!B140</f>
        <v>0.36064724919093849</v>
      </c>
      <c r="T142">
        <f>'Fight Time'!B140</f>
        <v>618</v>
      </c>
    </row>
    <row r="143" spans="1:20" x14ac:dyDescent="0.3">
      <c r="A143" t="str">
        <f>Control!A141</f>
        <v>Gunnar Nelson</v>
      </c>
      <c r="P143">
        <f>Control!B141</f>
        <v>216.1875</v>
      </c>
      <c r="Q143">
        <f>'Ctrl pct'!B141</f>
        <v>0.35911544850498339</v>
      </c>
      <c r="R143">
        <f>Controlled!B141</f>
        <v>83.625</v>
      </c>
      <c r="S143">
        <f>'Controlled pct'!B141</f>
        <v>0.13891196013289037</v>
      </c>
      <c r="T143">
        <f>'Fight Time'!B141</f>
        <v>602</v>
      </c>
    </row>
    <row r="144" spans="1:20" x14ac:dyDescent="0.3">
      <c r="A144" t="str">
        <f>Control!A142</f>
        <v>Carlos Ulberg</v>
      </c>
      <c r="P144">
        <f>Control!B142</f>
        <v>20.8</v>
      </c>
      <c r="Q144">
        <f>'Ctrl pct'!B142</f>
        <v>4.988009592326139E-2</v>
      </c>
      <c r="R144">
        <f>Controlled!B142</f>
        <v>4.5</v>
      </c>
      <c r="S144">
        <f>'Controlled pct'!B142</f>
        <v>1.0791366906474821E-2</v>
      </c>
      <c r="T144">
        <f>'Fight Time'!B142</f>
        <v>417</v>
      </c>
    </row>
    <row r="145" spans="1:20" x14ac:dyDescent="0.3">
      <c r="A145" t="str">
        <f>Control!A143</f>
        <v>Jan Blachowicz</v>
      </c>
      <c r="P145">
        <f>Control!B143</f>
        <v>111.47619047619048</v>
      </c>
      <c r="Q145">
        <f>'Ctrl pct'!B143</f>
        <v>0.14182721434629833</v>
      </c>
      <c r="R145">
        <f>Controlled!B143</f>
        <v>211.33333333333334</v>
      </c>
      <c r="S145">
        <f>'Controlled pct'!B143</f>
        <v>0.26887192536047499</v>
      </c>
      <c r="T145">
        <f>'Fight Time'!B143</f>
        <v>786</v>
      </c>
    </row>
    <row r="146" spans="1:20" x14ac:dyDescent="0.3">
      <c r="A146" t="str">
        <f>Control!A144</f>
        <v>Sean Brady</v>
      </c>
      <c r="P146">
        <f>Control!B144</f>
        <v>383.77777777777777</v>
      </c>
      <c r="Q146">
        <f>'Ctrl pct'!B144</f>
        <v>0.45796870856536726</v>
      </c>
      <c r="R146">
        <f>Controlled!B144</f>
        <v>40.666666666666664</v>
      </c>
      <c r="S146">
        <f>'Controlled pct'!B144</f>
        <v>4.8528241845664274E-2</v>
      </c>
      <c r="T146">
        <f>'Fight Time'!B144</f>
        <v>838</v>
      </c>
    </row>
    <row r="147" spans="1:20" x14ac:dyDescent="0.3">
      <c r="A147" t="str">
        <f>Control!A145</f>
        <v>Leon Edwards</v>
      </c>
      <c r="P147">
        <f>Control!B145</f>
        <v>212.94736842105263</v>
      </c>
      <c r="Q147">
        <f>'Ctrl pct'!B145</f>
        <v>0.20436407717951308</v>
      </c>
      <c r="R147">
        <f>Controlled!B145</f>
        <v>292.31578947368422</v>
      </c>
      <c r="S147">
        <f>'Controlled pct'!B145</f>
        <v>0.28053338721082938</v>
      </c>
      <c r="T147">
        <f>'Fight Time'!B145</f>
        <v>1042</v>
      </c>
    </row>
    <row r="148" spans="1:20" x14ac:dyDescent="0.3">
      <c r="A148" t="str">
        <f>Control!A146</f>
        <v>Puja Tomar</v>
      </c>
      <c r="P148">
        <f>Control!B146</f>
        <v>39</v>
      </c>
      <c r="Q148">
        <f>'Ctrl pct'!B146</f>
        <v>4.3333333333333335E-2</v>
      </c>
      <c r="R148">
        <f>Controlled!B146</f>
        <v>54</v>
      </c>
      <c r="S148">
        <f>'Controlled pct'!B146</f>
        <v>0.06</v>
      </c>
      <c r="T148">
        <f>'Fight Time'!B146</f>
        <v>900</v>
      </c>
    </row>
    <row r="149" spans="1:20" x14ac:dyDescent="0.3">
      <c r="A149" t="str">
        <f>Control!A147</f>
        <v>Shauna Bannon</v>
      </c>
      <c r="P149">
        <f>Control!B147</f>
        <v>44.666666666666664</v>
      </c>
      <c r="Q149">
        <f>'Ctrl pct'!B147</f>
        <v>4.9629629629629628E-2</v>
      </c>
      <c r="R149">
        <f>Controlled!B147</f>
        <v>207.33333333333334</v>
      </c>
      <c r="S149">
        <f>'Controlled pct'!B147</f>
        <v>0.23037037037037039</v>
      </c>
      <c r="T149">
        <f>'Fight Time'!B147</f>
        <v>900</v>
      </c>
    </row>
    <row r="150" spans="1:20" x14ac:dyDescent="0.3">
      <c r="A150" t="str">
        <f>Control!A148</f>
        <v>Austin Hubbard</v>
      </c>
      <c r="P150">
        <f>Control!B148</f>
        <v>118.4</v>
      </c>
      <c r="Q150" t="e">
        <f>'Ctrl pct'!B148</f>
        <v>#DIV/0!</v>
      </c>
      <c r="R150">
        <f>Controlled!B148</f>
        <v>144.4</v>
      </c>
      <c r="S150" t="e">
        <f>'Controlled pct'!B148</f>
        <v>#DIV/0!</v>
      </c>
      <c r="T150">
        <f>'Fight Time'!B148</f>
        <v>0</v>
      </c>
    </row>
    <row r="151" spans="1:20" x14ac:dyDescent="0.3">
      <c r="A151" t="str">
        <f>Control!A149</f>
        <v>Gabriel Miranda</v>
      </c>
      <c r="P151">
        <f>Control!B149</f>
        <v>39.666666666666664</v>
      </c>
      <c r="Q151">
        <f>'Ctrl pct'!B149</f>
        <v>0.16951566951566951</v>
      </c>
      <c r="R151">
        <f>Controlled!B149</f>
        <v>109.66666666666667</v>
      </c>
      <c r="S151">
        <f>'Controlled pct'!B149</f>
        <v>0.46866096866096868</v>
      </c>
      <c r="T151">
        <f>'Fight Time'!B149</f>
        <v>234</v>
      </c>
    </row>
    <row r="152" spans="1:20" x14ac:dyDescent="0.3">
      <c r="A152" t="str">
        <f>Control!A150</f>
        <v>Jamall Emmers</v>
      </c>
      <c r="P152">
        <f>Control!B150</f>
        <v>152.14285714285714</v>
      </c>
      <c r="Q152">
        <f>'Ctrl pct'!B150</f>
        <v>0.27562111801242234</v>
      </c>
      <c r="R152">
        <f>Controlled!B150</f>
        <v>18</v>
      </c>
      <c r="S152">
        <f>'Controlled pct'!B150</f>
        <v>3.2608695652173912E-2</v>
      </c>
      <c r="T152">
        <f>'Fight Time'!B150</f>
        <v>552</v>
      </c>
    </row>
    <row r="153" spans="1:20" x14ac:dyDescent="0.3">
      <c r="A153" t="str">
        <f>Control!A151</f>
        <v>Vinc Pichel</v>
      </c>
      <c r="P153">
        <f>Control!B151</f>
        <v>199.90909090909091</v>
      </c>
      <c r="Q153">
        <f>'Ctrl pct'!B151</f>
        <v>0.27161561264822132</v>
      </c>
      <c r="R153">
        <f>Controlled!B151</f>
        <v>141.09090909090909</v>
      </c>
      <c r="S153">
        <f>'Controlled pct'!B151</f>
        <v>0.19169960474308301</v>
      </c>
      <c r="T153">
        <f>'Fight Time'!B151</f>
        <v>736</v>
      </c>
    </row>
    <row r="154" spans="1:20" x14ac:dyDescent="0.3">
      <c r="A154" t="str">
        <f>Control!A152</f>
        <v>Rafa Garcia</v>
      </c>
      <c r="P154">
        <f>Control!B152</f>
        <v>198.125</v>
      </c>
      <c r="Q154">
        <f>'Ctrl pct'!B152</f>
        <v>0.24796620775969963</v>
      </c>
      <c r="R154">
        <f>Controlled!B152</f>
        <v>61.625</v>
      </c>
      <c r="S154">
        <f>'Controlled pct'!B152</f>
        <v>7.7127659574468085E-2</v>
      </c>
      <c r="T154">
        <f>'Fight Time'!B152</f>
        <v>799</v>
      </c>
    </row>
    <row r="155" spans="1:20" x14ac:dyDescent="0.3">
      <c r="A155" t="str">
        <f>Control!A153</f>
        <v>Julia Polastri</v>
      </c>
      <c r="P155">
        <f>Control!B153</f>
        <v>167.5</v>
      </c>
      <c r="Q155">
        <f>'Ctrl pct'!B153</f>
        <v>0.2065351418002466</v>
      </c>
      <c r="R155">
        <f>Controlled!B153</f>
        <v>213.5</v>
      </c>
      <c r="S155">
        <f>'Controlled pct'!B153</f>
        <v>0.26325524044389642</v>
      </c>
      <c r="T155">
        <f>'Fight Time'!B153</f>
        <v>811</v>
      </c>
    </row>
    <row r="156" spans="1:20" x14ac:dyDescent="0.3">
      <c r="A156" t="str">
        <f>Control!A154</f>
        <v>Loopy Godinez</v>
      </c>
      <c r="P156">
        <f>Control!B154</f>
        <v>213.72727272727272</v>
      </c>
      <c r="Q156">
        <f>'Ctrl pct'!B154</f>
        <v>0.26256421710967165</v>
      </c>
      <c r="R156">
        <f>Controlled!B154</f>
        <v>106.75</v>
      </c>
      <c r="S156">
        <f>'Controlled pct'!B154</f>
        <v>0.13114250614250614</v>
      </c>
      <c r="T156">
        <f>'Fight Time'!B154</f>
        <v>814</v>
      </c>
    </row>
    <row r="157" spans="1:20" x14ac:dyDescent="0.3">
      <c r="A157" t="str">
        <f>Control!A155</f>
        <v>Cristian Rodriguez</v>
      </c>
      <c r="P157">
        <f>Control!B155</f>
        <v>151.125</v>
      </c>
      <c r="Q157">
        <f>'Ctrl pct'!B155</f>
        <v>0.20367250673854448</v>
      </c>
      <c r="R157">
        <f>Controlled!B155</f>
        <v>296.375</v>
      </c>
      <c r="S157">
        <f>'Controlled pct'!B155</f>
        <v>0.39942722371967654</v>
      </c>
      <c r="T157">
        <f>'Fight Time'!B155</f>
        <v>742</v>
      </c>
    </row>
    <row r="158" spans="1:20" x14ac:dyDescent="0.3">
      <c r="A158" t="str">
        <f>Control!A156</f>
        <v>Aleba Gautier</v>
      </c>
      <c r="P158">
        <f>Control!B156</f>
        <v>145</v>
      </c>
      <c r="Q158">
        <f>'Ctrl pct'!B156</f>
        <v>0.26851851851851855</v>
      </c>
      <c r="R158">
        <f>Controlled!B156</f>
        <v>307</v>
      </c>
      <c r="S158">
        <f>'Controlled pct'!B156</f>
        <v>0.56851851851851853</v>
      </c>
      <c r="T158">
        <f>'Fight Time'!B156</f>
        <v>540</v>
      </c>
    </row>
    <row r="159" spans="1:20" x14ac:dyDescent="0.3">
      <c r="A159" t="str">
        <f>Control!A157</f>
        <v>Jose Medina</v>
      </c>
      <c r="P159">
        <f>Control!B157</f>
        <v>64</v>
      </c>
      <c r="Q159">
        <f>'Ctrl pct'!B157</f>
        <v>7.1111111111111111E-2</v>
      </c>
      <c r="R159">
        <f>Controlled!B157</f>
        <v>359.5</v>
      </c>
      <c r="S159">
        <f>'Controlled pct'!B157</f>
        <v>0.39944444444444444</v>
      </c>
      <c r="T159">
        <f>'Fight Time'!B157</f>
        <v>900</v>
      </c>
    </row>
    <row r="160" spans="1:20" x14ac:dyDescent="0.3">
      <c r="A160" t="str">
        <f>Control!A158</f>
        <v>CJ Vergara</v>
      </c>
      <c r="P160">
        <f>Control!B158</f>
        <v>80.75</v>
      </c>
      <c r="Q160">
        <f>'Ctrl pct'!B158</f>
        <v>0.13151465798045603</v>
      </c>
      <c r="R160">
        <f>Controlled!B158</f>
        <v>140.125</v>
      </c>
      <c r="S160">
        <f>'Controlled pct'!B158</f>
        <v>0.22821661237785015</v>
      </c>
      <c r="T160">
        <f>'Fight Time'!B158</f>
        <v>614</v>
      </c>
    </row>
    <row r="161" spans="1:20" x14ac:dyDescent="0.3">
      <c r="A161" t="str">
        <f>Control!A159</f>
        <v>Edgar Chairez</v>
      </c>
      <c r="P161">
        <f>Control!B159</f>
        <v>15.2</v>
      </c>
      <c r="Q161">
        <f>'Ctrl pct'!B159</f>
        <v>2.4796084828711255E-2</v>
      </c>
      <c r="R161">
        <f>Controlled!B159</f>
        <v>249.6</v>
      </c>
      <c r="S161">
        <f>'Controlled pct'!B159</f>
        <v>0.40717781402936376</v>
      </c>
      <c r="T161">
        <f>'Fight Time'!B159</f>
        <v>613</v>
      </c>
    </row>
    <row r="162" spans="1:20" x14ac:dyDescent="0.3">
      <c r="A162" t="str">
        <f>Control!A160</f>
        <v>Kevin Borjas</v>
      </c>
      <c r="P162">
        <f>Control!B160</f>
        <v>29.333333333333332</v>
      </c>
      <c r="Q162">
        <f>'Ctrl pct'!B160</f>
        <v>4.0072859744990891E-2</v>
      </c>
      <c r="R162">
        <f>Controlled!B160</f>
        <v>194.33333333333334</v>
      </c>
      <c r="S162">
        <f>'Controlled pct'!B160</f>
        <v>0.26548269581056466</v>
      </c>
      <c r="T162">
        <f>'Fight Time'!B160</f>
        <v>732</v>
      </c>
    </row>
    <row r="163" spans="1:20" x14ac:dyDescent="0.3">
      <c r="A163" t="str">
        <f>Control!A161</f>
        <v>Ronaldo Rodriguez</v>
      </c>
      <c r="P163">
        <f>Control!B161</f>
        <v>374.33333333333331</v>
      </c>
      <c r="Q163">
        <f>'Ctrl pct'!B161</f>
        <v>0.46791666666666665</v>
      </c>
      <c r="R163">
        <f>Controlled!B161</f>
        <v>151.66666666666666</v>
      </c>
      <c r="S163">
        <f>'Controlled pct'!B161</f>
        <v>0.18958333333333333</v>
      </c>
      <c r="T163">
        <f>'Fight Time'!B161</f>
        <v>800</v>
      </c>
    </row>
    <row r="164" spans="1:20" x14ac:dyDescent="0.3">
      <c r="A164" t="str">
        <f>Control!A162</f>
        <v>Saimon Oliveira</v>
      </c>
      <c r="P164">
        <f>Control!B162</f>
        <v>177.66666666666666</v>
      </c>
      <c r="Q164">
        <f>'Ctrl pct'!B162</f>
        <v>0.23815907059874886</v>
      </c>
      <c r="R164">
        <f>Controlled!B162</f>
        <v>276.66666666666669</v>
      </c>
      <c r="S164">
        <f>'Controlled pct'!B162</f>
        <v>0.3708668453976765</v>
      </c>
      <c r="T164">
        <f>'Fight Time'!B162</f>
        <v>746</v>
      </c>
    </row>
    <row r="165" spans="1:20" x14ac:dyDescent="0.3">
      <c r="A165" t="str">
        <f>Control!A163</f>
        <v>David Martinez</v>
      </c>
      <c r="P165">
        <f>Control!B163</f>
        <v>0</v>
      </c>
      <c r="Q165">
        <f>'Ctrl pct'!B163</f>
        <v>0</v>
      </c>
      <c r="R165">
        <f>Controlled!B163</f>
        <v>25</v>
      </c>
      <c r="S165">
        <f>'Controlled pct'!B163</f>
        <v>2.7777777777777776E-2</v>
      </c>
      <c r="T165">
        <f>'Fight Time'!B163</f>
        <v>900</v>
      </c>
    </row>
    <row r="166" spans="1:20" x14ac:dyDescent="0.3">
      <c r="A166" t="str">
        <f>Control!A164</f>
        <v>Vince Morales</v>
      </c>
      <c r="P166">
        <f>Control!B164</f>
        <v>46.2</v>
      </c>
      <c r="Q166">
        <f>'Ctrl pct'!B164</f>
        <v>6.1192052980132451E-2</v>
      </c>
      <c r="R166">
        <f>Controlled!B164</f>
        <v>64</v>
      </c>
      <c r="S166">
        <f>'Controlled pct'!B164</f>
        <v>8.4768211920529801E-2</v>
      </c>
      <c r="T166">
        <f>'Fight Time'!B164</f>
        <v>755</v>
      </c>
    </row>
    <row r="167" spans="1:20" x14ac:dyDescent="0.3">
      <c r="A167" t="str">
        <f>Control!A165</f>
        <v>Raul Rosas</v>
      </c>
      <c r="P167">
        <f>Control!B165</f>
        <v>342.5</v>
      </c>
      <c r="Q167">
        <f>'Ctrl pct'!B165</f>
        <v>0.6116071428571429</v>
      </c>
      <c r="R167">
        <f>Controlled!B165</f>
        <v>103.5</v>
      </c>
      <c r="S167">
        <f>'Controlled pct'!B165</f>
        <v>0.18482142857142858</v>
      </c>
      <c r="T167">
        <f>'Fight Time'!B165</f>
        <v>560</v>
      </c>
    </row>
    <row r="168" spans="1:20" x14ac:dyDescent="0.3">
      <c r="A168" t="str">
        <f>Control!A166</f>
        <v>Joe Pyfer</v>
      </c>
      <c r="P168">
        <f>Control!B166</f>
        <v>56.428571428571431</v>
      </c>
      <c r="Q168">
        <f>'Ctrl pct'!B166</f>
        <v>0.12737826507578201</v>
      </c>
      <c r="R168">
        <f>Controlled!B166</f>
        <v>33.714285714285715</v>
      </c>
      <c r="S168">
        <f>'Controlled pct'!B166</f>
        <v>7.6104482425024184E-2</v>
      </c>
      <c r="T168">
        <f>'Fight Time'!B166</f>
        <v>443</v>
      </c>
    </row>
    <row r="169" spans="1:20" x14ac:dyDescent="0.3">
      <c r="A169" t="str">
        <f>Control!A167</f>
        <v>Kelvin Gastelum</v>
      </c>
      <c r="P169">
        <f>Control!B167</f>
        <v>115.30434782608695</v>
      </c>
      <c r="Q169">
        <f>'Ctrl pct'!B167</f>
        <v>0.14113139268798894</v>
      </c>
      <c r="R169">
        <f>Controlled!B167</f>
        <v>131.31818181818181</v>
      </c>
      <c r="S169">
        <f>'Controlled pct'!B167</f>
        <v>0.16073216868810503</v>
      </c>
      <c r="T169">
        <f>'Fight Time'!B167</f>
        <v>817</v>
      </c>
    </row>
    <row r="170" spans="1:20" x14ac:dyDescent="0.3">
      <c r="A170" t="str">
        <f>Control!A168</f>
        <v>Drew Dober</v>
      </c>
      <c r="P170">
        <f>Control!B168</f>
        <v>73.208333333333329</v>
      </c>
      <c r="Q170">
        <f>'Ctrl pct'!B168</f>
        <v>0.15094501718213058</v>
      </c>
      <c r="R170">
        <f>Controlled!B168</f>
        <v>124.20833333333333</v>
      </c>
      <c r="S170">
        <f>'Controlled pct'!B168</f>
        <v>0.25609965635738829</v>
      </c>
      <c r="T170">
        <f>'Fight Time'!B168</f>
        <v>485</v>
      </c>
    </row>
    <row r="171" spans="1:20" x14ac:dyDescent="0.3">
      <c r="A171" t="str">
        <f>Control!A169</f>
        <v>Manuel Torres</v>
      </c>
      <c r="P171">
        <f>Control!B169</f>
        <v>18.399999999999999</v>
      </c>
      <c r="Q171">
        <f>'Ctrl pct'!B169</f>
        <v>0.11572327044025156</v>
      </c>
      <c r="R171">
        <f>Controlled!B169</f>
        <v>21.6</v>
      </c>
      <c r="S171">
        <f>'Controlled pct'!B169</f>
        <v>0.13584905660377358</v>
      </c>
      <c r="T171">
        <f>'Fight Time'!B169</f>
        <v>159</v>
      </c>
    </row>
    <row r="172" spans="1:20" x14ac:dyDescent="0.3">
      <c r="A172" t="str">
        <f>Control!A170</f>
        <v>Steve Erceg</v>
      </c>
      <c r="P172">
        <f>Control!B170</f>
        <v>103</v>
      </c>
      <c r="Q172">
        <f>'Ctrl pct'!B170</f>
        <v>0.13307493540051679</v>
      </c>
      <c r="R172">
        <f>Controlled!B170</f>
        <v>138.80000000000001</v>
      </c>
      <c r="S172">
        <f>'Controlled pct'!B170</f>
        <v>0.17932816537467702</v>
      </c>
      <c r="T172">
        <f>'Fight Time'!B170</f>
        <v>774</v>
      </c>
    </row>
    <row r="173" spans="1:20" x14ac:dyDescent="0.3">
      <c r="A173" t="str">
        <f>Control!A171</f>
        <v>Brandon Moreno</v>
      </c>
      <c r="P173">
        <f>Control!B171</f>
        <v>186.41176470588235</v>
      </c>
      <c r="Q173">
        <f>'Ctrl pct'!B171</f>
        <v>0.18641176470588236</v>
      </c>
      <c r="R173">
        <f>Controlled!B171</f>
        <v>99</v>
      </c>
      <c r="S173">
        <f>'Controlled pct'!B171</f>
        <v>9.9000000000000005E-2</v>
      </c>
      <c r="T173">
        <f>'Fight Time'!B171</f>
        <v>1000</v>
      </c>
    </row>
    <row r="174" spans="1:20" x14ac:dyDescent="0.3">
      <c r="A174" t="str">
        <f>Control!A172</f>
        <v>Talita Alencar</v>
      </c>
      <c r="P174">
        <f>Control!B172</f>
        <v>337</v>
      </c>
      <c r="Q174">
        <f>'Ctrl pct'!B172</f>
        <v>0.37444444444444447</v>
      </c>
      <c r="R174">
        <f>Controlled!B172</f>
        <v>76.75</v>
      </c>
      <c r="S174">
        <f>'Controlled pct'!B172</f>
        <v>8.5277777777777772E-2</v>
      </c>
      <c r="T174">
        <f>'Fight Time'!B172</f>
        <v>900</v>
      </c>
    </row>
    <row r="175" spans="1:20" x14ac:dyDescent="0.3">
      <c r="A175" t="str">
        <f>Control!A173</f>
        <v>Vanessa Demopoulos</v>
      </c>
      <c r="P175">
        <f>Control!B173</f>
        <v>98.555555555555557</v>
      </c>
      <c r="Q175">
        <f>'Ctrl pct'!B173</f>
        <v>0.13336340399939858</v>
      </c>
      <c r="R175">
        <f>Controlled!B173</f>
        <v>217</v>
      </c>
      <c r="S175">
        <f>'Controlled pct'!B173</f>
        <v>0.2936400541271989</v>
      </c>
      <c r="T175">
        <f>'Fight Time'!B173</f>
        <v>739</v>
      </c>
    </row>
    <row r="176" spans="1:20" x14ac:dyDescent="0.3">
      <c r="A176" t="str">
        <f>Control!A174</f>
        <v>Pedro Falcao</v>
      </c>
      <c r="P176">
        <f>Control!B174</f>
        <v>342.66666666666669</v>
      </c>
      <c r="Q176">
        <f>'Ctrl pct'!B174</f>
        <v>0.49092645654250239</v>
      </c>
      <c r="R176">
        <f>Controlled!B174</f>
        <v>166.66666666666666</v>
      </c>
      <c r="S176">
        <f>'Controlled pct'!B174</f>
        <v>0.23877745940783188</v>
      </c>
      <c r="T176">
        <f>'Fight Time'!B174</f>
        <v>698</v>
      </c>
    </row>
    <row r="177" spans="1:20" x14ac:dyDescent="0.3">
      <c r="A177" t="str">
        <f>Control!A175</f>
        <v>Victor Henry</v>
      </c>
      <c r="P177">
        <f>Control!B175</f>
        <v>123.14285714285714</v>
      </c>
      <c r="Q177">
        <f>'Ctrl pct'!B175</f>
        <v>0.17198723064644852</v>
      </c>
      <c r="R177">
        <f>Controlled!B175</f>
        <v>108.28571428571429</v>
      </c>
      <c r="S177">
        <f>'Controlled pct'!B175</f>
        <v>0.15123703112529929</v>
      </c>
      <c r="T177">
        <f>'Fight Time'!B175</f>
        <v>716</v>
      </c>
    </row>
    <row r="178" spans="1:20" x14ac:dyDescent="0.3">
      <c r="A178" t="str">
        <f>Control!A176</f>
        <v>Istela Nunes</v>
      </c>
      <c r="P178">
        <f>Control!B176</f>
        <v>3.75</v>
      </c>
      <c r="Q178">
        <f>'Ctrl pct'!B176</f>
        <v>6.648936170212766E-3</v>
      </c>
      <c r="R178">
        <f>Controlled!B176</f>
        <v>216</v>
      </c>
      <c r="S178">
        <f>'Controlled pct'!B176</f>
        <v>0.38297872340425532</v>
      </c>
      <c r="T178">
        <f>'Fight Time'!B176</f>
        <v>564</v>
      </c>
    </row>
    <row r="179" spans="1:20" x14ac:dyDescent="0.3">
      <c r="A179" t="str">
        <f>Control!A177</f>
        <v>Loma Lookboonmee</v>
      </c>
      <c r="P179">
        <f>Control!B177</f>
        <v>138.88888888888889</v>
      </c>
      <c r="Q179">
        <f>'Ctrl pct'!B177</f>
        <v>0.16713464366893968</v>
      </c>
      <c r="R179">
        <f>Controlled!B177</f>
        <v>234.22222222222223</v>
      </c>
      <c r="S179">
        <f>'Controlled pct'!B177</f>
        <v>0.28185586308329991</v>
      </c>
      <c r="T179">
        <f>'Fight Time'!B177</f>
        <v>831</v>
      </c>
    </row>
    <row r="180" spans="1:20" x14ac:dyDescent="0.3">
      <c r="A180" t="str">
        <f>Control!A178</f>
        <v>Daniel Frunza</v>
      </c>
      <c r="P180">
        <f>Control!B178</f>
        <v>73.333333333333329</v>
      </c>
      <c r="Q180">
        <f>'Ctrl pct'!B178</f>
        <v>0.1437908496732026</v>
      </c>
      <c r="R180">
        <f>Controlled!B178</f>
        <v>142.5</v>
      </c>
      <c r="S180">
        <f>'Controlled pct'!B178</f>
        <v>0.27941176470588236</v>
      </c>
      <c r="T180">
        <f>'Fight Time'!B178</f>
        <v>510</v>
      </c>
    </row>
    <row r="181" spans="1:20" x14ac:dyDescent="0.3">
      <c r="A181" t="str">
        <f>Control!A179</f>
        <v>Rhys McKee</v>
      </c>
      <c r="P181">
        <f>Control!B179</f>
        <v>97.6</v>
      </c>
      <c r="Q181">
        <f>'Ctrl pct'!B179</f>
        <v>0.13518005540166203</v>
      </c>
      <c r="R181">
        <f>Controlled!B179</f>
        <v>150.6</v>
      </c>
      <c r="S181">
        <f>'Controlled pct'!B179</f>
        <v>0.20858725761772853</v>
      </c>
      <c r="T181">
        <f>'Fight Time'!B179</f>
        <v>722</v>
      </c>
    </row>
    <row r="182" spans="1:20" x14ac:dyDescent="0.3">
      <c r="A182" t="str">
        <f>Control!A180</f>
        <v>Dione Barbosa</v>
      </c>
      <c r="P182">
        <f>Control!B180</f>
        <v>115.25</v>
      </c>
      <c r="Q182">
        <f>'Ctrl pct'!B180</f>
        <v>0.16654624277456648</v>
      </c>
      <c r="R182">
        <f>Controlled!B180</f>
        <v>199</v>
      </c>
      <c r="S182">
        <f>'Controlled pct'!B180</f>
        <v>0.28757225433526012</v>
      </c>
      <c r="T182">
        <f>'Fight Time'!B180</f>
        <v>692</v>
      </c>
    </row>
    <row r="183" spans="1:20" x14ac:dyDescent="0.3">
      <c r="A183" t="str">
        <f>Control!A181</f>
        <v>Diana Belbita</v>
      </c>
      <c r="P183">
        <f>Control!B181</f>
        <v>50.875</v>
      </c>
      <c r="Q183">
        <f>'Ctrl pct'!B181</f>
        <v>7.1755994358251057E-2</v>
      </c>
      <c r="R183">
        <f>Controlled!B181</f>
        <v>177.625</v>
      </c>
      <c r="S183">
        <f>'Controlled pct'!B181</f>
        <v>0.25052891396332866</v>
      </c>
      <c r="T183">
        <f>'Fight Time'!B181</f>
        <v>709</v>
      </c>
    </row>
    <row r="184" spans="1:20" x14ac:dyDescent="0.3">
      <c r="A184" t="str">
        <f>Control!A182</f>
        <v>Santos Daniel</v>
      </c>
      <c r="P184">
        <f>Control!B182</f>
        <v>248.33333333333334</v>
      </c>
      <c r="Q184">
        <f>'Ctrl pct'!B182</f>
        <v>0.31474440219687372</v>
      </c>
      <c r="R184">
        <f>Controlled!B182</f>
        <v>73.666666666666671</v>
      </c>
      <c r="S184">
        <f>'Controlled pct'!B182</f>
        <v>9.3367131389945082E-2</v>
      </c>
      <c r="T184">
        <f>'Fight Time'!B182</f>
        <v>789</v>
      </c>
    </row>
    <row r="185" spans="1:20" x14ac:dyDescent="0.3">
      <c r="A185" t="str">
        <f>Control!A183</f>
        <v>Davey Grant</v>
      </c>
      <c r="P185">
        <f>Control!B183</f>
        <v>103.23076923076923</v>
      </c>
      <c r="Q185">
        <f>'Ctrl pct'!B183</f>
        <v>0.14219114219114218</v>
      </c>
      <c r="R185">
        <f>Controlled!B183</f>
        <v>107</v>
      </c>
      <c r="S185">
        <f>'Controlled pct'!B183</f>
        <v>0.14738292011019283</v>
      </c>
      <c r="T185">
        <f>'Fight Time'!B183</f>
        <v>726</v>
      </c>
    </row>
    <row r="186" spans="1:20" x14ac:dyDescent="0.3">
      <c r="A186" t="str">
        <f>Control!A184</f>
        <v>Luis Gurule</v>
      </c>
      <c r="P186">
        <f>Control!B184</f>
        <v>73</v>
      </c>
      <c r="Q186">
        <f>'Ctrl pct'!B184</f>
        <v>8.1111111111111106E-2</v>
      </c>
      <c r="R186">
        <f>Controlled!B184</f>
        <v>170</v>
      </c>
      <c r="S186">
        <f>'Controlled pct'!B184</f>
        <v>0.18888888888888888</v>
      </c>
      <c r="T186">
        <f>'Fight Time'!B184</f>
        <v>900</v>
      </c>
    </row>
    <row r="187" spans="1:20" x14ac:dyDescent="0.3">
      <c r="A187" t="str">
        <f>Control!A185</f>
        <v>Ode Osbourne</v>
      </c>
      <c r="P187">
        <f>Control!B185</f>
        <v>27.90909090909091</v>
      </c>
      <c r="Q187">
        <f>'Ctrl pct'!B185</f>
        <v>6.8911335578002247E-2</v>
      </c>
      <c r="R187">
        <f>Controlled!B185</f>
        <v>143.45454545454547</v>
      </c>
      <c r="S187">
        <f>'Controlled pct'!B185</f>
        <v>0.35420875420875425</v>
      </c>
      <c r="T187">
        <f>'Fight Time'!B185</f>
        <v>405</v>
      </c>
    </row>
    <row r="188" spans="1:20" x14ac:dyDescent="0.3">
      <c r="A188" t="str">
        <f>Control!A186</f>
        <v>Robert Valentin</v>
      </c>
      <c r="P188">
        <f>Control!B186</f>
        <v>57</v>
      </c>
      <c r="Q188">
        <f>'Ctrl pct'!B186</f>
        <v>0.13936430317848411</v>
      </c>
      <c r="R188">
        <f>Controlled!B186</f>
        <v>540.5</v>
      </c>
      <c r="S188">
        <f>'Controlled pct'!B186</f>
        <v>1.3215158924205379</v>
      </c>
      <c r="T188">
        <f>'Fight Time'!B186</f>
        <v>409</v>
      </c>
    </row>
    <row r="189" spans="1:20" x14ac:dyDescent="0.3">
      <c r="A189" t="str">
        <f>Control!A187</f>
        <v>Torrez Finney</v>
      </c>
      <c r="P189">
        <f>Control!B187</f>
        <v>532.5</v>
      </c>
      <c r="Q189">
        <f>'Ctrl pct'!B187</f>
        <v>0.9897769516728625</v>
      </c>
      <c r="R189">
        <f>Controlled!B187</f>
        <v>6.75</v>
      </c>
      <c r="S189">
        <f>'Controlled pct'!B187</f>
        <v>1.2546468401486989E-2</v>
      </c>
      <c r="T189">
        <f>'Fight Time'!B187</f>
        <v>538</v>
      </c>
    </row>
    <row r="190" spans="1:20" x14ac:dyDescent="0.3">
      <c r="A190" t="str">
        <f>Control!A188</f>
        <v>Martin Buday</v>
      </c>
      <c r="P190">
        <f>Control!B188</f>
        <v>199.625</v>
      </c>
      <c r="Q190">
        <f>'Ctrl pct'!B188</f>
        <v>0.32512214983713356</v>
      </c>
      <c r="R190">
        <f>Controlled!B188</f>
        <v>94.625</v>
      </c>
      <c r="S190">
        <f>'Controlled pct'!B188</f>
        <v>0.15411237785016288</v>
      </c>
      <c r="T190">
        <f>'Fight Time'!B188</f>
        <v>614</v>
      </c>
    </row>
    <row r="191" spans="1:20" x14ac:dyDescent="0.3">
      <c r="A191" t="str">
        <f>Control!A189</f>
        <v>Kennedy Nzechukwu</v>
      </c>
      <c r="P191">
        <f>Control!B189</f>
        <v>94.07692307692308</v>
      </c>
      <c r="Q191">
        <f>'Ctrl pct'!B189</f>
        <v>0.17518980088812491</v>
      </c>
      <c r="R191">
        <f>Controlled!B189</f>
        <v>93.15384615384616</v>
      </c>
      <c r="S191">
        <f>'Controlled pct'!B189</f>
        <v>0.17347084944850308</v>
      </c>
      <c r="T191">
        <f>'Fight Time'!B189</f>
        <v>537</v>
      </c>
    </row>
    <row r="192" spans="1:20" x14ac:dyDescent="0.3">
      <c r="A192" t="str">
        <f>Control!A190</f>
        <v>Lee ChangHo</v>
      </c>
      <c r="P192">
        <f>Control!B190</f>
        <v>228.5</v>
      </c>
      <c r="Q192">
        <f>'Ctrl pct'!B190</f>
        <v>0.35208012326656396</v>
      </c>
      <c r="R192">
        <f>Controlled!B190</f>
        <v>239.5</v>
      </c>
      <c r="S192">
        <f>'Controlled pct'!B190</f>
        <v>0.36902927580893685</v>
      </c>
      <c r="T192">
        <f>'Fight Time'!B190</f>
        <v>649</v>
      </c>
    </row>
    <row r="193" spans="1:20" x14ac:dyDescent="0.3">
      <c r="A193" t="str">
        <f>Control!A191</f>
        <v>Cortavious Romious</v>
      </c>
      <c r="P193">
        <f>Control!B191</f>
        <v>203.25</v>
      </c>
      <c r="Q193">
        <f>'Ctrl pct'!B191</f>
        <v>0.33319672131147543</v>
      </c>
      <c r="R193">
        <f>Controlled!B191</f>
        <v>189.75</v>
      </c>
      <c r="S193">
        <f>'Controlled pct'!B191</f>
        <v>0.31106557377049182</v>
      </c>
      <c r="T193">
        <f>'Fight Time'!B191</f>
        <v>610</v>
      </c>
    </row>
    <row r="194" spans="1:20" x14ac:dyDescent="0.3">
      <c r="A194" t="str">
        <f>Control!A192</f>
        <v>Joanderson Brito</v>
      </c>
      <c r="P194">
        <f>Control!B192</f>
        <v>176</v>
      </c>
      <c r="Q194">
        <f>'Ctrl pct'!B192</f>
        <v>0.3705263157894737</v>
      </c>
      <c r="R194">
        <f>Controlled!B192</f>
        <v>194</v>
      </c>
      <c r="S194">
        <f>'Controlled pct'!B192</f>
        <v>0.40842105263157896</v>
      </c>
      <c r="T194">
        <f>'Fight Time'!B192</f>
        <v>475</v>
      </c>
    </row>
    <row r="195" spans="1:20" x14ac:dyDescent="0.3">
      <c r="A195" t="str">
        <f>Control!A193</f>
        <v>Pat Sabatini</v>
      </c>
      <c r="P195">
        <f>Control!B193</f>
        <v>353.55555555555554</v>
      </c>
      <c r="Q195">
        <f>'Ctrl pct'!B193</f>
        <v>0.78047584007848902</v>
      </c>
      <c r="R195">
        <f>Controlled!B193</f>
        <v>57.333333333333336</v>
      </c>
      <c r="S195">
        <f>'Controlled pct'!B193</f>
        <v>0.12656364974245771</v>
      </c>
      <c r="T195">
        <f>'Fight Time'!B193</f>
        <v>453</v>
      </c>
    </row>
    <row r="196" spans="1:20" x14ac:dyDescent="0.3">
      <c r="A196" t="str">
        <f>Control!A194</f>
        <v>Lerone Murphy</v>
      </c>
      <c r="P196">
        <f>Control!B194</f>
        <v>202.88888888888889</v>
      </c>
      <c r="Q196">
        <f>'Ctrl pct'!B194</f>
        <v>0.246823465801568</v>
      </c>
      <c r="R196">
        <f>Controlled!B194</f>
        <v>139</v>
      </c>
      <c r="S196">
        <f>'Controlled pct'!B194</f>
        <v>0.16909975669099755</v>
      </c>
      <c r="T196">
        <f>'Fight Time'!B194</f>
        <v>822</v>
      </c>
    </row>
    <row r="197" spans="1:20" x14ac:dyDescent="0.3">
      <c r="A197" t="str">
        <f>Control!A195</f>
        <v>Josh Emmett</v>
      </c>
      <c r="P197">
        <f>Control!B195</f>
        <v>66.13333333333334</v>
      </c>
      <c r="Q197">
        <f>'Ctrl pct'!B195</f>
        <v>8.5223367697594504E-2</v>
      </c>
      <c r="R197">
        <f>Controlled!B195</f>
        <v>268.07142857142856</v>
      </c>
      <c r="S197">
        <f>'Controlled pct'!B195</f>
        <v>0.34545287187039764</v>
      </c>
      <c r="T197">
        <f>'Fight Time'!B195</f>
        <v>776</v>
      </c>
    </row>
    <row r="198" spans="1:20" x14ac:dyDescent="0.3">
      <c r="A198" t="str">
        <f>Control!A196</f>
        <v>Halley Cowan</v>
      </c>
      <c r="P198">
        <f>Control!B196</f>
        <v>283.5</v>
      </c>
      <c r="Q198">
        <f>'Ctrl pct'!B196</f>
        <v>0.315</v>
      </c>
      <c r="R198">
        <f>Controlled!B196</f>
        <v>232.5</v>
      </c>
      <c r="S198">
        <f>'Controlled pct'!B196</f>
        <v>0.25833333333333336</v>
      </c>
      <c r="T198">
        <f>'Fight Time'!B196</f>
        <v>900</v>
      </c>
    </row>
    <row r="199" spans="1:20" x14ac:dyDescent="0.3">
      <c r="A199" t="str">
        <f>Control!A197</f>
        <v>Nora Cornolle</v>
      </c>
      <c r="P199">
        <f>Control!B197</f>
        <v>132.33333333333334</v>
      </c>
      <c r="Q199">
        <f>'Ctrl pct'!B197</f>
        <v>0.17366579177602801</v>
      </c>
      <c r="R199">
        <f>Controlled!B197</f>
        <v>303.66666666666669</v>
      </c>
      <c r="S199">
        <f>'Controlled pct'!B197</f>
        <v>0.39851268591426076</v>
      </c>
      <c r="T199">
        <f>'Fight Time'!B197</f>
        <v>762</v>
      </c>
    </row>
    <row r="200" spans="1:20" x14ac:dyDescent="0.3">
      <c r="A200" t="str">
        <f>Control!A198</f>
        <v>Tresean Gore</v>
      </c>
      <c r="P200">
        <f>Control!B198</f>
        <v>71.75</v>
      </c>
      <c r="Q200">
        <f>'Ctrl pct'!B198</f>
        <v>0.18350383631713554</v>
      </c>
      <c r="R200">
        <f>Controlled!B198</f>
        <v>82.5</v>
      </c>
      <c r="S200">
        <f>'Controlled pct'!B198</f>
        <v>0.21099744245524296</v>
      </c>
      <c r="T200">
        <f>'Fight Time'!B198</f>
        <v>391</v>
      </c>
    </row>
    <row r="201" spans="1:20" x14ac:dyDescent="0.3">
      <c r="A201" t="str">
        <f>Control!A199</f>
        <v>Marco Tullio</v>
      </c>
      <c r="P201">
        <f>Control!B199</f>
        <v>161.33333333333334</v>
      </c>
      <c r="Q201">
        <f>'Ctrl pct'!B199</f>
        <v>0.31387808041504539</v>
      </c>
      <c r="R201">
        <f>Controlled!B199</f>
        <v>29</v>
      </c>
      <c r="S201">
        <f>'Controlled pct'!B199</f>
        <v>5.642023346303502E-2</v>
      </c>
      <c r="T201">
        <f>'Fight Time'!B199</f>
        <v>514</v>
      </c>
    </row>
    <row r="202" spans="1:20" x14ac:dyDescent="0.3">
      <c r="A202" t="str">
        <f>Control!A200</f>
        <v>Mitch Raposo</v>
      </c>
      <c r="P202">
        <f>Control!B200</f>
        <v>54</v>
      </c>
      <c r="Q202">
        <f>'Ctrl pct'!B200</f>
        <v>7.7586206896551727E-2</v>
      </c>
      <c r="R202">
        <f>Controlled!B200</f>
        <v>47.5</v>
      </c>
      <c r="S202">
        <f>'Controlled pct'!B200</f>
        <v>6.8247126436781616E-2</v>
      </c>
      <c r="T202">
        <f>'Fight Time'!B200</f>
        <v>696</v>
      </c>
    </row>
    <row r="203" spans="1:20" x14ac:dyDescent="0.3">
      <c r="A203" t="str">
        <f>Control!A201</f>
        <v>Su Mudaerji</v>
      </c>
      <c r="P203">
        <f>Control!B201</f>
        <v>47</v>
      </c>
      <c r="Q203">
        <f>'Ctrl pct'!B201</f>
        <v>8.2746478873239437E-2</v>
      </c>
      <c r="R203">
        <f>Controlled!B201</f>
        <v>248.85714285714286</v>
      </c>
      <c r="S203">
        <f>'Controlled pct'!B201</f>
        <v>0.4381287726358149</v>
      </c>
      <c r="T203">
        <f>'Fight Time'!B201</f>
        <v>568</v>
      </c>
    </row>
    <row r="204" spans="1:20" x14ac:dyDescent="0.3">
      <c r="A204" t="str">
        <f>Control!A202</f>
        <v>Michal Oleksiejczuk</v>
      </c>
      <c r="P204">
        <f>Control!B202</f>
        <v>29.733333333333334</v>
      </c>
      <c r="Q204">
        <f>'Ctrl pct'!B202</f>
        <v>7.6632302405498287E-2</v>
      </c>
      <c r="R204">
        <f>Controlled!B202</f>
        <v>61.06666666666667</v>
      </c>
      <c r="S204">
        <f>'Controlled pct'!B202</f>
        <v>0.15738831615120275</v>
      </c>
      <c r="T204">
        <f>'Fight Time'!B202</f>
        <v>388</v>
      </c>
    </row>
    <row r="205" spans="1:20" x14ac:dyDescent="0.3">
      <c r="A205" t="str">
        <f>Control!A203</f>
        <v>Sedrique Dumas</v>
      </c>
      <c r="P205">
        <f>Control!B203</f>
        <v>156.5</v>
      </c>
      <c r="Q205">
        <f>'Ctrl pct'!B203</f>
        <v>0.27408056042031526</v>
      </c>
      <c r="R205">
        <f>Controlled!B203</f>
        <v>96.5</v>
      </c>
      <c r="S205">
        <f>'Controlled pct'!B203</f>
        <v>0.1690017513134851</v>
      </c>
      <c r="T205">
        <f>'Fight Time'!B203</f>
        <v>571</v>
      </c>
    </row>
    <row r="206" spans="1:20" x14ac:dyDescent="0.3">
      <c r="A206" t="str">
        <f>Control!A204</f>
        <v>Julian Erosa</v>
      </c>
      <c r="P206">
        <f>Control!B204</f>
        <v>77.13333333333334</v>
      </c>
      <c r="Q206">
        <f>'Ctrl pct'!B204</f>
        <v>0.16552217453505008</v>
      </c>
      <c r="R206">
        <f>Controlled!B204</f>
        <v>77.5</v>
      </c>
      <c r="S206">
        <f>'Controlled pct'!B204</f>
        <v>0.16630901287553648</v>
      </c>
      <c r="T206">
        <f>'Fight Time'!B204</f>
        <v>466</v>
      </c>
    </row>
    <row r="207" spans="1:20" x14ac:dyDescent="0.3">
      <c r="A207" t="str">
        <f>Control!A205</f>
        <v>Darren Elkins</v>
      </c>
      <c r="P207">
        <f>Control!B205</f>
        <v>269.65517241379308</v>
      </c>
      <c r="Q207">
        <f>'Ctrl pct'!B205</f>
        <v>0.37661336929300709</v>
      </c>
      <c r="R207">
        <f>Controlled!B205</f>
        <v>109.51724137931035</v>
      </c>
      <c r="S207">
        <f>'Controlled pct'!B205</f>
        <v>0.15295704103255636</v>
      </c>
      <c r="T207">
        <f>'Fight Time'!B205</f>
        <v>716</v>
      </c>
    </row>
    <row r="208" spans="1:20" x14ac:dyDescent="0.3">
      <c r="A208" t="str">
        <f>Control!A206</f>
        <v>Virna Jandiroba</v>
      </c>
      <c r="P208">
        <f>Control!B206</f>
        <v>286.89999999999998</v>
      </c>
      <c r="Q208">
        <f>'Ctrl pct'!B206</f>
        <v>0.40579915134370576</v>
      </c>
      <c r="R208">
        <f>Controlled!B206</f>
        <v>100.4</v>
      </c>
      <c r="S208">
        <f>'Controlled pct'!B206</f>
        <v>0.14200848656294202</v>
      </c>
      <c r="T208">
        <f>'Fight Time'!B206</f>
        <v>707</v>
      </c>
    </row>
    <row r="209" spans="1:20" x14ac:dyDescent="0.3">
      <c r="A209" t="str">
        <f>Control!A207</f>
        <v>Yan Xiaonan</v>
      </c>
      <c r="P209">
        <f>Control!B207</f>
        <v>77.166666666666671</v>
      </c>
      <c r="Q209">
        <f>'Ctrl pct'!B207</f>
        <v>8.5550628233555068E-2</v>
      </c>
      <c r="R209">
        <f>Controlled!B207</f>
        <v>239.08333333333334</v>
      </c>
      <c r="S209">
        <f>'Controlled pct'!B207</f>
        <v>0.26505912786400593</v>
      </c>
      <c r="T209">
        <f>'Fight Time'!B207</f>
        <v>902</v>
      </c>
    </row>
    <row r="210" spans="1:20" x14ac:dyDescent="0.3">
      <c r="A210" t="str">
        <f>Control!A208</f>
        <v>Sean Woodson</v>
      </c>
      <c r="P210">
        <f>Control!B208</f>
        <v>62.888888888888886</v>
      </c>
      <c r="Q210">
        <f>'Ctrl pct'!B208</f>
        <v>8.8079676314970434E-2</v>
      </c>
      <c r="R210">
        <f>Controlled!B208</f>
        <v>138.22222222222223</v>
      </c>
      <c r="S210">
        <f>'Controlled pct'!B208</f>
        <v>0.19358854652972302</v>
      </c>
      <c r="T210">
        <f>'Fight Time'!B208</f>
        <v>714</v>
      </c>
    </row>
    <row r="211" spans="1:20" x14ac:dyDescent="0.3">
      <c r="A211" t="str">
        <f>Control!A209</f>
        <v>Dan Ige</v>
      </c>
      <c r="P211">
        <f>Control!B209</f>
        <v>94.666666666666671</v>
      </c>
      <c r="Q211">
        <f>'Ctrl pct'!B209</f>
        <v>0.12342459800086919</v>
      </c>
      <c r="R211">
        <f>Controlled!B209</f>
        <v>161.88888888888889</v>
      </c>
      <c r="S211">
        <f>'Controlled pct'!B209</f>
        <v>0.21106765174561784</v>
      </c>
      <c r="T211">
        <f>'Fight Time'!B209</f>
        <v>767</v>
      </c>
    </row>
    <row r="212" spans="1:20" x14ac:dyDescent="0.3">
      <c r="A212" t="str">
        <f>Control!A210</f>
        <v>Dominick Reyes</v>
      </c>
      <c r="P212">
        <f>Control!B210</f>
        <v>40.916666666666664</v>
      </c>
      <c r="Q212">
        <f>'Ctrl pct'!B210</f>
        <v>8.5243055555555544E-2</v>
      </c>
      <c r="R212">
        <f>Controlled!B210</f>
        <v>33.363636363636367</v>
      </c>
      <c r="S212">
        <f>'Controlled pct'!B210</f>
        <v>6.9507575757575768E-2</v>
      </c>
      <c r="T212">
        <f>'Fight Time'!B210</f>
        <v>480</v>
      </c>
    </row>
    <row r="213" spans="1:20" x14ac:dyDescent="0.3">
      <c r="A213" t="str">
        <f>Control!A211</f>
        <v>Nikita Krylov</v>
      </c>
      <c r="P213">
        <f>Control!B211</f>
        <v>169.55555555555554</v>
      </c>
      <c r="Q213">
        <f>'Ctrl pct'!B211</f>
        <v>0.40758547008547008</v>
      </c>
      <c r="R213">
        <f>Controlled!B211</f>
        <v>118.27777777777777</v>
      </c>
      <c r="S213">
        <f>'Controlled pct'!B211</f>
        <v>0.28432158119658119</v>
      </c>
      <c r="T213">
        <f>'Fight Time'!B211</f>
        <v>416</v>
      </c>
    </row>
    <row r="214" spans="1:20" x14ac:dyDescent="0.3">
      <c r="A214" t="str">
        <f>Control!A212</f>
        <v>Yair Rodriguez</v>
      </c>
      <c r="P214">
        <f>Control!B212</f>
        <v>69.071428571428569</v>
      </c>
      <c r="Q214">
        <f>'Ctrl pct'!B212</f>
        <v>8.7765474677799965E-2</v>
      </c>
      <c r="R214">
        <f>Controlled!B212</f>
        <v>253.64285714285714</v>
      </c>
      <c r="S214">
        <f>'Controlled pct'!B212</f>
        <v>0.32229079687783624</v>
      </c>
      <c r="T214">
        <f>'Fight Time'!B212</f>
        <v>787</v>
      </c>
    </row>
    <row r="215" spans="1:20" x14ac:dyDescent="0.3">
      <c r="A215" t="str">
        <f>Control!A213</f>
        <v>Jean Silva</v>
      </c>
      <c r="P215">
        <f>Control!B213</f>
        <v>6.4</v>
      </c>
      <c r="Q215">
        <f>'Ctrl pct'!B213</f>
        <v>1.2929292929292929E-2</v>
      </c>
      <c r="R215">
        <f>Controlled!B213</f>
        <v>24.4</v>
      </c>
      <c r="S215">
        <f>'Controlled pct'!B213</f>
        <v>4.9292929292929291E-2</v>
      </c>
      <c r="T215">
        <f>'Fight Time'!B213</f>
        <v>495</v>
      </c>
    </row>
    <row r="216" spans="1:20" x14ac:dyDescent="0.3">
      <c r="A216" t="str">
        <f>Control!A214</f>
        <v>Bryce Mitchell</v>
      </c>
      <c r="P216">
        <f>Control!B214</f>
        <v>369.2</v>
      </c>
      <c r="Q216">
        <f>'Ctrl pct'!B214</f>
        <v>0.53429811866859622</v>
      </c>
      <c r="R216">
        <f>Controlled!B214</f>
        <v>112</v>
      </c>
      <c r="S216">
        <f>'Controlled pct'!B214</f>
        <v>0.16208393632416787</v>
      </c>
      <c r="T216">
        <f>'Fight Time'!B214</f>
        <v>691</v>
      </c>
    </row>
    <row r="217" spans="1:20" x14ac:dyDescent="0.3">
      <c r="A217" t="str">
        <f>Control!A215</f>
        <v>Paddy Pimblett</v>
      </c>
      <c r="P217">
        <f>Control!B215</f>
        <v>122.33333333333333</v>
      </c>
      <c r="Q217">
        <f>'Ctrl pct'!B215</f>
        <v>0.24763832658569498</v>
      </c>
      <c r="R217">
        <f>Controlled!B215</f>
        <v>180.33333333333334</v>
      </c>
      <c r="S217">
        <f>'Controlled pct'!B215</f>
        <v>0.3650472334682861</v>
      </c>
      <c r="T217">
        <f>'Fight Time'!B215</f>
        <v>494</v>
      </c>
    </row>
    <row r="218" spans="1:20" x14ac:dyDescent="0.3">
      <c r="A218" t="str">
        <f>Control!A216</f>
        <v>Michael Chandler</v>
      </c>
      <c r="P218">
        <f>Control!B216</f>
        <v>126.83333333333333</v>
      </c>
      <c r="Q218">
        <f>'Ctrl pct'!B216</f>
        <v>0.22729988052568698</v>
      </c>
      <c r="R218">
        <f>Controlled!B216</f>
        <v>189.66666666666666</v>
      </c>
      <c r="S218">
        <f>'Controlled pct'!B216</f>
        <v>0.33990442054958181</v>
      </c>
      <c r="T218">
        <f>'Fight Time'!B216</f>
        <v>558</v>
      </c>
    </row>
    <row r="219" spans="1:20" x14ac:dyDescent="0.3">
      <c r="A219" t="str">
        <f>Control!A217</f>
        <v>Diego Lopes</v>
      </c>
      <c r="P219">
        <f>Control!B217</f>
        <v>69.714285714285708</v>
      </c>
      <c r="Q219">
        <f>'Ctrl pct'!B217</f>
        <v>0.13589529379003062</v>
      </c>
      <c r="R219">
        <f>Controlled!B217</f>
        <v>160.14285714285714</v>
      </c>
      <c r="S219">
        <f>'Controlled pct'!B217</f>
        <v>0.31216931216931215</v>
      </c>
      <c r="T219">
        <f>'Fight Time'!B217</f>
        <v>513</v>
      </c>
    </row>
    <row r="220" spans="1:20" x14ac:dyDescent="0.3">
      <c r="A220" t="str">
        <f>Control!A218</f>
        <v>Alexander Volkanovski</v>
      </c>
      <c r="P220">
        <f>Control!B218</f>
        <v>208.375</v>
      </c>
      <c r="Q220">
        <f>'Ctrl pct'!B218</f>
        <v>0.2195732349841939</v>
      </c>
      <c r="R220">
        <f>Controlled!B218</f>
        <v>53.625</v>
      </c>
      <c r="S220">
        <f>'Controlled pct'!B218</f>
        <v>5.650684931506849E-2</v>
      </c>
      <c r="T220">
        <f>'Fight Time'!B218</f>
        <v>949</v>
      </c>
    </row>
    <row r="221" spans="1:20" x14ac:dyDescent="0.3">
      <c r="A221" t="str">
        <f>Control!A219</f>
        <v>Ivana Petrovic</v>
      </c>
      <c r="P221">
        <f>Control!B219</f>
        <v>349.66666666666669</v>
      </c>
      <c r="Q221">
        <f>'Ctrl pct'!B219</f>
        <v>0.42128514056224903</v>
      </c>
      <c r="R221">
        <f>Controlled!B219</f>
        <v>223.66666666666666</v>
      </c>
      <c r="S221">
        <f>'Controlled pct'!B219</f>
        <v>0.26947791164658635</v>
      </c>
      <c r="T221">
        <f>'Fight Time'!B219</f>
        <v>830</v>
      </c>
    </row>
    <row r="222" spans="1:20" x14ac:dyDescent="0.3">
      <c r="A222" t="str">
        <f>Control!A220</f>
        <v>Juliana Miller</v>
      </c>
      <c r="P222">
        <f>Control!B220</f>
        <v>229.33333333333334</v>
      </c>
      <c r="Q222">
        <f>'Ctrl pct'!B220</f>
        <v>0.35119959162838182</v>
      </c>
      <c r="R222">
        <f>Controlled!B220</f>
        <v>185.66666666666666</v>
      </c>
      <c r="S222">
        <f>'Controlled pct'!B220</f>
        <v>0.28432873915262885</v>
      </c>
      <c r="T222">
        <f>'Fight Time'!B220</f>
        <v>653</v>
      </c>
    </row>
    <row r="223" spans="1:20" x14ac:dyDescent="0.3">
      <c r="A223" t="str">
        <f>Control!A221</f>
        <v>Don Tale Mayes</v>
      </c>
      <c r="P223">
        <f>Control!B221</f>
        <v>52.454545454545453</v>
      </c>
      <c r="Q223">
        <f>'Ctrl pct'!B221</f>
        <v>7.4721574721574716E-2</v>
      </c>
      <c r="R223">
        <f>Controlled!B221</f>
        <v>210.63636363636363</v>
      </c>
      <c r="S223">
        <f>'Controlled pct'!B221</f>
        <v>0.30005180005180004</v>
      </c>
      <c r="T223">
        <f>'Fight Time'!B221</f>
        <v>702</v>
      </c>
    </row>
    <row r="224" spans="1:20" x14ac:dyDescent="0.3">
      <c r="A224" t="str">
        <f>Control!A222</f>
        <v>Thomas Petersen</v>
      </c>
      <c r="P224">
        <f>Control!B222</f>
        <v>128</v>
      </c>
      <c r="Q224">
        <f>'Ctrl pct'!B222</f>
        <v>0.21694915254237288</v>
      </c>
      <c r="R224">
        <f>Controlled!B222</f>
        <v>3</v>
      </c>
      <c r="S224">
        <f>'Controlled pct'!B222</f>
        <v>5.084745762711864E-3</v>
      </c>
      <c r="T224">
        <f>'Fight Time'!B222</f>
        <v>590</v>
      </c>
    </row>
    <row r="225" spans="1:20" x14ac:dyDescent="0.3">
      <c r="A225" t="str">
        <f>Control!A223</f>
        <v>Le Quand</v>
      </c>
      <c r="P225">
        <f>Control!B223</f>
        <v>126</v>
      </c>
      <c r="Q225">
        <f>'Ctrl pct'!B223</f>
        <v>0.15869017632241814</v>
      </c>
      <c r="R225">
        <f>Controlled!B223</f>
        <v>19</v>
      </c>
      <c r="S225">
        <f>'Controlled pct'!B223</f>
        <v>2.3929471032745592E-2</v>
      </c>
      <c r="T225">
        <f>'Fight Time'!B223</f>
        <v>794</v>
      </c>
    </row>
    <row r="226" spans="1:20" x14ac:dyDescent="0.3">
      <c r="A226" t="str">
        <f>Control!A224</f>
        <v>Gaston Bolanos</v>
      </c>
      <c r="P226">
        <f>Control!B224</f>
        <v>123</v>
      </c>
      <c r="Q226">
        <f>'Ctrl pct'!B224</f>
        <v>0.15974025974025974</v>
      </c>
      <c r="R226">
        <f>Controlled!B224</f>
        <v>280.33333333333331</v>
      </c>
      <c r="S226">
        <f>'Controlled pct'!B224</f>
        <v>0.36406926406926404</v>
      </c>
      <c r="T226">
        <f>'Fight Time'!B224</f>
        <v>770</v>
      </c>
    </row>
    <row r="227" spans="1:20" x14ac:dyDescent="0.3">
      <c r="A227" t="str">
        <f>Control!A225</f>
        <v>Gillian Robertson</v>
      </c>
      <c r="P227">
        <f>Control!B225</f>
        <v>288.27777777777777</v>
      </c>
      <c r="Q227">
        <f>'Ctrl pct'!B225</f>
        <v>0.46874435411020776</v>
      </c>
      <c r="R227">
        <f>Controlled!B225</f>
        <v>93.444444444444443</v>
      </c>
      <c r="S227">
        <f>'Controlled pct'!B225</f>
        <v>0.15194218608852755</v>
      </c>
      <c r="T227">
        <f>'Fight Time'!B225</f>
        <v>615</v>
      </c>
    </row>
    <row r="228" spans="1:20" x14ac:dyDescent="0.3">
      <c r="A228" t="str">
        <f>Control!A226</f>
        <v>Marina Rodriguez</v>
      </c>
      <c r="P228">
        <f>Control!B226</f>
        <v>50.857142857142854</v>
      </c>
      <c r="Q228">
        <f>'Ctrl pct'!B226</f>
        <v>5.9831932773109241E-2</v>
      </c>
      <c r="R228">
        <f>Controlled!B226</f>
        <v>281.71428571428572</v>
      </c>
      <c r="S228">
        <f>'Controlled pct'!B226</f>
        <v>0.33142857142857146</v>
      </c>
      <c r="T228">
        <f>'Fight Time'!B226</f>
        <v>850</v>
      </c>
    </row>
    <row r="229" spans="1:20" x14ac:dyDescent="0.3">
      <c r="A229" t="str">
        <f>Control!A227</f>
        <v>Azamat Bekoev</v>
      </c>
      <c r="P229">
        <f>Control!B227</f>
        <v>134</v>
      </c>
      <c r="Q229">
        <f>'Ctrl pct'!B227</f>
        <v>0.72826086956521741</v>
      </c>
      <c r="R229">
        <f>Controlled!B227</f>
        <v>0</v>
      </c>
      <c r="S229">
        <f>'Controlled pct'!B227</f>
        <v>0</v>
      </c>
      <c r="T229">
        <f>'Fight Time'!B227</f>
        <v>184</v>
      </c>
    </row>
    <row r="230" spans="1:20" x14ac:dyDescent="0.3">
      <c r="A230" t="str">
        <f>Control!A228</f>
        <v>Ryan Loder</v>
      </c>
      <c r="P230">
        <f>Control!B228</f>
        <v>285</v>
      </c>
      <c r="Q230">
        <f>'Ctrl pct'!B228</f>
        <v>0.69682151589242058</v>
      </c>
      <c r="R230">
        <f>Controlled!B228</f>
        <v>98</v>
      </c>
      <c r="S230">
        <f>'Controlled pct'!B228</f>
        <v>0.23960880195599021</v>
      </c>
      <c r="T230">
        <f>'Fight Time'!B228</f>
        <v>409</v>
      </c>
    </row>
    <row r="231" spans="1:20" x14ac:dyDescent="0.3">
      <c r="A231" t="str">
        <f>Control!A229</f>
        <v>Serhiy Sidey</v>
      </c>
      <c r="P231">
        <f>Control!B229</f>
        <v>24.333333333333332</v>
      </c>
      <c r="Q231">
        <f>'Ctrl pct'!B229</f>
        <v>3.7493579866461221E-2</v>
      </c>
      <c r="R231">
        <f>Controlled!B229</f>
        <v>99.666666666666671</v>
      </c>
      <c r="S231">
        <f>'Controlled pct'!B229</f>
        <v>0.15356959424756036</v>
      </c>
      <c r="T231">
        <f>'Fight Time'!B229</f>
        <v>649</v>
      </c>
    </row>
    <row r="232" spans="1:20" x14ac:dyDescent="0.3">
      <c r="A232" t="str">
        <f>Control!A230</f>
        <v>Cameron Smotherman</v>
      </c>
      <c r="P232">
        <f>Control!B230</f>
        <v>56.5</v>
      </c>
      <c r="Q232">
        <f>'Ctrl pct'!B230</f>
        <v>0.11770833333333333</v>
      </c>
      <c r="R232">
        <f>Controlled!B230</f>
        <v>2</v>
      </c>
      <c r="S232">
        <f>'Controlled pct'!B230</f>
        <v>4.1666666666666666E-3</v>
      </c>
      <c r="T232">
        <f>'Fight Time'!B230</f>
        <v>480</v>
      </c>
    </row>
    <row r="233" spans="1:20" x14ac:dyDescent="0.3">
      <c r="A233" t="str">
        <f>Control!A231</f>
        <v>Daniel Marcos</v>
      </c>
      <c r="P233">
        <f>Control!B231</f>
        <v>62.5</v>
      </c>
      <c r="Q233">
        <f>'Ctrl pct'!B231</f>
        <v>8.2453825857519786E-2</v>
      </c>
      <c r="R233">
        <f>Controlled!B231</f>
        <v>91</v>
      </c>
      <c r="S233">
        <f>'Controlled pct'!B231</f>
        <v>0.12005277044854881</v>
      </c>
      <c r="T233">
        <f>'Fight Time'!B231</f>
        <v>758</v>
      </c>
    </row>
    <row r="234" spans="1:20" x14ac:dyDescent="0.3">
      <c r="A234" t="str">
        <f>Control!A232</f>
        <v>Montel Jackson</v>
      </c>
      <c r="P234">
        <f>Control!B232</f>
        <v>262.22222222222223</v>
      </c>
      <c r="Q234">
        <f>'Ctrl pct'!B232</f>
        <v>0.43776664811723243</v>
      </c>
      <c r="R234">
        <f>Controlled!B232</f>
        <v>116.77777777777777</v>
      </c>
      <c r="S234">
        <f>'Controlled pct'!B232</f>
        <v>0.19495455388610647</v>
      </c>
      <c r="T234">
        <f>'Fight Time'!B232</f>
        <v>599</v>
      </c>
    </row>
    <row r="235" spans="1:20" x14ac:dyDescent="0.3">
      <c r="A235" t="str">
        <f>Control!A233</f>
        <v>Bo Nickal</v>
      </c>
      <c r="P235">
        <f>Control!B233</f>
        <v>107.16666666666667</v>
      </c>
      <c r="Q235">
        <f>'Ctrl pct'!B233</f>
        <v>0.36827033218785798</v>
      </c>
      <c r="R235">
        <f>Controlled!B233</f>
        <v>2.1666666666666665</v>
      </c>
      <c r="S235">
        <f>'Controlled pct'!B233</f>
        <v>7.4455899198167235E-3</v>
      </c>
      <c r="T235">
        <f>'Fight Time'!B233</f>
        <v>291</v>
      </c>
    </row>
    <row r="236" spans="1:20" x14ac:dyDescent="0.3">
      <c r="A236" t="str">
        <f>Control!A234</f>
        <v>Reinier de Ridder</v>
      </c>
      <c r="P236">
        <f>Control!B234</f>
        <v>207</v>
      </c>
      <c r="Q236">
        <f>'Ctrl pct'!B234</f>
        <v>0.45196506550218341</v>
      </c>
      <c r="R236">
        <f>Controlled!B234</f>
        <v>86.5</v>
      </c>
      <c r="S236">
        <f>'Controlled pct'!B234</f>
        <v>0.18886462882096069</v>
      </c>
      <c r="T236">
        <f>'Fight Time'!B234</f>
        <v>458</v>
      </c>
    </row>
    <row r="237" spans="1:20" x14ac:dyDescent="0.3">
      <c r="A237" t="str">
        <f>Control!A235</f>
        <v>Bekzat Almakhan</v>
      </c>
      <c r="P237">
        <f>Control!B235</f>
        <v>34</v>
      </c>
      <c r="Q237">
        <f>'Ctrl pct'!B235</f>
        <v>7.0539419087136929E-2</v>
      </c>
      <c r="R237">
        <f>Controlled!B235</f>
        <v>686</v>
      </c>
      <c r="S237">
        <f>'Controlled pct'!B235</f>
        <v>1.4232365145228216</v>
      </c>
      <c r="T237">
        <f>'Fight Time'!B235</f>
        <v>482</v>
      </c>
    </row>
    <row r="238" spans="1:20" x14ac:dyDescent="0.3">
      <c r="A238" t="str">
        <f>Control!A236</f>
        <v>Brad Katona</v>
      </c>
      <c r="P238">
        <f>Control!B236</f>
        <v>258.75</v>
      </c>
      <c r="Q238">
        <f>'Ctrl pct'!B236</f>
        <v>0.32063197026022305</v>
      </c>
      <c r="R238">
        <f>Controlled!B236</f>
        <v>98.857142857142861</v>
      </c>
      <c r="S238">
        <f>'Controlled pct'!B236</f>
        <v>0.12249955744379537</v>
      </c>
      <c r="T238">
        <f>'Fight Time'!B236</f>
        <v>807</v>
      </c>
    </row>
    <row r="239" spans="1:20" x14ac:dyDescent="0.3">
      <c r="A239" t="str">
        <f>Control!A237</f>
        <v>Lee Jeong Yeong</v>
      </c>
      <c r="P239">
        <f>Control!B237</f>
        <v>106</v>
      </c>
      <c r="Q239">
        <f>'Ctrl pct'!B237</f>
        <v>0.22362869198312235</v>
      </c>
      <c r="R239">
        <f>Controlled!B237</f>
        <v>272.33333333333331</v>
      </c>
      <c r="S239">
        <f>'Controlled pct'!B237</f>
        <v>0.57454289732770747</v>
      </c>
      <c r="T239">
        <f>'Fight Time'!B237</f>
        <v>474</v>
      </c>
    </row>
    <row r="240" spans="1:20" x14ac:dyDescent="0.3">
      <c r="A240" t="str">
        <f>Control!A238</f>
        <v>Daniel Santos</v>
      </c>
      <c r="P240">
        <f>Control!B238</f>
        <v>248.33333333333334</v>
      </c>
      <c r="Q240">
        <f>'Ctrl pct'!B238</f>
        <v>0.30395756833945331</v>
      </c>
      <c r="R240">
        <f>Controlled!B238</f>
        <v>73.666666666666671</v>
      </c>
      <c r="S240">
        <f>'Controlled pct'!B238</f>
        <v>9.0167278661770711E-2</v>
      </c>
      <c r="T240">
        <f>'Fight Time'!B238</f>
        <v>817</v>
      </c>
    </row>
    <row r="241" spans="1:20" x14ac:dyDescent="0.3">
      <c r="A241" t="str">
        <f>Control!A239</f>
        <v>Bruno Silva</v>
      </c>
      <c r="P241">
        <f>Control!B239</f>
        <v>72.7</v>
      </c>
      <c r="Q241">
        <f>'Ctrl pct'!B239</f>
        <v>0.1369114877589454</v>
      </c>
      <c r="R241">
        <f>Controlled!B239</f>
        <v>156.19999999999999</v>
      </c>
      <c r="S241">
        <f>'Controlled pct'!B239</f>
        <v>0.29416195856873822</v>
      </c>
      <c r="T241">
        <f>'Fight Time'!B239</f>
        <v>531</v>
      </c>
    </row>
    <row r="242" spans="1:20" x14ac:dyDescent="0.3">
      <c r="A242" t="str">
        <f>Control!A240</f>
        <v>Marc-Andre Barriault</v>
      </c>
      <c r="P242">
        <f>Control!B240</f>
        <v>54.9</v>
      </c>
      <c r="Q242">
        <f>'Ctrl pct'!B240</f>
        <v>9.4006849315068489E-2</v>
      </c>
      <c r="R242">
        <f>Controlled!B240</f>
        <v>120.8</v>
      </c>
      <c r="S242">
        <f>'Controlled pct'!B240</f>
        <v>0.20684931506849313</v>
      </c>
      <c r="T242">
        <f>'Fight Time'!B240</f>
        <v>584</v>
      </c>
    </row>
    <row r="243" spans="1:20" x14ac:dyDescent="0.3">
      <c r="A243" t="str">
        <f>Control!A241</f>
        <v>Ivan Erslan</v>
      </c>
      <c r="P243">
        <f>Control!B241</f>
        <v>319</v>
      </c>
      <c r="Q243">
        <f>'Ctrl pct'!B241</f>
        <v>0.35444444444444445</v>
      </c>
      <c r="R243">
        <f>Controlled!B241</f>
        <v>119</v>
      </c>
      <c r="S243">
        <f>'Controlled pct'!B241</f>
        <v>0.13222222222222221</v>
      </c>
      <c r="T243">
        <f>'Fight Time'!B241</f>
        <v>900</v>
      </c>
    </row>
    <row r="244" spans="1:20" x14ac:dyDescent="0.3">
      <c r="A244" t="str">
        <f>Control!A242</f>
        <v>Navajo Stirling</v>
      </c>
      <c r="P244">
        <f>Control!B242</f>
        <v>55</v>
      </c>
      <c r="Q244">
        <f>'Ctrl pct'!B242</f>
        <v>7.3627844712182061E-2</v>
      </c>
      <c r="R244">
        <f>Controlled!B242</f>
        <v>108</v>
      </c>
      <c r="S244">
        <f>'Controlled pct'!B242</f>
        <v>0.14457831325301204</v>
      </c>
      <c r="T244">
        <f>'Fight Time'!B242</f>
        <v>747</v>
      </c>
    </row>
    <row r="245" spans="1:20" x14ac:dyDescent="0.3">
      <c r="A245" t="str">
        <f>Control!A243</f>
        <v>Jasmine Jasudavicius</v>
      </c>
      <c r="P245">
        <f>Control!B243</f>
        <v>432.7</v>
      </c>
      <c r="Q245">
        <f>'Ctrl pct'!B243</f>
        <v>0.53092024539877303</v>
      </c>
      <c r="R245">
        <f>Controlled!B243</f>
        <v>23.9</v>
      </c>
      <c r="S245">
        <f>'Controlled pct'!B243</f>
        <v>2.9325153374233127E-2</v>
      </c>
      <c r="T245">
        <f>'Fight Time'!B243</f>
        <v>815</v>
      </c>
    </row>
    <row r="246" spans="1:20" x14ac:dyDescent="0.3">
      <c r="A246" t="str">
        <f>Control!A244</f>
        <v>Charles Radtke</v>
      </c>
      <c r="P246">
        <f>Control!B244</f>
        <v>147.25</v>
      </c>
      <c r="Q246" t="e">
        <f>'Ctrl pct'!B244</f>
        <v>#DIV/0!</v>
      </c>
      <c r="R246">
        <f>Controlled!B244</f>
        <v>6.5</v>
      </c>
      <c r="S246" t="e">
        <f>'Controlled pct'!B244</f>
        <v>#DIV/0!</v>
      </c>
      <c r="T246">
        <f>'Fight Time'!B244</f>
        <v>0</v>
      </c>
    </row>
    <row r="247" spans="1:20" x14ac:dyDescent="0.3">
      <c r="A247" t="str">
        <f>Control!A245</f>
        <v>Mike Malott</v>
      </c>
      <c r="P247">
        <f>Control!B245</f>
        <v>91.5</v>
      </c>
      <c r="Q247">
        <f>'Ctrl pct'!B245</f>
        <v>0.18788501026694046</v>
      </c>
      <c r="R247">
        <f>Controlled!B245</f>
        <v>23.5</v>
      </c>
      <c r="S247">
        <f>'Controlled pct'!B245</f>
        <v>4.8254620123203286E-2</v>
      </c>
      <c r="T247">
        <f>'Fight Time'!B245</f>
        <v>487</v>
      </c>
    </row>
    <row r="248" spans="1:20" x14ac:dyDescent="0.3">
      <c r="A248" t="str">
        <f>Control!A246</f>
        <v>Kyle Prepolec</v>
      </c>
      <c r="P248">
        <f>Control!B246</f>
        <v>24</v>
      </c>
      <c r="Q248">
        <f>'Ctrl pct'!B246</f>
        <v>3.1914893617021274E-2</v>
      </c>
      <c r="R248">
        <f>Controlled!B246</f>
        <v>172.5</v>
      </c>
      <c r="S248">
        <f>'Controlled pct'!B246</f>
        <v>0.22938829787234041</v>
      </c>
      <c r="T248">
        <f>'Fight Time'!B246</f>
        <v>752</v>
      </c>
    </row>
    <row r="249" spans="1:20" x14ac:dyDescent="0.3">
      <c r="A249" t="str">
        <f>Control!A247</f>
        <v>Benoit Saint-Denis</v>
      </c>
      <c r="P249">
        <f>Control!B247</f>
        <v>183.75</v>
      </c>
      <c r="Q249">
        <f>'Ctrl pct'!B247</f>
        <v>0.4056291390728477</v>
      </c>
      <c r="R249">
        <f>Controlled!B247</f>
        <v>49.375</v>
      </c>
      <c r="S249">
        <f>'Controlled pct'!B247</f>
        <v>0.10899558498896247</v>
      </c>
      <c r="T249">
        <f>'Fight Time'!B247</f>
        <v>453</v>
      </c>
    </row>
    <row r="250" spans="1:20" x14ac:dyDescent="0.3">
      <c r="A250" t="str">
        <f>Control!A248</f>
        <v>Natalia Silva</v>
      </c>
      <c r="P250">
        <f>Control!B248</f>
        <v>44.166666666666664</v>
      </c>
      <c r="Q250">
        <f>'Ctrl pct'!B248</f>
        <v>5.7658833768494337E-2</v>
      </c>
      <c r="R250">
        <f>Controlled!B248</f>
        <v>167.5</v>
      </c>
      <c r="S250">
        <f>'Controlled pct'!B248</f>
        <v>0.21866840731070497</v>
      </c>
      <c r="T250">
        <f>'Fight Time'!B248</f>
        <v>766</v>
      </c>
    </row>
    <row r="251" spans="1:20" x14ac:dyDescent="0.3">
      <c r="A251" t="str">
        <f>Control!A249</f>
        <v>Alexa Grasso</v>
      </c>
      <c r="P251">
        <f>Control!B249</f>
        <v>123.14285714285714</v>
      </c>
      <c r="Q251">
        <f>'Ctrl pct'!B249</f>
        <v>0.12989752863170584</v>
      </c>
      <c r="R251">
        <f>Controlled!B249</f>
        <v>322</v>
      </c>
      <c r="S251">
        <f>'Controlled pct'!B249</f>
        <v>0.33966244725738398</v>
      </c>
      <c r="T251">
        <f>'Fight Time'!B249</f>
        <v>948</v>
      </c>
    </row>
    <row r="252" spans="1:20" x14ac:dyDescent="0.3">
      <c r="A252" t="str">
        <f>Control!A250</f>
        <v>Aiemann Zahabi</v>
      </c>
      <c r="P252">
        <f>Control!B250</f>
        <v>5.2</v>
      </c>
      <c r="Q252">
        <f>'Ctrl pct'!B250</f>
        <v>7.3550212164073554E-3</v>
      </c>
      <c r="R252">
        <f>Controlled!B250</f>
        <v>0</v>
      </c>
      <c r="S252">
        <f>'Controlled pct'!B250</f>
        <v>0</v>
      </c>
      <c r="T252">
        <f>'Fight Time'!B250</f>
        <v>707</v>
      </c>
    </row>
    <row r="253" spans="1:20" x14ac:dyDescent="0.3">
      <c r="A253" t="str">
        <f>Control!A251</f>
        <v>Jose Aldo</v>
      </c>
      <c r="P253">
        <f>Control!B251</f>
        <v>52.5</v>
      </c>
      <c r="Q253">
        <f>'Ctrl pct'!B251</f>
        <v>6.1260210035005834E-2</v>
      </c>
      <c r="R253">
        <f>Controlled!B251</f>
        <v>257.5</v>
      </c>
      <c r="S253">
        <f>'Controlled pct'!B251</f>
        <v>0.30046674445740956</v>
      </c>
      <c r="T253">
        <f>'Fight Time'!B251</f>
        <v>857</v>
      </c>
    </row>
    <row r="254" spans="1:20" x14ac:dyDescent="0.3">
      <c r="A254" t="str">
        <f>Control!A252</f>
        <v>Manon Fiorot</v>
      </c>
      <c r="P254">
        <f>Control!B252</f>
        <v>88.285714285714292</v>
      </c>
      <c r="Q254">
        <f>'Ctrl pct'!B252</f>
        <v>0.10740354535974975</v>
      </c>
      <c r="R254">
        <f>Controlled!B252</f>
        <v>22.142857142857142</v>
      </c>
      <c r="S254">
        <f>'Controlled pct'!B252</f>
        <v>2.6937782412234965E-2</v>
      </c>
      <c r="T254">
        <f>'Fight Time'!B252</f>
        <v>822</v>
      </c>
    </row>
    <row r="255" spans="1:20" x14ac:dyDescent="0.3">
      <c r="A255" t="str">
        <f>Control!A253</f>
        <v>Valentina Shevchenko</v>
      </c>
      <c r="P255">
        <f>Control!B253</f>
        <v>425.125</v>
      </c>
      <c r="Q255">
        <f>'Ctrl pct'!B253</f>
        <v>0.37822508896797152</v>
      </c>
      <c r="R255">
        <f>Controlled!B253</f>
        <v>173.5</v>
      </c>
      <c r="S255">
        <f>'Controlled pct'!B253</f>
        <v>0.1543594306049822</v>
      </c>
      <c r="T255">
        <f>'Fight Time'!B253</f>
        <v>1124</v>
      </c>
    </row>
    <row r="256" spans="1:20" x14ac:dyDescent="0.3">
      <c r="A256" t="str">
        <f>Control!A254</f>
        <v>Jack Della Maddalena</v>
      </c>
      <c r="P256">
        <f>Control!B254</f>
        <v>27</v>
      </c>
      <c r="Q256" t="e">
        <f>'Ctrl pct'!B254</f>
        <v>#DIV/0!</v>
      </c>
      <c r="R256">
        <f>Controlled!B254</f>
        <v>127.25</v>
      </c>
      <c r="S256" t="e">
        <f>'Controlled pct'!B254</f>
        <v>#DIV/0!</v>
      </c>
      <c r="T256">
        <f>'Fight Time'!B254</f>
        <v>0</v>
      </c>
    </row>
    <row r="257" spans="1:21" x14ac:dyDescent="0.3">
      <c r="A257" t="str">
        <f>Control!A255</f>
        <v>Belal Muhammad</v>
      </c>
      <c r="P257">
        <f>Control!B255</f>
        <v>269.25</v>
      </c>
      <c r="Q257">
        <f>'Ctrl pct'!B255</f>
        <v>0.29171180931744312</v>
      </c>
      <c r="R257">
        <f>Controlled!B255</f>
        <v>97.125</v>
      </c>
      <c r="S257">
        <f>'Controlled pct'!B255</f>
        <v>0.10522751895991332</v>
      </c>
      <c r="T257">
        <f>'Fight Time'!B255</f>
        <v>923</v>
      </c>
    </row>
    <row r="258" spans="1:21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11">
        <v>4.97</v>
      </c>
      <c r="L258" s="11">
        <v>4.97</v>
      </c>
      <c r="M258">
        <v>0.68</v>
      </c>
      <c r="N258">
        <v>0.17</v>
      </c>
      <c r="O258">
        <v>0.15</v>
      </c>
      <c r="P258">
        <f>Control!B256</f>
        <v>197.5</v>
      </c>
      <c r="Q258">
        <f>'Ctrl pct'!B256</f>
        <v>0.21944444444444444</v>
      </c>
      <c r="R258">
        <f>Controlled!B256</f>
        <v>5</v>
      </c>
      <c r="S258">
        <f>'Controlled pct'!B256</f>
        <v>5.5555555555555558E-3</v>
      </c>
      <c r="T258">
        <f>'Fight Time'!B256</f>
        <v>900</v>
      </c>
      <c r="U258">
        <v>-2</v>
      </c>
    </row>
    <row r="259" spans="1:21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11">
        <v>4.3600000000000003</v>
      </c>
      <c r="L259" s="11">
        <v>5.2</v>
      </c>
      <c r="M259">
        <v>0.67</v>
      </c>
      <c r="N259">
        <v>0.23</v>
      </c>
      <c r="O259">
        <v>0.09</v>
      </c>
      <c r="P259">
        <f>Control!B257</f>
        <v>52</v>
      </c>
      <c r="Q259">
        <f>'Ctrl pct'!B257</f>
        <v>5.7777777777777775E-2</v>
      </c>
      <c r="R259">
        <f>Controlled!B257</f>
        <v>60.666666666666664</v>
      </c>
      <c r="S259">
        <f>'Controlled pct'!B257</f>
        <v>6.7407407407407402E-2</v>
      </c>
      <c r="T259">
        <f>'Fight Time'!B257</f>
        <v>900</v>
      </c>
      <c r="U259">
        <v>-2</v>
      </c>
    </row>
    <row r="260" spans="1:21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11">
        <v>5.63</v>
      </c>
      <c r="L260" s="11">
        <v>2.58</v>
      </c>
      <c r="M260">
        <v>0.81</v>
      </c>
      <c r="N260">
        <v>0.13</v>
      </c>
      <c r="O260">
        <v>7.0000000000000007E-2</v>
      </c>
      <c r="P260">
        <f>Control!B258</f>
        <v>62.666666666666664</v>
      </c>
      <c r="Q260">
        <f>'Ctrl pct'!B258</f>
        <v>0.14676034348165495</v>
      </c>
      <c r="R260">
        <f>Controlled!B258</f>
        <v>38.333333333333336</v>
      </c>
      <c r="S260">
        <f>'Controlled pct'!B258</f>
        <v>8.9773614363778301E-2</v>
      </c>
      <c r="T260">
        <f>'Fight Time'!B258</f>
        <v>427</v>
      </c>
      <c r="U260">
        <v>-1</v>
      </c>
    </row>
    <row r="261" spans="1:21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11">
        <v>2.5499999999999998</v>
      </c>
      <c r="L261" s="11">
        <v>1.84</v>
      </c>
      <c r="M261">
        <v>0.22</v>
      </c>
      <c r="N261">
        <v>0.26</v>
      </c>
      <c r="O261">
        <v>0.52</v>
      </c>
      <c r="P261">
        <f>Control!B259</f>
        <v>215.14285714285714</v>
      </c>
      <c r="Q261">
        <f>'Ctrl pct'!B259</f>
        <v>0.52219140083217752</v>
      </c>
      <c r="R261">
        <f>Controlled!B259</f>
        <v>136.85714285714286</v>
      </c>
      <c r="S261">
        <f>'Controlled pct'!B259</f>
        <v>0.33217753120665744</v>
      </c>
      <c r="T261">
        <f>'Fight Time'!B259</f>
        <v>412</v>
      </c>
      <c r="U261">
        <v>-1</v>
      </c>
    </row>
    <row r="262" spans="1:21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11">
        <v>4.5599999999999996</v>
      </c>
      <c r="L262" s="11">
        <v>3.12</v>
      </c>
      <c r="M262">
        <v>0.61</v>
      </c>
      <c r="N262">
        <v>0.28999999999999998</v>
      </c>
      <c r="O262">
        <v>0.11</v>
      </c>
      <c r="P262">
        <f>Control!B260</f>
        <v>386</v>
      </c>
      <c r="Q262">
        <f>'Ctrl pct'!B260</f>
        <v>0.77200000000000002</v>
      </c>
      <c r="R262">
        <f>Controlled!B260</f>
        <v>3</v>
      </c>
      <c r="S262">
        <f>'Controlled pct'!B260</f>
        <v>6.0000000000000001E-3</v>
      </c>
      <c r="T262">
        <f>'Fight Time'!B260</f>
        <v>500</v>
      </c>
      <c r="U262">
        <v>3</v>
      </c>
    </row>
    <row r="263" spans="1:21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11">
        <v>3.17</v>
      </c>
      <c r="L263" s="11">
        <v>2.39</v>
      </c>
      <c r="M263">
        <v>0.75</v>
      </c>
      <c r="N263">
        <v>0.09</v>
      </c>
      <c r="O263">
        <v>0.16</v>
      </c>
      <c r="P263">
        <f>Control!B261</f>
        <v>101.6</v>
      </c>
      <c r="Q263">
        <f>'Ctrl pct'!B261</f>
        <v>0.15417298937784521</v>
      </c>
      <c r="R263">
        <f>Controlled!B261</f>
        <v>128.9</v>
      </c>
      <c r="S263">
        <f>'Controlled pct'!B261</f>
        <v>0.19559939301972687</v>
      </c>
      <c r="T263">
        <f>'Fight Time'!B261</f>
        <v>659</v>
      </c>
      <c r="U263">
        <v>-3</v>
      </c>
    </row>
    <row r="264" spans="1:21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11">
        <v>3.77</v>
      </c>
      <c r="L264" s="11">
        <v>2.79</v>
      </c>
      <c r="M264">
        <v>0.56999999999999995</v>
      </c>
      <c r="N264">
        <v>0.34</v>
      </c>
      <c r="O264">
        <v>0.09</v>
      </c>
      <c r="P264">
        <f>Control!B262</f>
        <v>195.27272727272728</v>
      </c>
      <c r="Q264">
        <f>'Ctrl pct'!B262</f>
        <v>0.33266222704042125</v>
      </c>
      <c r="R264">
        <f>Controlled!B262</f>
        <v>148.90909090909091</v>
      </c>
      <c r="S264">
        <f>'Controlled pct'!B262</f>
        <v>0.25367817872076814</v>
      </c>
      <c r="T264">
        <f>'Fight Time'!B262</f>
        <v>587</v>
      </c>
      <c r="U264">
        <v>2</v>
      </c>
    </row>
    <row r="265" spans="1:21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11">
        <v>2.92</v>
      </c>
      <c r="L265" s="11">
        <v>3.9</v>
      </c>
      <c r="M265">
        <v>0.77</v>
      </c>
      <c r="N265">
        <v>0.14000000000000001</v>
      </c>
      <c r="O265">
        <v>0.09</v>
      </c>
      <c r="P265">
        <f>Control!B263</f>
        <v>262.41666666666669</v>
      </c>
      <c r="Q265">
        <f>'Ctrl pct'!B263</f>
        <v>0.28492580528411149</v>
      </c>
      <c r="R265">
        <f>Controlled!B263</f>
        <v>183.66666666666666</v>
      </c>
      <c r="S265">
        <f>'Controlled pct'!B263</f>
        <v>0.19942091929062611</v>
      </c>
      <c r="T265">
        <f>'Fight Time'!B263</f>
        <v>921</v>
      </c>
      <c r="U265">
        <v>-1</v>
      </c>
    </row>
    <row r="266" spans="1:21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11">
        <v>3.21</v>
      </c>
      <c r="L266" s="11">
        <v>2.2799999999999998</v>
      </c>
      <c r="M266">
        <v>0.65</v>
      </c>
      <c r="N266">
        <v>0.14000000000000001</v>
      </c>
      <c r="O266">
        <v>0.21</v>
      </c>
      <c r="P266">
        <f>Control!B264</f>
        <v>242</v>
      </c>
      <c r="Q266">
        <f>'Ctrl pct'!B264</f>
        <v>0.33425414364640882</v>
      </c>
      <c r="R266">
        <f>Controlled!B264</f>
        <v>318</v>
      </c>
      <c r="S266">
        <f>'Controlled pct'!B264</f>
        <v>0.43922651933701656</v>
      </c>
      <c r="T266">
        <f>'Fight Time'!B264</f>
        <v>724</v>
      </c>
      <c r="U266">
        <v>2</v>
      </c>
    </row>
    <row r="267" spans="1:21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11">
        <v>2.36</v>
      </c>
      <c r="L267" s="11">
        <v>2</v>
      </c>
      <c r="M267">
        <v>0.6</v>
      </c>
      <c r="N267">
        <v>0.21</v>
      </c>
      <c r="O267">
        <v>0.19</v>
      </c>
      <c r="P267">
        <f>Control!B265</f>
        <v>111.5</v>
      </c>
      <c r="Q267">
        <f>'Ctrl pct'!B265</f>
        <v>0.21905697445972494</v>
      </c>
      <c r="R267">
        <f>Controlled!B265</f>
        <v>165</v>
      </c>
      <c r="S267">
        <f>'Controlled pct'!B265</f>
        <v>0.32416502946954812</v>
      </c>
      <c r="T267">
        <f>'Fight Time'!B265</f>
        <v>509</v>
      </c>
      <c r="U267">
        <v>2</v>
      </c>
    </row>
    <row r="268" spans="1:21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11">
        <v>5.35</v>
      </c>
      <c r="L268" s="11">
        <v>4.8</v>
      </c>
      <c r="M268">
        <v>0.67</v>
      </c>
      <c r="N268">
        <v>0.27</v>
      </c>
      <c r="O268">
        <v>0.06</v>
      </c>
      <c r="P268">
        <f>Control!B266</f>
        <v>93.5</v>
      </c>
      <c r="Q268">
        <f>'Ctrl pct'!B266</f>
        <v>0.21494252873563219</v>
      </c>
      <c r="R268">
        <f>Controlled!B266</f>
        <v>43.625</v>
      </c>
      <c r="S268">
        <f>'Controlled pct'!B266</f>
        <v>0.10028735632183908</v>
      </c>
      <c r="T268">
        <f>'Fight Time'!B266</f>
        <v>435</v>
      </c>
      <c r="U268">
        <v>-2</v>
      </c>
    </row>
    <row r="269" spans="1:21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11">
        <v>4.9400000000000004</v>
      </c>
      <c r="L269" s="11">
        <v>3.45</v>
      </c>
      <c r="M269">
        <v>0.6</v>
      </c>
      <c r="N269">
        <v>0.25</v>
      </c>
      <c r="O269">
        <v>0.15</v>
      </c>
      <c r="P269">
        <f>Control!B267</f>
        <v>71.400000000000006</v>
      </c>
      <c r="Q269">
        <f>'Ctrl pct'!B267</f>
        <v>0.27782101167315176</v>
      </c>
      <c r="R269">
        <f>Controlled!B267</f>
        <v>63</v>
      </c>
      <c r="S269">
        <f>'Controlled pct'!B267</f>
        <v>0.24513618677042801</v>
      </c>
      <c r="T269">
        <f>'Fight Time'!B267</f>
        <v>257</v>
      </c>
      <c r="U269">
        <v>-1</v>
      </c>
    </row>
    <row r="270" spans="1:21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11">
        <v>2.89</v>
      </c>
      <c r="L270" s="11">
        <v>3</v>
      </c>
      <c r="M270">
        <v>0.62</v>
      </c>
      <c r="N270">
        <v>0.22</v>
      </c>
      <c r="O270">
        <v>0.16</v>
      </c>
      <c r="P270">
        <f>Control!B268</f>
        <v>199</v>
      </c>
      <c r="Q270">
        <f>'Ctrl pct'!B268</f>
        <v>0.35535714285714287</v>
      </c>
      <c r="R270">
        <f>Controlled!B268</f>
        <v>20.333333333333332</v>
      </c>
      <c r="S270">
        <f>'Controlled pct'!B268</f>
        <v>3.6309523809523805E-2</v>
      </c>
      <c r="T270">
        <f>'Fight Time'!B268</f>
        <v>560</v>
      </c>
      <c r="U270">
        <v>3</v>
      </c>
    </row>
    <row r="271" spans="1:21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11">
        <v>5.33</v>
      </c>
      <c r="L271" s="11">
        <v>4.05</v>
      </c>
      <c r="M271">
        <v>0.68</v>
      </c>
      <c r="N271">
        <v>0.15</v>
      </c>
      <c r="O271">
        <v>0.18</v>
      </c>
      <c r="P271">
        <f>Control!B269</f>
        <v>55.6</v>
      </c>
      <c r="Q271">
        <f>'Ctrl pct'!B269</f>
        <v>8.7147335423197497E-2</v>
      </c>
      <c r="R271">
        <f>Controlled!B269</f>
        <v>24.2</v>
      </c>
      <c r="S271">
        <f>'Controlled pct'!B269</f>
        <v>3.793103448275862E-2</v>
      </c>
      <c r="T271">
        <f>'Fight Time'!B269</f>
        <v>638</v>
      </c>
      <c r="U271">
        <v>1</v>
      </c>
    </row>
    <row r="272" spans="1:21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11">
        <v>3.81</v>
      </c>
      <c r="L272" s="11">
        <v>3.22</v>
      </c>
      <c r="M272">
        <v>0.56000000000000005</v>
      </c>
      <c r="N272">
        <v>0.32</v>
      </c>
      <c r="O272">
        <v>0.13</v>
      </c>
      <c r="P272">
        <f>Control!B270</f>
        <v>234.8</v>
      </c>
      <c r="Q272">
        <f>'Ctrl pct'!B270</f>
        <v>0.31772665764546687</v>
      </c>
      <c r="R272">
        <f>Controlled!B270</f>
        <v>69.599999999999994</v>
      </c>
      <c r="S272">
        <f>'Controlled pct'!B270</f>
        <v>9.4181326116373476E-2</v>
      </c>
      <c r="T272">
        <f>'Fight Time'!B270</f>
        <v>739</v>
      </c>
      <c r="U272">
        <v>6</v>
      </c>
    </row>
    <row r="273" spans="1:21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11">
        <v>3.23</v>
      </c>
      <c r="L273" s="11">
        <v>3.22</v>
      </c>
      <c r="M273">
        <v>0.75</v>
      </c>
      <c r="N273">
        <v>0.14000000000000001</v>
      </c>
      <c r="O273">
        <v>0.11</v>
      </c>
      <c r="P273">
        <f>Control!B271</f>
        <v>401.5</v>
      </c>
      <c r="Q273">
        <f>'Ctrl pct'!B271</f>
        <v>0.54403794037940378</v>
      </c>
      <c r="R273">
        <f>Controlled!B271</f>
        <v>26.8</v>
      </c>
      <c r="S273">
        <f>'Controlled pct'!B271</f>
        <v>3.6314363143631435E-2</v>
      </c>
      <c r="T273">
        <f>'Fight Time'!B271</f>
        <v>738</v>
      </c>
      <c r="U273">
        <v>-1</v>
      </c>
    </row>
    <row r="274" spans="1:21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11">
        <v>4.7</v>
      </c>
      <c r="L274" s="11">
        <v>2.9</v>
      </c>
      <c r="M274">
        <v>0.67</v>
      </c>
      <c r="N274">
        <v>0.19</v>
      </c>
      <c r="O274">
        <v>0.14000000000000001</v>
      </c>
      <c r="P274">
        <f>Control!B272</f>
        <v>144.4</v>
      </c>
      <c r="Q274">
        <f>'Ctrl pct'!B272</f>
        <v>0.1978082191780822</v>
      </c>
      <c r="R274">
        <f>Controlled!B272</f>
        <v>258.5</v>
      </c>
      <c r="S274">
        <f>'Controlled pct'!B272</f>
        <v>0.35410958904109591</v>
      </c>
      <c r="T274">
        <f>'Fight Time'!B272</f>
        <v>730</v>
      </c>
      <c r="U274">
        <v>6</v>
      </c>
    </row>
    <row r="275" spans="1:21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11">
        <v>4.21</v>
      </c>
      <c r="L275" s="11">
        <v>2.9</v>
      </c>
      <c r="M275">
        <v>0.7</v>
      </c>
      <c r="N275">
        <v>0.16</v>
      </c>
      <c r="O275">
        <v>0.14000000000000001</v>
      </c>
      <c r="P275">
        <f>Control!B273</f>
        <v>871.75</v>
      </c>
      <c r="Q275">
        <f>'Ctrl pct'!B273</f>
        <v>1.0292207792207793</v>
      </c>
      <c r="R275">
        <f>Controlled!B273</f>
        <v>16.375</v>
      </c>
      <c r="S275">
        <f>'Controlled pct'!B273</f>
        <v>1.9332939787485241E-2</v>
      </c>
      <c r="T275">
        <f>'Fight Time'!B273</f>
        <v>847</v>
      </c>
      <c r="U275">
        <v>1</v>
      </c>
    </row>
    <row r="276" spans="1:21" x14ac:dyDescent="0.3">
      <c r="A276">
        <f>Control!A274</f>
        <v>0</v>
      </c>
      <c r="P276">
        <f>Control!B274</f>
        <v>0</v>
      </c>
      <c r="Q276">
        <f>'Ctrl pct'!B274</f>
        <v>0</v>
      </c>
      <c r="R276">
        <f>Controlled!B274</f>
        <v>0</v>
      </c>
      <c r="S276">
        <f>'Controlled pct'!B274</f>
        <v>0</v>
      </c>
      <c r="T276">
        <f>'Fight Time'!B274</f>
        <v>0</v>
      </c>
    </row>
    <row r="277" spans="1:21" x14ac:dyDescent="0.3">
      <c r="A277">
        <f>Control!A275</f>
        <v>0</v>
      </c>
      <c r="P277">
        <f>Control!B275</f>
        <v>0</v>
      </c>
      <c r="Q277">
        <f>'Ctrl pct'!B275</f>
        <v>0</v>
      </c>
      <c r="R277">
        <f>Controlled!B275</f>
        <v>0</v>
      </c>
      <c r="S277">
        <f>'Controlled pct'!B275</f>
        <v>0</v>
      </c>
      <c r="T277">
        <f>'Fight Time'!B275</f>
        <v>0</v>
      </c>
    </row>
    <row r="278" spans="1:21" x14ac:dyDescent="0.3">
      <c r="A278">
        <f>Control!A276</f>
        <v>0</v>
      </c>
      <c r="P278">
        <f>Control!B276</f>
        <v>0</v>
      </c>
      <c r="Q278">
        <f>'Ctrl pct'!B276</f>
        <v>0</v>
      </c>
      <c r="R278">
        <f>Controlled!B276</f>
        <v>0</v>
      </c>
      <c r="S278">
        <f>'Controlled pct'!B276</f>
        <v>0</v>
      </c>
      <c r="T278">
        <f>'Fight Time'!B276</f>
        <v>0</v>
      </c>
    </row>
    <row r="279" spans="1:21" x14ac:dyDescent="0.3">
      <c r="A279">
        <f>Control!A277</f>
        <v>0</v>
      </c>
      <c r="P279">
        <f>Control!B277</f>
        <v>0</v>
      </c>
      <c r="Q279">
        <f>'Ctrl pct'!B277</f>
        <v>0</v>
      </c>
      <c r="R279">
        <f>Controlled!B277</f>
        <v>0</v>
      </c>
      <c r="S279">
        <f>'Controlled pct'!B277</f>
        <v>0</v>
      </c>
      <c r="T279">
        <f>'Fight Time'!B277</f>
        <v>0</v>
      </c>
    </row>
    <row r="280" spans="1:21" x14ac:dyDescent="0.3">
      <c r="A280">
        <f>Control!A278</f>
        <v>0</v>
      </c>
      <c r="P280">
        <f>Control!B278</f>
        <v>0</v>
      </c>
      <c r="Q280">
        <f>'Ctrl pct'!B278</f>
        <v>0</v>
      </c>
      <c r="R280">
        <f>Controlled!B278</f>
        <v>0</v>
      </c>
      <c r="S280">
        <f>'Controlled pct'!B278</f>
        <v>0</v>
      </c>
      <c r="T280">
        <f>'Fight Time'!B278</f>
        <v>0</v>
      </c>
    </row>
    <row r="281" spans="1:21" x14ac:dyDescent="0.3">
      <c r="A281">
        <f>Control!A279</f>
        <v>0</v>
      </c>
      <c r="P281">
        <f>Control!B279</f>
        <v>0</v>
      </c>
      <c r="Q281">
        <f>'Ctrl pct'!B279</f>
        <v>0</v>
      </c>
      <c r="R281">
        <f>Controlled!B279</f>
        <v>0</v>
      </c>
      <c r="S281">
        <f>'Controlled pct'!B279</f>
        <v>0</v>
      </c>
      <c r="T281">
        <f>'Fight Time'!B279</f>
        <v>0</v>
      </c>
    </row>
    <row r="282" spans="1:21" x14ac:dyDescent="0.3">
      <c r="A282">
        <f>Control!A280</f>
        <v>0</v>
      </c>
      <c r="P282">
        <f>Control!B280</f>
        <v>0</v>
      </c>
      <c r="Q282">
        <f>'Ctrl pct'!B280</f>
        <v>0</v>
      </c>
      <c r="R282">
        <f>Controlled!B280</f>
        <v>0</v>
      </c>
      <c r="S282">
        <f>'Controlled pct'!B280</f>
        <v>0</v>
      </c>
      <c r="T282">
        <f>'Fight Time'!B280</f>
        <v>0</v>
      </c>
    </row>
    <row r="283" spans="1:21" x14ac:dyDescent="0.3">
      <c r="A283">
        <f>Control!A281</f>
        <v>0</v>
      </c>
      <c r="P283">
        <f>Control!B281</f>
        <v>0</v>
      </c>
      <c r="Q283">
        <f>'Ctrl pct'!B281</f>
        <v>0</v>
      </c>
      <c r="R283">
        <f>Controlled!B281</f>
        <v>0</v>
      </c>
      <c r="S283">
        <f>'Controlled pct'!B281</f>
        <v>0</v>
      </c>
      <c r="T283">
        <f>'Fight Time'!B281</f>
        <v>0</v>
      </c>
    </row>
    <row r="284" spans="1:21" x14ac:dyDescent="0.3">
      <c r="A284">
        <f>Control!A282</f>
        <v>0</v>
      </c>
      <c r="P284">
        <f>Control!B282</f>
        <v>0</v>
      </c>
      <c r="Q284">
        <f>'Ctrl pct'!B282</f>
        <v>0</v>
      </c>
      <c r="R284">
        <f>Controlled!B282</f>
        <v>0</v>
      </c>
      <c r="S284">
        <f>'Controlled pct'!B282</f>
        <v>0</v>
      </c>
      <c r="T284">
        <f>'Fight Time'!B282</f>
        <v>0</v>
      </c>
    </row>
    <row r="285" spans="1:21" x14ac:dyDescent="0.3">
      <c r="A285">
        <f>Control!A283</f>
        <v>0</v>
      </c>
      <c r="P285">
        <f>Control!B283</f>
        <v>0</v>
      </c>
      <c r="Q285">
        <f>'Ctrl pct'!B283</f>
        <v>0</v>
      </c>
      <c r="R285">
        <f>Controlled!B283</f>
        <v>0</v>
      </c>
      <c r="S285">
        <f>'Controlled pct'!B283</f>
        <v>0</v>
      </c>
      <c r="T285">
        <f>'Fight Time'!B283</f>
        <v>0</v>
      </c>
    </row>
    <row r="286" spans="1:21" x14ac:dyDescent="0.3">
      <c r="A286">
        <f>Control!A284</f>
        <v>0</v>
      </c>
      <c r="P286">
        <f>Control!B284</f>
        <v>0</v>
      </c>
      <c r="Q286">
        <f>'Ctrl pct'!B284</f>
        <v>0</v>
      </c>
      <c r="R286">
        <f>Controlled!B284</f>
        <v>0</v>
      </c>
      <c r="S286">
        <f>'Controlled pct'!B284</f>
        <v>0</v>
      </c>
      <c r="T286">
        <f>'Fight Time'!B284</f>
        <v>0</v>
      </c>
    </row>
    <row r="287" spans="1:21" x14ac:dyDescent="0.3">
      <c r="A287">
        <f>Control!A285</f>
        <v>0</v>
      </c>
      <c r="P287">
        <f>Control!B285</f>
        <v>0</v>
      </c>
      <c r="Q287">
        <f>'Ctrl pct'!B285</f>
        <v>0</v>
      </c>
      <c r="R287">
        <f>Controlled!B285</f>
        <v>0</v>
      </c>
      <c r="S287">
        <f>'Controlled pct'!B285</f>
        <v>0</v>
      </c>
      <c r="T287">
        <f>'Fight Time'!B285</f>
        <v>0</v>
      </c>
    </row>
    <row r="288" spans="1:21" x14ac:dyDescent="0.3">
      <c r="A288">
        <f>Control!A286</f>
        <v>0</v>
      </c>
      <c r="P288">
        <f>Control!B286</f>
        <v>0</v>
      </c>
      <c r="Q288">
        <f>'Ctrl pct'!B286</f>
        <v>0</v>
      </c>
      <c r="R288">
        <f>Controlled!B286</f>
        <v>0</v>
      </c>
      <c r="S288">
        <f>'Controlled pct'!B286</f>
        <v>0</v>
      </c>
      <c r="T288">
        <f>'Fight Time'!B286</f>
        <v>0</v>
      </c>
    </row>
    <row r="289" spans="1:20" x14ac:dyDescent="0.3">
      <c r="A289">
        <f>Control!A287</f>
        <v>0</v>
      </c>
      <c r="P289">
        <f>Control!B287</f>
        <v>0</v>
      </c>
      <c r="Q289">
        <f>'Ctrl pct'!B287</f>
        <v>0</v>
      </c>
      <c r="R289">
        <f>Controlled!B287</f>
        <v>0</v>
      </c>
      <c r="S289">
        <f>'Controlled pct'!B287</f>
        <v>0</v>
      </c>
      <c r="T289">
        <f>'Fight Time'!B287</f>
        <v>0</v>
      </c>
    </row>
    <row r="290" spans="1:20" x14ac:dyDescent="0.3">
      <c r="A290">
        <f>Control!A288</f>
        <v>0</v>
      </c>
      <c r="P290">
        <f>Control!B288</f>
        <v>0</v>
      </c>
      <c r="Q290">
        <f>'Ctrl pct'!B288</f>
        <v>0</v>
      </c>
      <c r="R290">
        <f>Controlled!B288</f>
        <v>0</v>
      </c>
      <c r="S290">
        <f>'Controlled pct'!B288</f>
        <v>0</v>
      </c>
      <c r="T290">
        <f>'Fight Time'!B288</f>
        <v>0</v>
      </c>
    </row>
    <row r="291" spans="1:20" x14ac:dyDescent="0.3">
      <c r="A291">
        <f>Control!A289</f>
        <v>0</v>
      </c>
      <c r="P291">
        <f>Control!B289</f>
        <v>0</v>
      </c>
      <c r="Q291">
        <f>'Ctrl pct'!B289</f>
        <v>0</v>
      </c>
      <c r="S291">
        <f>'Controlled pct'!B289</f>
        <v>0</v>
      </c>
      <c r="T291">
        <f>'Fight Time'!B289</f>
        <v>0</v>
      </c>
    </row>
    <row r="292" spans="1:20" x14ac:dyDescent="0.3">
      <c r="A292">
        <f>Control!A290</f>
        <v>0</v>
      </c>
      <c r="P292">
        <f>Control!B290</f>
        <v>0</v>
      </c>
      <c r="Q292">
        <f>'Ctrl pct'!B290</f>
        <v>0</v>
      </c>
      <c r="S292">
        <f>'Controlled pct'!B290</f>
        <v>0</v>
      </c>
      <c r="T292">
        <f>'Fight Time'!B290</f>
        <v>0</v>
      </c>
    </row>
    <row r="293" spans="1:20" x14ac:dyDescent="0.3">
      <c r="A293">
        <f>Control!A291</f>
        <v>0</v>
      </c>
      <c r="P293">
        <f>Control!B291</f>
        <v>0</v>
      </c>
      <c r="Q293">
        <f>'Ctrl pct'!B291</f>
        <v>0</v>
      </c>
      <c r="S293">
        <f>'Controlled pct'!B291</f>
        <v>0</v>
      </c>
      <c r="T293">
        <f>'Fight Time'!B291</f>
        <v>0</v>
      </c>
    </row>
    <row r="294" spans="1:20" x14ac:dyDescent="0.3">
      <c r="A294">
        <f>Control!A292</f>
        <v>0</v>
      </c>
      <c r="P294">
        <f>Control!B292</f>
        <v>0</v>
      </c>
      <c r="Q294">
        <f>'Ctrl pct'!B292</f>
        <v>0</v>
      </c>
      <c r="S294">
        <f>'Controlled pct'!B292</f>
        <v>0</v>
      </c>
      <c r="T294">
        <f>'Fight Time'!B292</f>
        <v>0</v>
      </c>
    </row>
    <row r="295" spans="1:20" x14ac:dyDescent="0.3">
      <c r="A295">
        <f>Control!A293</f>
        <v>0</v>
      </c>
      <c r="P295">
        <f>Control!B293</f>
        <v>0</v>
      </c>
      <c r="Q295">
        <f>'Ctrl pct'!B293</f>
        <v>0</v>
      </c>
      <c r="S295">
        <f>'Controlled pct'!B293</f>
        <v>0</v>
      </c>
      <c r="T295">
        <f>'Fight Time'!B293</f>
        <v>0</v>
      </c>
    </row>
    <row r="296" spans="1:20" x14ac:dyDescent="0.3">
      <c r="A296">
        <f>Control!A294</f>
        <v>0</v>
      </c>
      <c r="P296">
        <f>Control!B294</f>
        <v>0</v>
      </c>
      <c r="Q296">
        <f>'Ctrl pct'!B294</f>
        <v>0</v>
      </c>
      <c r="S296">
        <f>'Controlled pct'!B294</f>
        <v>0</v>
      </c>
      <c r="T296">
        <f>'Fight Time'!B294</f>
        <v>0</v>
      </c>
    </row>
    <row r="297" spans="1:20" x14ac:dyDescent="0.3">
      <c r="A297">
        <f>Control!A295</f>
        <v>0</v>
      </c>
      <c r="P297">
        <f>Control!B295</f>
        <v>0</v>
      </c>
      <c r="Q297">
        <f>'Ctrl pct'!B295</f>
        <v>0</v>
      </c>
      <c r="S297">
        <f>'Controlled pct'!B295</f>
        <v>0</v>
      </c>
      <c r="T297">
        <f>'Fight Time'!B295</f>
        <v>0</v>
      </c>
    </row>
    <row r="298" spans="1:20" x14ac:dyDescent="0.3">
      <c r="A298">
        <f>Control!A296</f>
        <v>0</v>
      </c>
      <c r="P298">
        <f>Control!B296</f>
        <v>0</v>
      </c>
      <c r="Q298">
        <f>'Ctrl pct'!B296</f>
        <v>0</v>
      </c>
      <c r="S298">
        <f>'Controlled pct'!B296</f>
        <v>0</v>
      </c>
      <c r="T298">
        <f>'Fight Time'!B296</f>
        <v>0</v>
      </c>
    </row>
    <row r="299" spans="1:20" x14ac:dyDescent="0.3">
      <c r="A299">
        <f>Control!A297</f>
        <v>0</v>
      </c>
      <c r="P299">
        <f>Control!B297</f>
        <v>0</v>
      </c>
      <c r="Q299">
        <f>'Ctrl pct'!B297</f>
        <v>0</v>
      </c>
      <c r="S299">
        <f>'Controlled pct'!B297</f>
        <v>0</v>
      </c>
      <c r="T299">
        <f>'Fight Time'!B297</f>
        <v>0</v>
      </c>
    </row>
    <row r="300" spans="1:20" x14ac:dyDescent="0.3">
      <c r="A300">
        <f>Control!A298</f>
        <v>0</v>
      </c>
      <c r="P300">
        <f>Control!B298</f>
        <v>0</v>
      </c>
      <c r="Q300">
        <f>'Ctrl pct'!B298</f>
        <v>0</v>
      </c>
      <c r="S300">
        <f>'Controlled pct'!B298</f>
        <v>0</v>
      </c>
      <c r="T300">
        <f>'Fight Time'!B298</f>
        <v>0</v>
      </c>
    </row>
    <row r="301" spans="1:20" x14ac:dyDescent="0.3">
      <c r="A301">
        <f>Control!A299</f>
        <v>0</v>
      </c>
      <c r="P301">
        <f>Control!B299</f>
        <v>0</v>
      </c>
      <c r="Q301">
        <f>'Ctrl pct'!B299</f>
        <v>0</v>
      </c>
      <c r="S301">
        <f>'Controlled pct'!B299</f>
        <v>0</v>
      </c>
      <c r="T301">
        <f>'Fight Time'!B299</f>
        <v>0</v>
      </c>
    </row>
    <row r="302" spans="1:20" x14ac:dyDescent="0.3">
      <c r="A302">
        <f>Control!A300</f>
        <v>0</v>
      </c>
      <c r="P302">
        <f>Control!B300</f>
        <v>0</v>
      </c>
      <c r="Q302">
        <f>'Ctrl pct'!B300</f>
        <v>0</v>
      </c>
      <c r="S302">
        <f>'Controlled pct'!B300</f>
        <v>0</v>
      </c>
      <c r="T302">
        <f>'Fight Time'!B300</f>
        <v>0</v>
      </c>
    </row>
    <row r="303" spans="1:20" x14ac:dyDescent="0.3">
      <c r="A303">
        <f>Control!A301</f>
        <v>0</v>
      </c>
      <c r="P303">
        <f>Control!B301</f>
        <v>0</v>
      </c>
      <c r="Q303">
        <f>'Ctrl pct'!B301</f>
        <v>0</v>
      </c>
      <c r="S303">
        <f>'Controlled pct'!B301</f>
        <v>0</v>
      </c>
      <c r="T303">
        <f>'Fight Time'!B301</f>
        <v>0</v>
      </c>
    </row>
    <row r="304" spans="1:20" x14ac:dyDescent="0.3">
      <c r="A304">
        <f>Control!A302</f>
        <v>0</v>
      </c>
      <c r="P304">
        <f>Control!B302</f>
        <v>0</v>
      </c>
      <c r="Q304">
        <f>'Ctrl pct'!B302</f>
        <v>0</v>
      </c>
      <c r="S304">
        <f>'Controlled pct'!B302</f>
        <v>0</v>
      </c>
      <c r="T304">
        <f>'Fight Time'!B302</f>
        <v>0</v>
      </c>
    </row>
    <row r="305" spans="1:20" x14ac:dyDescent="0.3">
      <c r="A305">
        <f>Control!A303</f>
        <v>0</v>
      </c>
      <c r="P305">
        <f>Control!B303</f>
        <v>0</v>
      </c>
      <c r="Q305">
        <f>'Ctrl pct'!B303</f>
        <v>0</v>
      </c>
      <c r="S305">
        <f>'Controlled pct'!B303</f>
        <v>0</v>
      </c>
      <c r="T305">
        <f>'Fight Time'!B303</f>
        <v>0</v>
      </c>
    </row>
    <row r="306" spans="1:20" x14ac:dyDescent="0.3">
      <c r="A306">
        <f>Control!A304</f>
        <v>0</v>
      </c>
      <c r="P306">
        <f>Control!B304</f>
        <v>0</v>
      </c>
      <c r="Q306">
        <f>'Ctrl pct'!B304</f>
        <v>0</v>
      </c>
      <c r="S306">
        <f>'Controlled pct'!B304</f>
        <v>0</v>
      </c>
      <c r="T306">
        <f>'Fight Time'!B304</f>
        <v>0</v>
      </c>
    </row>
    <row r="307" spans="1:20" x14ac:dyDescent="0.3">
      <c r="A307">
        <f>Control!A305</f>
        <v>0</v>
      </c>
      <c r="P307">
        <f>Control!B305</f>
        <v>0</v>
      </c>
      <c r="Q307">
        <f>'Ctrl pct'!B305</f>
        <v>0</v>
      </c>
      <c r="S307">
        <f>'Controlled pct'!B305</f>
        <v>0</v>
      </c>
      <c r="T307">
        <f>'Fight Time'!B305</f>
        <v>0</v>
      </c>
    </row>
    <row r="308" spans="1:20" x14ac:dyDescent="0.3">
      <c r="A308">
        <f>Control!A306</f>
        <v>0</v>
      </c>
      <c r="P308">
        <f>Control!B306</f>
        <v>0</v>
      </c>
      <c r="Q308">
        <f>'Ctrl pct'!B306</f>
        <v>0</v>
      </c>
      <c r="S308">
        <f>'Controlled pct'!B306</f>
        <v>0</v>
      </c>
      <c r="T308">
        <f>'Fight Time'!B306</f>
        <v>0</v>
      </c>
    </row>
    <row r="309" spans="1:20" x14ac:dyDescent="0.3">
      <c r="A309">
        <f>Control!A307</f>
        <v>0</v>
      </c>
      <c r="P309">
        <f>Control!B307</f>
        <v>0</v>
      </c>
      <c r="Q309">
        <f>'Ctrl pct'!B307</f>
        <v>0</v>
      </c>
      <c r="S309">
        <f>'Controlled pct'!B307</f>
        <v>0</v>
      </c>
      <c r="T309">
        <f>'Fight Time'!B307</f>
        <v>0</v>
      </c>
    </row>
    <row r="310" spans="1:20" x14ac:dyDescent="0.3">
      <c r="A310">
        <f>Control!A308</f>
        <v>0</v>
      </c>
      <c r="P310">
        <f>Control!B308</f>
        <v>0</v>
      </c>
      <c r="Q310">
        <f>'Ctrl pct'!B308</f>
        <v>0</v>
      </c>
      <c r="S310">
        <f>'Controlled pct'!B308</f>
        <v>0</v>
      </c>
      <c r="T310">
        <f>'Fight Time'!B308</f>
        <v>0</v>
      </c>
    </row>
    <row r="311" spans="1:20" x14ac:dyDescent="0.3">
      <c r="A311">
        <f>Control!A309</f>
        <v>0</v>
      </c>
      <c r="P311">
        <f>Control!B309</f>
        <v>0</v>
      </c>
      <c r="Q311">
        <f>'Ctrl pct'!B309</f>
        <v>0</v>
      </c>
      <c r="S311">
        <f>'Controlled pct'!B309</f>
        <v>0</v>
      </c>
      <c r="T311">
        <f>'Fight Time'!B309</f>
        <v>0</v>
      </c>
    </row>
    <row r="312" spans="1:20" x14ac:dyDescent="0.3">
      <c r="A312">
        <f>Control!A310</f>
        <v>0</v>
      </c>
      <c r="P312">
        <f>Control!B310</f>
        <v>0</v>
      </c>
      <c r="Q312">
        <f>'Ctrl pct'!B310</f>
        <v>0</v>
      </c>
      <c r="S312">
        <f>'Controlled pct'!B310</f>
        <v>0</v>
      </c>
      <c r="T312">
        <f>'Fight Time'!B310</f>
        <v>0</v>
      </c>
    </row>
    <row r="313" spans="1:20" x14ac:dyDescent="0.3">
      <c r="A313">
        <f>Control!A311</f>
        <v>0</v>
      </c>
      <c r="P313">
        <f>Control!B311</f>
        <v>0</v>
      </c>
      <c r="Q313">
        <f>'Ctrl pct'!B311</f>
        <v>0</v>
      </c>
      <c r="S313">
        <f>'Controlled pct'!B311</f>
        <v>0</v>
      </c>
      <c r="T313">
        <f>'Fight Time'!B311</f>
        <v>0</v>
      </c>
    </row>
    <row r="314" spans="1:20" x14ac:dyDescent="0.3">
      <c r="A314">
        <f>Control!A312</f>
        <v>0</v>
      </c>
      <c r="P314">
        <f>Control!B312</f>
        <v>0</v>
      </c>
      <c r="Q314">
        <f>'Ctrl pct'!B312</f>
        <v>0</v>
      </c>
      <c r="S314">
        <f>'Controlled pct'!B312</f>
        <v>0</v>
      </c>
      <c r="T314">
        <f>'Fight Time'!B312</f>
        <v>0</v>
      </c>
    </row>
    <row r="315" spans="1:20" x14ac:dyDescent="0.3">
      <c r="A315">
        <f>Control!A313</f>
        <v>0</v>
      </c>
      <c r="P315">
        <f>Control!B313</f>
        <v>0</v>
      </c>
      <c r="Q315">
        <f>'Ctrl pct'!B313</f>
        <v>0</v>
      </c>
      <c r="S315">
        <f>'Controlled pct'!B313</f>
        <v>0</v>
      </c>
      <c r="T315">
        <f>'Fight Time'!B313</f>
        <v>0</v>
      </c>
    </row>
    <row r="316" spans="1:20" x14ac:dyDescent="0.3">
      <c r="A316">
        <f>Control!A314</f>
        <v>0</v>
      </c>
      <c r="P316">
        <f>Control!B314</f>
        <v>0</v>
      </c>
      <c r="Q316">
        <f>'Ctrl pct'!B314</f>
        <v>0</v>
      </c>
      <c r="S316">
        <f>'Controlled pct'!B314</f>
        <v>0</v>
      </c>
      <c r="T316">
        <f>'Fight Time'!B314</f>
        <v>0</v>
      </c>
    </row>
    <row r="317" spans="1:20" x14ac:dyDescent="0.3">
      <c r="A317">
        <f>Control!A315</f>
        <v>0</v>
      </c>
      <c r="P317">
        <f>Control!B315</f>
        <v>0</v>
      </c>
      <c r="Q317">
        <f>'Ctrl pct'!B315</f>
        <v>0</v>
      </c>
      <c r="S317">
        <f>'Controlled pct'!B315</f>
        <v>0</v>
      </c>
      <c r="T317">
        <f>'Fight Time'!B315</f>
        <v>0</v>
      </c>
    </row>
    <row r="318" spans="1:20" x14ac:dyDescent="0.3">
      <c r="A318">
        <f>Control!A316</f>
        <v>0</v>
      </c>
      <c r="P318">
        <f>Control!B316</f>
        <v>0</v>
      </c>
      <c r="Q318">
        <f>'Ctrl pct'!B316</f>
        <v>0</v>
      </c>
      <c r="S318">
        <f>'Controlled pct'!B316</f>
        <v>0</v>
      </c>
      <c r="T318">
        <f>'Fight Time'!B316</f>
        <v>0</v>
      </c>
    </row>
    <row r="319" spans="1:20" x14ac:dyDescent="0.3">
      <c r="A319">
        <f>Control!A317</f>
        <v>0</v>
      </c>
      <c r="P319">
        <f>Control!B317</f>
        <v>0</v>
      </c>
      <c r="Q319">
        <f>'Ctrl pct'!B317</f>
        <v>0</v>
      </c>
      <c r="S319">
        <f>'Controlled pct'!B317</f>
        <v>0</v>
      </c>
      <c r="T319">
        <f>'Fight Time'!B317</f>
        <v>0</v>
      </c>
    </row>
    <row r="320" spans="1:20" x14ac:dyDescent="0.3">
      <c r="A320">
        <f>Control!A318</f>
        <v>0</v>
      </c>
      <c r="P320">
        <f>Control!B318</f>
        <v>0</v>
      </c>
      <c r="Q320">
        <f>'Ctrl pct'!B318</f>
        <v>0</v>
      </c>
      <c r="S320">
        <f>'Controlled pct'!B318</f>
        <v>0</v>
      </c>
      <c r="T320">
        <f>'Fight Time'!B318</f>
        <v>0</v>
      </c>
    </row>
    <row r="321" spans="1:20" x14ac:dyDescent="0.3">
      <c r="A321">
        <f>Control!A319</f>
        <v>0</v>
      </c>
      <c r="P321">
        <f>Control!B319</f>
        <v>0</v>
      </c>
      <c r="Q321">
        <f>'Ctrl pct'!B319</f>
        <v>0</v>
      </c>
      <c r="S321">
        <f>'Controlled pct'!B319</f>
        <v>0</v>
      </c>
      <c r="T321">
        <f>'Fight Time'!B319</f>
        <v>0</v>
      </c>
    </row>
    <row r="322" spans="1:20" x14ac:dyDescent="0.3">
      <c r="A322">
        <f>Control!A320</f>
        <v>0</v>
      </c>
      <c r="P322">
        <f>Control!B320</f>
        <v>0</v>
      </c>
      <c r="Q322">
        <f>'Ctrl pct'!B320</f>
        <v>0</v>
      </c>
      <c r="S322">
        <f>'Controlled pct'!B320</f>
        <v>0</v>
      </c>
      <c r="T322">
        <f>'Fight Time'!B320</f>
        <v>0</v>
      </c>
    </row>
    <row r="323" spans="1:20" x14ac:dyDescent="0.3">
      <c r="A323">
        <f>Control!A321</f>
        <v>0</v>
      </c>
      <c r="P323">
        <f>Control!B321</f>
        <v>0</v>
      </c>
      <c r="Q323">
        <f>'Ctrl pct'!B321</f>
        <v>0</v>
      </c>
      <c r="S323">
        <f>'Controlled pct'!B321</f>
        <v>0</v>
      </c>
      <c r="T323">
        <f>'Fight Time'!B321</f>
        <v>0</v>
      </c>
    </row>
    <row r="324" spans="1:20" x14ac:dyDescent="0.3">
      <c r="A324">
        <f>Control!A322</f>
        <v>0</v>
      </c>
      <c r="P324">
        <f>Control!B322</f>
        <v>0</v>
      </c>
      <c r="Q324">
        <f>'Ctrl pct'!B322</f>
        <v>0</v>
      </c>
      <c r="S324">
        <f>'Controlled pct'!B322</f>
        <v>0</v>
      </c>
      <c r="T324">
        <f>'Fight Time'!B322</f>
        <v>0</v>
      </c>
    </row>
    <row r="325" spans="1:20" x14ac:dyDescent="0.3">
      <c r="A325">
        <f>Control!A323</f>
        <v>0</v>
      </c>
      <c r="P325">
        <f>Control!B323</f>
        <v>0</v>
      </c>
      <c r="Q325">
        <f>'Ctrl pct'!B323</f>
        <v>0</v>
      </c>
      <c r="S325">
        <f>'Controlled pct'!B323</f>
        <v>0</v>
      </c>
      <c r="T325">
        <f>'Fight Time'!B323</f>
        <v>0</v>
      </c>
    </row>
    <row r="326" spans="1:20" x14ac:dyDescent="0.3">
      <c r="A326">
        <f>Control!A324</f>
        <v>0</v>
      </c>
      <c r="P326">
        <f>Control!B324</f>
        <v>0</v>
      </c>
      <c r="Q326">
        <f>'Ctrl pct'!B324</f>
        <v>0</v>
      </c>
      <c r="S326">
        <f>'Controlled pct'!B324</f>
        <v>0</v>
      </c>
      <c r="T326">
        <f>'Fight Time'!B324</f>
        <v>0</v>
      </c>
    </row>
    <row r="327" spans="1:20" x14ac:dyDescent="0.3">
      <c r="A327">
        <f>Control!A325</f>
        <v>0</v>
      </c>
      <c r="P327">
        <f>Control!B325</f>
        <v>0</v>
      </c>
      <c r="Q327">
        <f>'Ctrl pct'!B325</f>
        <v>0</v>
      </c>
      <c r="S327">
        <f>'Controlled pct'!B325</f>
        <v>0</v>
      </c>
      <c r="T327">
        <f>'Fight Time'!B325</f>
        <v>0</v>
      </c>
    </row>
    <row r="328" spans="1:20" x14ac:dyDescent="0.3">
      <c r="A328">
        <f>Control!A326</f>
        <v>0</v>
      </c>
      <c r="P328">
        <f>Control!B326</f>
        <v>0</v>
      </c>
      <c r="Q328">
        <f>'Ctrl pct'!B326</f>
        <v>0</v>
      </c>
      <c r="S328">
        <f>'Controlled pct'!B326</f>
        <v>0</v>
      </c>
      <c r="T328">
        <f>'Fight Time'!B326</f>
        <v>0</v>
      </c>
    </row>
    <row r="329" spans="1:20" x14ac:dyDescent="0.3">
      <c r="A329">
        <f>Control!A327</f>
        <v>0</v>
      </c>
      <c r="P329">
        <f>Control!B327</f>
        <v>0</v>
      </c>
      <c r="Q329">
        <f>'Ctrl pct'!B327</f>
        <v>0</v>
      </c>
      <c r="S329">
        <f>'Controlled pct'!B327</f>
        <v>0</v>
      </c>
      <c r="T329">
        <f>'Fight Time'!B327</f>
        <v>0</v>
      </c>
    </row>
    <row r="330" spans="1:20" x14ac:dyDescent="0.3">
      <c r="A330">
        <f>Control!A328</f>
        <v>0</v>
      </c>
      <c r="P330">
        <f>Control!B328</f>
        <v>0</v>
      </c>
      <c r="Q330">
        <f>'Ctrl pct'!B328</f>
        <v>0</v>
      </c>
      <c r="S330">
        <f>'Controlled pct'!B328</f>
        <v>0</v>
      </c>
      <c r="T330">
        <f>'Fight Time'!B328</f>
        <v>0</v>
      </c>
    </row>
    <row r="331" spans="1:20" x14ac:dyDescent="0.3">
      <c r="A331">
        <f>Control!A329</f>
        <v>0</v>
      </c>
      <c r="P331">
        <f>Control!B329</f>
        <v>0</v>
      </c>
      <c r="Q331">
        <f>'Ctrl pct'!B329</f>
        <v>0</v>
      </c>
      <c r="S331">
        <f>'Controlled pct'!B329</f>
        <v>0</v>
      </c>
      <c r="T331">
        <f>'Fight Time'!B329</f>
        <v>0</v>
      </c>
    </row>
    <row r="332" spans="1:20" x14ac:dyDescent="0.3">
      <c r="A332">
        <f>Control!A330</f>
        <v>0</v>
      </c>
      <c r="P332">
        <f>Control!B330</f>
        <v>0</v>
      </c>
      <c r="Q332">
        <f>'Ctrl pct'!B330</f>
        <v>0</v>
      </c>
      <c r="S332">
        <f>'Controlled pct'!B330</f>
        <v>0</v>
      </c>
      <c r="T332">
        <f>'Fight Time'!B330</f>
        <v>0</v>
      </c>
    </row>
    <row r="333" spans="1:20" x14ac:dyDescent="0.3">
      <c r="A333">
        <f>Control!A331</f>
        <v>0</v>
      </c>
      <c r="P333">
        <f>Control!B331</f>
        <v>0</v>
      </c>
      <c r="Q333">
        <f>'Ctrl pct'!B331</f>
        <v>0</v>
      </c>
      <c r="S333">
        <f>'Controlled pct'!B331</f>
        <v>0</v>
      </c>
      <c r="T333">
        <f>'Fight Time'!B331</f>
        <v>0</v>
      </c>
    </row>
    <row r="334" spans="1:20" x14ac:dyDescent="0.3">
      <c r="A334">
        <f>Control!A332</f>
        <v>0</v>
      </c>
      <c r="P334">
        <f>Control!B332</f>
        <v>0</v>
      </c>
      <c r="Q334">
        <f>'Ctrl pct'!B332</f>
        <v>0</v>
      </c>
      <c r="S334">
        <f>'Controlled pct'!B332</f>
        <v>0</v>
      </c>
      <c r="T334">
        <f>'Fight Time'!B332</f>
        <v>0</v>
      </c>
    </row>
    <row r="335" spans="1:20" x14ac:dyDescent="0.3">
      <c r="A335">
        <f>Control!A333</f>
        <v>0</v>
      </c>
      <c r="P335">
        <f>Control!B333</f>
        <v>0</v>
      </c>
      <c r="Q335">
        <f>'Ctrl pct'!B333</f>
        <v>0</v>
      </c>
      <c r="S335">
        <f>'Controlled pct'!B333</f>
        <v>0</v>
      </c>
      <c r="T335">
        <f>'Fight Time'!B333</f>
        <v>0</v>
      </c>
    </row>
    <row r="336" spans="1:20" x14ac:dyDescent="0.3">
      <c r="A336">
        <f>Control!A334</f>
        <v>0</v>
      </c>
      <c r="P336">
        <f>Control!B334</f>
        <v>0</v>
      </c>
      <c r="Q336">
        <f>'Ctrl pct'!B334</f>
        <v>0</v>
      </c>
      <c r="S336">
        <f>'Controlled pct'!B334</f>
        <v>0</v>
      </c>
      <c r="T336">
        <f>'Fight Time'!B334</f>
        <v>0</v>
      </c>
    </row>
    <row r="337" spans="1:20" x14ac:dyDescent="0.3">
      <c r="A337">
        <f>Control!A335</f>
        <v>0</v>
      </c>
      <c r="P337">
        <f>Control!B335</f>
        <v>0</v>
      </c>
      <c r="Q337">
        <f>'Ctrl pct'!B335</f>
        <v>0</v>
      </c>
      <c r="S337">
        <f>'Controlled pct'!B335</f>
        <v>0</v>
      </c>
      <c r="T337">
        <f>'Fight Time'!B335</f>
        <v>0</v>
      </c>
    </row>
    <row r="338" spans="1:20" x14ac:dyDescent="0.3">
      <c r="A338">
        <f>Control!A336</f>
        <v>0</v>
      </c>
      <c r="P338">
        <f>Control!B336</f>
        <v>0</v>
      </c>
      <c r="Q338">
        <f>'Ctrl pct'!B336</f>
        <v>0</v>
      </c>
      <c r="S338">
        <f>'Controlled pct'!B336</f>
        <v>0</v>
      </c>
      <c r="T338">
        <f>'Fight Time'!B336</f>
        <v>0</v>
      </c>
    </row>
    <row r="339" spans="1:20" x14ac:dyDescent="0.3">
      <c r="A339">
        <f>Control!A337</f>
        <v>0</v>
      </c>
      <c r="P339">
        <f>Control!B337</f>
        <v>0</v>
      </c>
      <c r="Q339">
        <f>'Ctrl pct'!B337</f>
        <v>0</v>
      </c>
      <c r="S339">
        <f>'Controlled pct'!B337</f>
        <v>0</v>
      </c>
      <c r="T339">
        <f>'Fight Time'!B337</f>
        <v>0</v>
      </c>
    </row>
    <row r="340" spans="1:20" x14ac:dyDescent="0.3">
      <c r="A340">
        <f>Control!A338</f>
        <v>0</v>
      </c>
      <c r="P340">
        <f>Control!B338</f>
        <v>0</v>
      </c>
      <c r="Q340">
        <f>'Ctrl pct'!B338</f>
        <v>0</v>
      </c>
      <c r="S340">
        <f>'Controlled pct'!B338</f>
        <v>0</v>
      </c>
      <c r="T340">
        <f>'Fight Time'!B338</f>
        <v>0</v>
      </c>
    </row>
    <row r="341" spans="1:20" x14ac:dyDescent="0.3">
      <c r="A341">
        <f>Control!A339</f>
        <v>0</v>
      </c>
      <c r="P341">
        <f>Control!B339</f>
        <v>0</v>
      </c>
      <c r="Q341">
        <f>'Ctrl pct'!B339</f>
        <v>0</v>
      </c>
      <c r="S341">
        <f>'Controlled pct'!B339</f>
        <v>0</v>
      </c>
      <c r="T341">
        <f>'Fight Time'!B339</f>
        <v>0</v>
      </c>
    </row>
    <row r="342" spans="1:20" x14ac:dyDescent="0.3">
      <c r="A342">
        <f>Control!A340</f>
        <v>0</v>
      </c>
      <c r="P342">
        <f>Control!B340</f>
        <v>0</v>
      </c>
      <c r="Q342">
        <f>'Ctrl pct'!B340</f>
        <v>0</v>
      </c>
      <c r="S342">
        <f>'Controlled pct'!B340</f>
        <v>0</v>
      </c>
      <c r="T342">
        <f>'Fight Time'!B340</f>
        <v>0</v>
      </c>
    </row>
    <row r="343" spans="1:20" x14ac:dyDescent="0.3">
      <c r="A343">
        <f>Control!A341</f>
        <v>0</v>
      </c>
      <c r="P343">
        <f>Control!B341</f>
        <v>0</v>
      </c>
      <c r="Q343">
        <f>'Ctrl pct'!B341</f>
        <v>0</v>
      </c>
      <c r="S343">
        <f>'Controlled pct'!B341</f>
        <v>0</v>
      </c>
      <c r="T343">
        <f>'Fight Time'!B341</f>
        <v>0</v>
      </c>
    </row>
    <row r="344" spans="1:20" x14ac:dyDescent="0.3">
      <c r="A344">
        <f>Control!A342</f>
        <v>0</v>
      </c>
      <c r="P344">
        <f>Control!B342</f>
        <v>0</v>
      </c>
      <c r="Q344">
        <f>'Ctrl pct'!B342</f>
        <v>0</v>
      </c>
      <c r="S344">
        <f>'Controlled pct'!B342</f>
        <v>0</v>
      </c>
      <c r="T344">
        <f>'Fight Time'!B342</f>
        <v>0</v>
      </c>
    </row>
    <row r="345" spans="1:20" x14ac:dyDescent="0.3">
      <c r="A345">
        <f>Control!A343</f>
        <v>0</v>
      </c>
      <c r="P345">
        <f>Control!B343</f>
        <v>0</v>
      </c>
      <c r="Q345">
        <f>'Ctrl pct'!B343</f>
        <v>0</v>
      </c>
      <c r="S345">
        <f>'Controlled pct'!B343</f>
        <v>0</v>
      </c>
      <c r="T345">
        <f>'Fight Time'!B343</f>
        <v>0</v>
      </c>
    </row>
    <row r="346" spans="1:20" x14ac:dyDescent="0.3">
      <c r="A346">
        <f>Control!A344</f>
        <v>0</v>
      </c>
      <c r="P346">
        <f>Control!B344</f>
        <v>0</v>
      </c>
      <c r="Q346">
        <f>'Ctrl pct'!B344</f>
        <v>0</v>
      </c>
      <c r="S346">
        <f>'Controlled pct'!B344</f>
        <v>0</v>
      </c>
      <c r="T346">
        <f>'Fight Time'!B344</f>
        <v>0</v>
      </c>
    </row>
    <row r="347" spans="1:20" x14ac:dyDescent="0.3">
      <c r="A347">
        <f>Control!A345</f>
        <v>0</v>
      </c>
      <c r="P347">
        <f>Control!B345</f>
        <v>0</v>
      </c>
      <c r="Q347">
        <f>'Ctrl pct'!B345</f>
        <v>0</v>
      </c>
      <c r="S347">
        <f>'Controlled pct'!B345</f>
        <v>0</v>
      </c>
      <c r="T347">
        <f>'Fight Time'!B345</f>
        <v>0</v>
      </c>
    </row>
    <row r="348" spans="1:20" x14ac:dyDescent="0.3">
      <c r="A348">
        <f>Control!A346</f>
        <v>0</v>
      </c>
      <c r="P348">
        <f>Control!B346</f>
        <v>0</v>
      </c>
      <c r="Q348">
        <f>'Ctrl pct'!B346</f>
        <v>0</v>
      </c>
      <c r="S348">
        <f>'Controlled pct'!B346</f>
        <v>0</v>
      </c>
      <c r="T348">
        <f>'Fight Time'!B346</f>
        <v>0</v>
      </c>
    </row>
    <row r="349" spans="1:20" x14ac:dyDescent="0.3">
      <c r="A349">
        <f>Control!A347</f>
        <v>0</v>
      </c>
      <c r="P349">
        <f>Control!B347</f>
        <v>0</v>
      </c>
      <c r="Q349">
        <f>'Ctrl pct'!B347</f>
        <v>0</v>
      </c>
      <c r="S349">
        <f>'Controlled pct'!B347</f>
        <v>0</v>
      </c>
      <c r="T349">
        <f>'Fight Time'!B347</f>
        <v>0</v>
      </c>
    </row>
    <row r="350" spans="1:20" x14ac:dyDescent="0.3">
      <c r="A350">
        <f>Control!A348</f>
        <v>0</v>
      </c>
      <c r="P350">
        <f>Control!B348</f>
        <v>0</v>
      </c>
      <c r="Q350">
        <f>'Ctrl pct'!B348</f>
        <v>0</v>
      </c>
      <c r="S350">
        <f>'Controlled pct'!B348</f>
        <v>0</v>
      </c>
      <c r="T350">
        <f>'Fight Time'!B348</f>
        <v>0</v>
      </c>
    </row>
    <row r="351" spans="1:20" x14ac:dyDescent="0.3">
      <c r="A351">
        <f>Control!A349</f>
        <v>0</v>
      </c>
      <c r="P351">
        <f>Control!B349</f>
        <v>0</v>
      </c>
      <c r="Q351">
        <f>'Ctrl pct'!B349</f>
        <v>0</v>
      </c>
      <c r="S351">
        <f>'Controlled pct'!B349</f>
        <v>0</v>
      </c>
      <c r="T351">
        <f>'Fight Time'!B349</f>
        <v>0</v>
      </c>
    </row>
    <row r="352" spans="1:20" x14ac:dyDescent="0.3">
      <c r="A352">
        <f>Control!A350</f>
        <v>0</v>
      </c>
      <c r="P352">
        <f>Control!B350</f>
        <v>0</v>
      </c>
      <c r="Q352">
        <f>'Ctrl pct'!B350</f>
        <v>0</v>
      </c>
      <c r="S352">
        <f>'Controlled pct'!B350</f>
        <v>0</v>
      </c>
      <c r="T352">
        <f>'Fight Time'!B350</f>
        <v>0</v>
      </c>
    </row>
    <row r="353" spans="1:20" x14ac:dyDescent="0.3">
      <c r="A353">
        <f>Control!A351</f>
        <v>0</v>
      </c>
      <c r="P353">
        <f>Control!B351</f>
        <v>0</v>
      </c>
      <c r="Q353">
        <f>'Ctrl pct'!B351</f>
        <v>0</v>
      </c>
      <c r="S353">
        <f>'Controlled pct'!B351</f>
        <v>0</v>
      </c>
      <c r="T353">
        <f>'Fight Time'!B351</f>
        <v>0</v>
      </c>
    </row>
    <row r="354" spans="1:20" x14ac:dyDescent="0.3">
      <c r="A354">
        <f>Control!A352</f>
        <v>0</v>
      </c>
      <c r="P354">
        <f>Control!B352</f>
        <v>0</v>
      </c>
      <c r="Q354">
        <f>'Ctrl pct'!B352</f>
        <v>0</v>
      </c>
      <c r="S354">
        <f>'Controlled pct'!B352</f>
        <v>0</v>
      </c>
      <c r="T354">
        <f>'Fight Time'!B352</f>
        <v>0</v>
      </c>
    </row>
    <row r="355" spans="1:20" x14ac:dyDescent="0.3">
      <c r="A355">
        <f>Control!A353</f>
        <v>0</v>
      </c>
      <c r="P355">
        <f>Control!B353</f>
        <v>0</v>
      </c>
      <c r="Q355">
        <f>'Ctrl pct'!B353</f>
        <v>0</v>
      </c>
      <c r="S355">
        <f>'Controlled pct'!B353</f>
        <v>0</v>
      </c>
      <c r="T355">
        <f>'Fight Time'!B353</f>
        <v>0</v>
      </c>
    </row>
    <row r="356" spans="1:20" x14ac:dyDescent="0.3">
      <c r="A356">
        <f>Control!A354</f>
        <v>0</v>
      </c>
      <c r="P356">
        <f>Control!B354</f>
        <v>0</v>
      </c>
      <c r="Q356">
        <f>'Ctrl pct'!B354</f>
        <v>0</v>
      </c>
      <c r="S356">
        <f>'Controlled pct'!B354</f>
        <v>0</v>
      </c>
      <c r="T356">
        <f>'Fight Time'!B354</f>
        <v>0</v>
      </c>
    </row>
    <row r="357" spans="1:20" x14ac:dyDescent="0.3">
      <c r="A357">
        <f>Control!A355</f>
        <v>0</v>
      </c>
      <c r="P357">
        <f>Control!B355</f>
        <v>0</v>
      </c>
      <c r="Q357">
        <f>'Ctrl pct'!B355</f>
        <v>0</v>
      </c>
      <c r="S357">
        <f>'Controlled pct'!B355</f>
        <v>0</v>
      </c>
      <c r="T357">
        <f>'Fight Time'!B355</f>
        <v>0</v>
      </c>
    </row>
    <row r="358" spans="1:20" x14ac:dyDescent="0.3">
      <c r="A358">
        <f>Control!A356</f>
        <v>0</v>
      </c>
      <c r="P358">
        <f>Control!B356</f>
        <v>0</v>
      </c>
      <c r="Q358">
        <f>'Ctrl pct'!B356</f>
        <v>0</v>
      </c>
      <c r="S358">
        <f>'Controlled pct'!B356</f>
        <v>0</v>
      </c>
      <c r="T358">
        <f>'Fight Time'!B356</f>
        <v>0</v>
      </c>
    </row>
    <row r="359" spans="1:20" x14ac:dyDescent="0.3">
      <c r="A359">
        <f>Control!A357</f>
        <v>0</v>
      </c>
      <c r="P359">
        <f>Control!B357</f>
        <v>0</v>
      </c>
      <c r="Q359">
        <f>'Ctrl pct'!B357</f>
        <v>0</v>
      </c>
      <c r="S359">
        <f>'Controlled pct'!B357</f>
        <v>0</v>
      </c>
      <c r="T359">
        <f>'Fight Time'!B357</f>
        <v>0</v>
      </c>
    </row>
    <row r="360" spans="1:20" x14ac:dyDescent="0.3">
      <c r="A360">
        <f>Control!A358</f>
        <v>0</v>
      </c>
      <c r="P360">
        <f>Control!B358</f>
        <v>0</v>
      </c>
      <c r="Q360">
        <f>'Ctrl pct'!B358</f>
        <v>0</v>
      </c>
      <c r="S360">
        <f>'Controlled pct'!B358</f>
        <v>0</v>
      </c>
      <c r="T360">
        <f>'Fight Time'!B358</f>
        <v>0</v>
      </c>
    </row>
    <row r="361" spans="1:20" x14ac:dyDescent="0.3">
      <c r="A361">
        <f>Control!A359</f>
        <v>0</v>
      </c>
      <c r="P361">
        <f>Control!B359</f>
        <v>0</v>
      </c>
      <c r="Q361">
        <f>'Ctrl pct'!B359</f>
        <v>0</v>
      </c>
      <c r="S361">
        <f>'Controlled pct'!B359</f>
        <v>0</v>
      </c>
      <c r="T361">
        <f>'Fight Time'!B359</f>
        <v>0</v>
      </c>
    </row>
    <row r="362" spans="1:20" x14ac:dyDescent="0.3">
      <c r="A362">
        <f>Control!A360</f>
        <v>0</v>
      </c>
      <c r="P362">
        <f>Control!B360</f>
        <v>0</v>
      </c>
      <c r="Q362">
        <f>'Ctrl pct'!B360</f>
        <v>0</v>
      </c>
      <c r="S362">
        <f>'Controlled pct'!B360</f>
        <v>0</v>
      </c>
      <c r="T362">
        <f>'Fight Time'!B360</f>
        <v>0</v>
      </c>
    </row>
    <row r="363" spans="1:20" x14ac:dyDescent="0.3">
      <c r="A363">
        <f>Control!A361</f>
        <v>0</v>
      </c>
      <c r="P363">
        <f>Control!B361</f>
        <v>0</v>
      </c>
      <c r="Q363">
        <f>'Ctrl pct'!B361</f>
        <v>0</v>
      </c>
      <c r="S363">
        <f>'Controlled pct'!B361</f>
        <v>0</v>
      </c>
      <c r="T363">
        <f>'Fight Time'!B361</f>
        <v>0</v>
      </c>
    </row>
    <row r="364" spans="1:20" x14ac:dyDescent="0.3">
      <c r="A364">
        <f>Control!A362</f>
        <v>0</v>
      </c>
      <c r="P364">
        <f>Control!B362</f>
        <v>0</v>
      </c>
      <c r="Q364">
        <f>'Ctrl pct'!B362</f>
        <v>0</v>
      </c>
      <c r="S364">
        <f>'Controlled pct'!B362</f>
        <v>0</v>
      </c>
      <c r="T364">
        <f>'Fight Time'!B362</f>
        <v>0</v>
      </c>
    </row>
    <row r="365" spans="1:20" x14ac:dyDescent="0.3">
      <c r="A365">
        <f>Control!A363</f>
        <v>0</v>
      </c>
      <c r="P365">
        <f>Control!B363</f>
        <v>0</v>
      </c>
      <c r="Q365">
        <f>'Ctrl pct'!B363</f>
        <v>0</v>
      </c>
      <c r="S365">
        <f>'Controlled pct'!B363</f>
        <v>0</v>
      </c>
      <c r="T365">
        <f>'Fight Time'!B363</f>
        <v>0</v>
      </c>
    </row>
    <row r="366" spans="1:20" x14ac:dyDescent="0.3">
      <c r="A366">
        <f>Control!A364</f>
        <v>0</v>
      </c>
      <c r="P366">
        <f>Control!B364</f>
        <v>0</v>
      </c>
      <c r="Q366">
        <f>'Ctrl pct'!B364</f>
        <v>0</v>
      </c>
      <c r="S366">
        <f>'Controlled pct'!B364</f>
        <v>0</v>
      </c>
      <c r="T366">
        <f>'Fight Time'!B364</f>
        <v>0</v>
      </c>
    </row>
    <row r="367" spans="1:20" x14ac:dyDescent="0.3">
      <c r="A367">
        <f>Control!A365</f>
        <v>0</v>
      </c>
      <c r="P367">
        <f>Control!B365</f>
        <v>0</v>
      </c>
      <c r="Q367">
        <f>'Ctrl pct'!B365</f>
        <v>0</v>
      </c>
      <c r="S367">
        <f>'Controlled pct'!B365</f>
        <v>0</v>
      </c>
      <c r="T367">
        <f>'Fight Time'!B365</f>
        <v>0</v>
      </c>
    </row>
    <row r="368" spans="1:20" x14ac:dyDescent="0.3">
      <c r="A368">
        <f>Control!A366</f>
        <v>0</v>
      </c>
      <c r="P368">
        <f>Control!B366</f>
        <v>0</v>
      </c>
      <c r="Q368">
        <f>'Ctrl pct'!B366</f>
        <v>0</v>
      </c>
      <c r="S368">
        <f>'Controlled pct'!B366</f>
        <v>0</v>
      </c>
      <c r="T368">
        <f>'Fight Time'!B366</f>
        <v>0</v>
      </c>
    </row>
    <row r="369" spans="1:20" x14ac:dyDescent="0.3">
      <c r="A369">
        <f>Control!A367</f>
        <v>0</v>
      </c>
      <c r="P369">
        <f>Control!B367</f>
        <v>0</v>
      </c>
      <c r="Q369">
        <f>'Ctrl pct'!B367</f>
        <v>0</v>
      </c>
      <c r="S369">
        <f>'Controlled pct'!B367</f>
        <v>0</v>
      </c>
      <c r="T369">
        <f>'Fight Time'!B367</f>
        <v>0</v>
      </c>
    </row>
    <row r="370" spans="1:20" x14ac:dyDescent="0.3">
      <c r="A370">
        <f>Control!A368</f>
        <v>0</v>
      </c>
      <c r="P370">
        <f>Control!B368</f>
        <v>0</v>
      </c>
      <c r="Q370">
        <f>'Ctrl pct'!B368</f>
        <v>0</v>
      </c>
      <c r="S370">
        <f>'Controlled pct'!B368</f>
        <v>0</v>
      </c>
      <c r="T370">
        <f>'Fight Time'!B368</f>
        <v>0</v>
      </c>
    </row>
    <row r="371" spans="1:20" x14ac:dyDescent="0.3">
      <c r="A371">
        <f>Control!A369</f>
        <v>0</v>
      </c>
      <c r="P371">
        <f>Control!B369</f>
        <v>0</v>
      </c>
      <c r="Q371">
        <f>'Ctrl pct'!B369</f>
        <v>0</v>
      </c>
      <c r="S371">
        <f>'Controlled pct'!B369</f>
        <v>0</v>
      </c>
      <c r="T371">
        <f>'Fight Time'!B369</f>
        <v>0</v>
      </c>
    </row>
    <row r="372" spans="1:20" x14ac:dyDescent="0.3">
      <c r="A372">
        <f>Control!A370</f>
        <v>0</v>
      </c>
      <c r="P372">
        <f>Control!B370</f>
        <v>0</v>
      </c>
      <c r="Q372">
        <f>'Ctrl pct'!B370</f>
        <v>0</v>
      </c>
      <c r="S372">
        <f>'Controlled pct'!B370</f>
        <v>0</v>
      </c>
      <c r="T372">
        <f>'Fight Time'!B370</f>
        <v>0</v>
      </c>
    </row>
    <row r="373" spans="1:20" x14ac:dyDescent="0.3">
      <c r="A373">
        <f>Control!A371</f>
        <v>0</v>
      </c>
      <c r="P373">
        <f>Control!B371</f>
        <v>0</v>
      </c>
      <c r="Q373">
        <f>'Ctrl pct'!B371</f>
        <v>0</v>
      </c>
      <c r="S373">
        <f>'Controlled pct'!B371</f>
        <v>0</v>
      </c>
      <c r="T373">
        <f>'Fight Time'!B371</f>
        <v>0</v>
      </c>
    </row>
    <row r="374" spans="1:20" x14ac:dyDescent="0.3">
      <c r="A374">
        <f>Control!A372</f>
        <v>0</v>
      </c>
      <c r="P374">
        <f>Control!B372</f>
        <v>0</v>
      </c>
      <c r="Q374">
        <f>'Ctrl pct'!B372</f>
        <v>0</v>
      </c>
      <c r="S374">
        <f>'Controlled pct'!B372</f>
        <v>0</v>
      </c>
      <c r="T374">
        <f>'Fight Time'!B372</f>
        <v>0</v>
      </c>
    </row>
    <row r="375" spans="1:20" x14ac:dyDescent="0.3">
      <c r="A375">
        <f>Control!A373</f>
        <v>0</v>
      </c>
      <c r="P375">
        <f>Control!B373</f>
        <v>0</v>
      </c>
      <c r="Q375">
        <f>'Ctrl pct'!B373</f>
        <v>0</v>
      </c>
      <c r="S375">
        <f>'Controlled pct'!B373</f>
        <v>0</v>
      </c>
      <c r="T375">
        <f>'Fight Time'!B373</f>
        <v>0</v>
      </c>
    </row>
    <row r="376" spans="1:20" x14ac:dyDescent="0.3">
      <c r="A376">
        <f>Control!A374</f>
        <v>0</v>
      </c>
      <c r="P376">
        <f>Control!B374</f>
        <v>0</v>
      </c>
      <c r="Q376">
        <f>'Ctrl pct'!B374</f>
        <v>0</v>
      </c>
      <c r="S376">
        <f>'Controlled pct'!B374</f>
        <v>0</v>
      </c>
      <c r="T376">
        <f>'Fight Time'!B374</f>
        <v>0</v>
      </c>
    </row>
    <row r="377" spans="1:20" x14ac:dyDescent="0.3">
      <c r="A377">
        <f>Control!A375</f>
        <v>0</v>
      </c>
      <c r="P377">
        <f>Control!B375</f>
        <v>0</v>
      </c>
      <c r="Q377">
        <f>'Ctrl pct'!B375</f>
        <v>0</v>
      </c>
      <c r="S377">
        <f>'Controlled pct'!B375</f>
        <v>0</v>
      </c>
      <c r="T377">
        <f>'Fight Time'!B375</f>
        <v>0</v>
      </c>
    </row>
    <row r="378" spans="1:20" x14ac:dyDescent="0.3">
      <c r="A378">
        <f>Control!A376</f>
        <v>0</v>
      </c>
      <c r="P378">
        <f>Control!B376</f>
        <v>0</v>
      </c>
      <c r="Q378">
        <f>'Ctrl pct'!B376</f>
        <v>0</v>
      </c>
      <c r="S378">
        <f>'Controlled pct'!B376</f>
        <v>0</v>
      </c>
      <c r="T378">
        <f>'Fight Time'!B376</f>
        <v>0</v>
      </c>
    </row>
    <row r="379" spans="1:20" x14ac:dyDescent="0.3">
      <c r="A379">
        <f>Control!A377</f>
        <v>0</v>
      </c>
      <c r="P379">
        <f>Control!B377</f>
        <v>0</v>
      </c>
      <c r="Q379">
        <f>'Ctrl pct'!B377</f>
        <v>0</v>
      </c>
      <c r="S379">
        <f>'Controlled pct'!B377</f>
        <v>0</v>
      </c>
      <c r="T379">
        <f>'Fight Time'!B377</f>
        <v>0</v>
      </c>
    </row>
    <row r="380" spans="1:20" x14ac:dyDescent="0.3">
      <c r="A380">
        <f>Control!A378</f>
        <v>0</v>
      </c>
      <c r="P380">
        <f>Control!B378</f>
        <v>0</v>
      </c>
      <c r="Q380">
        <f>'Ctrl pct'!B378</f>
        <v>0</v>
      </c>
      <c r="S380">
        <f>'Controlled pct'!B378</f>
        <v>0</v>
      </c>
      <c r="T380">
        <f>'Fight Time'!B378</f>
        <v>0</v>
      </c>
    </row>
    <row r="381" spans="1:20" x14ac:dyDescent="0.3">
      <c r="A381">
        <f>Control!A379</f>
        <v>0</v>
      </c>
      <c r="P381">
        <f>Control!B379</f>
        <v>0</v>
      </c>
      <c r="Q381">
        <f>'Ctrl pct'!B379</f>
        <v>0</v>
      </c>
      <c r="S381">
        <f>'Controlled pct'!B379</f>
        <v>0</v>
      </c>
      <c r="T381">
        <f>'Fight Time'!B379</f>
        <v>0</v>
      </c>
    </row>
    <row r="382" spans="1:20" x14ac:dyDescent="0.3">
      <c r="A382">
        <f>Control!A380</f>
        <v>0</v>
      </c>
      <c r="P382">
        <f>Control!B380</f>
        <v>0</v>
      </c>
      <c r="Q382">
        <f>'Ctrl pct'!B380</f>
        <v>0</v>
      </c>
      <c r="S382">
        <f>'Controlled pct'!B380</f>
        <v>0</v>
      </c>
      <c r="T382">
        <f>'Fight Time'!B380</f>
        <v>0</v>
      </c>
    </row>
    <row r="383" spans="1:20" x14ac:dyDescent="0.3">
      <c r="A383">
        <f>Control!A381</f>
        <v>0</v>
      </c>
      <c r="P383">
        <f>Control!B381</f>
        <v>0</v>
      </c>
      <c r="Q383">
        <f>'Ctrl pct'!B381</f>
        <v>0</v>
      </c>
      <c r="S383">
        <f>'Controlled pct'!B381</f>
        <v>0</v>
      </c>
      <c r="T383">
        <f>'Fight Time'!B381</f>
        <v>0</v>
      </c>
    </row>
    <row r="384" spans="1:20" x14ac:dyDescent="0.3">
      <c r="A384">
        <f>Control!A382</f>
        <v>0</v>
      </c>
      <c r="P384">
        <f>Control!B382</f>
        <v>0</v>
      </c>
      <c r="Q384">
        <f>'Ctrl pct'!B382</f>
        <v>0</v>
      </c>
      <c r="S384">
        <f>'Controlled pct'!B382</f>
        <v>0</v>
      </c>
      <c r="T384">
        <f>'Fight Time'!B382</f>
        <v>0</v>
      </c>
    </row>
    <row r="385" spans="1:20" x14ac:dyDescent="0.3">
      <c r="A385">
        <f>Control!A383</f>
        <v>0</v>
      </c>
      <c r="P385">
        <f>Control!B383</f>
        <v>0</v>
      </c>
      <c r="Q385">
        <f>'Ctrl pct'!B383</f>
        <v>0</v>
      </c>
      <c r="S385">
        <f>'Controlled pct'!B383</f>
        <v>0</v>
      </c>
      <c r="T385">
        <f>'Fight Time'!B383</f>
        <v>0</v>
      </c>
    </row>
    <row r="386" spans="1:20" x14ac:dyDescent="0.3">
      <c r="A386">
        <f>Control!A384</f>
        <v>0</v>
      </c>
      <c r="P386">
        <f>Control!B384</f>
        <v>0</v>
      </c>
      <c r="Q386">
        <f>'Ctrl pct'!B384</f>
        <v>0</v>
      </c>
      <c r="S386">
        <f>'Controlled pct'!B384</f>
        <v>0</v>
      </c>
      <c r="T386">
        <f>'Fight Time'!B384</f>
        <v>0</v>
      </c>
    </row>
    <row r="387" spans="1:20" x14ac:dyDescent="0.3">
      <c r="A387">
        <f>Control!A385</f>
        <v>0</v>
      </c>
      <c r="P387">
        <f>Control!B385</f>
        <v>0</v>
      </c>
      <c r="Q387">
        <f>'Ctrl pct'!B385</f>
        <v>0</v>
      </c>
      <c r="S387">
        <f>'Controlled pct'!B385</f>
        <v>0</v>
      </c>
      <c r="T387">
        <f>'Fight Time'!B385</f>
        <v>0</v>
      </c>
    </row>
    <row r="388" spans="1:20" x14ac:dyDescent="0.3">
      <c r="A388">
        <f>Control!A386</f>
        <v>0</v>
      </c>
      <c r="P388">
        <f>Control!B386</f>
        <v>0</v>
      </c>
      <c r="Q388">
        <f>'Ctrl pct'!B386</f>
        <v>0</v>
      </c>
      <c r="S388">
        <f>'Controlled pct'!B386</f>
        <v>0</v>
      </c>
      <c r="T388">
        <f>'Fight Time'!B386</f>
        <v>0</v>
      </c>
    </row>
    <row r="389" spans="1:20" x14ac:dyDescent="0.3">
      <c r="A389">
        <f>Control!A387</f>
        <v>0</v>
      </c>
      <c r="P389">
        <f>Control!B387</f>
        <v>0</v>
      </c>
      <c r="Q389">
        <f>'Ctrl pct'!B387</f>
        <v>0</v>
      </c>
      <c r="S389">
        <f>'Controlled pct'!B387</f>
        <v>0</v>
      </c>
      <c r="T389">
        <f>'Fight Time'!B387</f>
        <v>0</v>
      </c>
    </row>
    <row r="390" spans="1:20" x14ac:dyDescent="0.3">
      <c r="A390">
        <f>Control!A388</f>
        <v>0</v>
      </c>
      <c r="P390">
        <f>Control!B388</f>
        <v>0</v>
      </c>
      <c r="Q390">
        <f>'Ctrl pct'!B388</f>
        <v>0</v>
      </c>
      <c r="S390">
        <f>'Controlled pct'!B388</f>
        <v>0</v>
      </c>
      <c r="T390">
        <f>'Fight Time'!B388</f>
        <v>0</v>
      </c>
    </row>
    <row r="391" spans="1:20" x14ac:dyDescent="0.3">
      <c r="A391">
        <f>Control!A389</f>
        <v>0</v>
      </c>
      <c r="P391">
        <f>Control!B389</f>
        <v>0</v>
      </c>
      <c r="Q391">
        <f>'Ctrl pct'!B389</f>
        <v>0</v>
      </c>
      <c r="S391">
        <f>'Controlled pct'!B389</f>
        <v>0</v>
      </c>
      <c r="T391">
        <f>'Fight Time'!B389</f>
        <v>0</v>
      </c>
    </row>
    <row r="392" spans="1:20" x14ac:dyDescent="0.3">
      <c r="A392">
        <f>Control!A390</f>
        <v>0</v>
      </c>
      <c r="P392">
        <f>Control!B390</f>
        <v>0</v>
      </c>
      <c r="Q392">
        <f>'Ctrl pct'!B390</f>
        <v>0</v>
      </c>
      <c r="S392">
        <f>'Controlled pct'!B390</f>
        <v>0</v>
      </c>
      <c r="T392">
        <f>'Fight Time'!B390</f>
        <v>0</v>
      </c>
    </row>
    <row r="393" spans="1:20" x14ac:dyDescent="0.3">
      <c r="A393">
        <f>Control!A391</f>
        <v>0</v>
      </c>
      <c r="P393">
        <f>Control!B391</f>
        <v>0</v>
      </c>
      <c r="Q393">
        <f>'Ctrl pct'!B391</f>
        <v>0</v>
      </c>
      <c r="S393">
        <f>'Controlled pct'!B391</f>
        <v>0</v>
      </c>
      <c r="T393">
        <f>'Fight Time'!B391</f>
        <v>0</v>
      </c>
    </row>
    <row r="394" spans="1:20" x14ac:dyDescent="0.3">
      <c r="A394">
        <f>Control!A392</f>
        <v>0</v>
      </c>
      <c r="P394">
        <f>Control!B392</f>
        <v>0</v>
      </c>
      <c r="Q394">
        <f>'Ctrl pct'!B392</f>
        <v>0</v>
      </c>
      <c r="S394">
        <f>'Controlled pct'!B392</f>
        <v>0</v>
      </c>
      <c r="T394">
        <f>'Fight Time'!B392</f>
        <v>0</v>
      </c>
    </row>
    <row r="395" spans="1:20" x14ac:dyDescent="0.3">
      <c r="A395">
        <f>Control!A393</f>
        <v>0</v>
      </c>
      <c r="P395">
        <f>Control!B393</f>
        <v>0</v>
      </c>
      <c r="Q395">
        <f>'Ctrl pct'!B393</f>
        <v>0</v>
      </c>
      <c r="S395">
        <f>'Controlled pct'!B393</f>
        <v>0</v>
      </c>
      <c r="T395">
        <f>'Fight Time'!B393</f>
        <v>0</v>
      </c>
    </row>
    <row r="396" spans="1:20" x14ac:dyDescent="0.3">
      <c r="A396">
        <f>Control!A394</f>
        <v>0</v>
      </c>
      <c r="P396">
        <f>Control!B394</f>
        <v>0</v>
      </c>
      <c r="Q396">
        <f>'Ctrl pct'!B394</f>
        <v>0</v>
      </c>
      <c r="S396">
        <f>'Controlled pct'!B394</f>
        <v>0</v>
      </c>
      <c r="T396">
        <f>'Fight Time'!B394</f>
        <v>0</v>
      </c>
    </row>
    <row r="397" spans="1:20" x14ac:dyDescent="0.3">
      <c r="A397">
        <f>Control!A395</f>
        <v>0</v>
      </c>
      <c r="P397">
        <f>Control!B395</f>
        <v>0</v>
      </c>
      <c r="Q397">
        <f>'Ctrl pct'!B395</f>
        <v>0</v>
      </c>
      <c r="S397">
        <f>'Controlled pct'!B395</f>
        <v>0</v>
      </c>
      <c r="T397">
        <f>'Fight Time'!B395</f>
        <v>0</v>
      </c>
    </row>
    <row r="398" spans="1:20" x14ac:dyDescent="0.3">
      <c r="A398">
        <f>Control!A396</f>
        <v>0</v>
      </c>
      <c r="P398">
        <f>Control!B396</f>
        <v>0</v>
      </c>
      <c r="Q398">
        <f>'Ctrl pct'!B396</f>
        <v>0</v>
      </c>
      <c r="S398">
        <f>'Controlled pct'!B396</f>
        <v>0</v>
      </c>
      <c r="T398">
        <f>'Fight Time'!B396</f>
        <v>0</v>
      </c>
    </row>
    <row r="399" spans="1:20" x14ac:dyDescent="0.3">
      <c r="A399">
        <f>Control!A397</f>
        <v>0</v>
      </c>
      <c r="P399">
        <f>Control!B397</f>
        <v>0</v>
      </c>
      <c r="Q399">
        <f>'Ctrl pct'!B397</f>
        <v>0</v>
      </c>
      <c r="S399">
        <f>'Controlled pct'!B397</f>
        <v>0</v>
      </c>
      <c r="T399">
        <f>'Fight Time'!B397</f>
        <v>0</v>
      </c>
    </row>
    <row r="400" spans="1:20" x14ac:dyDescent="0.3">
      <c r="A400">
        <f>Control!A398</f>
        <v>0</v>
      </c>
      <c r="P400">
        <f>Control!B398</f>
        <v>0</v>
      </c>
      <c r="Q400">
        <f>'Ctrl pct'!B398</f>
        <v>0</v>
      </c>
      <c r="S400">
        <f>'Controlled pct'!B398</f>
        <v>0</v>
      </c>
      <c r="T400">
        <f>'Fight Time'!B398</f>
        <v>0</v>
      </c>
    </row>
    <row r="401" spans="1:20" x14ac:dyDescent="0.3">
      <c r="A401">
        <f>Control!A399</f>
        <v>0</v>
      </c>
      <c r="P401">
        <f>Control!B399</f>
        <v>0</v>
      </c>
      <c r="Q401">
        <f>'Ctrl pct'!B399</f>
        <v>0</v>
      </c>
      <c r="S401">
        <f>'Controlled pct'!B399</f>
        <v>0</v>
      </c>
      <c r="T401">
        <f>'Fight Time'!B399</f>
        <v>0</v>
      </c>
    </row>
    <row r="402" spans="1:20" x14ac:dyDescent="0.3">
      <c r="A402">
        <f>Control!A400</f>
        <v>0</v>
      </c>
      <c r="P402">
        <f>Control!B400</f>
        <v>0</v>
      </c>
      <c r="Q402">
        <f>'Ctrl pct'!B400</f>
        <v>0</v>
      </c>
      <c r="S402">
        <f>'Controlled pct'!B400</f>
        <v>0</v>
      </c>
      <c r="T402">
        <f>'Fight Time'!B400</f>
        <v>0</v>
      </c>
    </row>
    <row r="403" spans="1:20" x14ac:dyDescent="0.3">
      <c r="A403">
        <f>Control!A401</f>
        <v>0</v>
      </c>
      <c r="P403">
        <f>Control!B401</f>
        <v>0</v>
      </c>
      <c r="Q403">
        <f>'Ctrl pct'!B401</f>
        <v>0</v>
      </c>
      <c r="S403">
        <f>'Controlled pct'!B401</f>
        <v>0</v>
      </c>
      <c r="T403">
        <f>'Fight Time'!B401</f>
        <v>0</v>
      </c>
    </row>
    <row r="404" spans="1:20" x14ac:dyDescent="0.3">
      <c r="A404">
        <f>Control!A402</f>
        <v>0</v>
      </c>
      <c r="P404">
        <f>Control!B402</f>
        <v>0</v>
      </c>
      <c r="Q404">
        <f>'Ctrl pct'!B402</f>
        <v>0</v>
      </c>
      <c r="S404">
        <f>'Controlled pct'!B402</f>
        <v>0</v>
      </c>
      <c r="T404">
        <f>'Fight Time'!B402</f>
        <v>0</v>
      </c>
    </row>
    <row r="405" spans="1:20" x14ac:dyDescent="0.3">
      <c r="A405">
        <f>Control!A403</f>
        <v>0</v>
      </c>
      <c r="P405">
        <f>Control!B403</f>
        <v>0</v>
      </c>
      <c r="Q405">
        <f>'Ctrl pct'!B403</f>
        <v>0</v>
      </c>
      <c r="S405">
        <f>'Controlled pct'!B403</f>
        <v>0</v>
      </c>
      <c r="T405">
        <f>'Fight Time'!B403</f>
        <v>0</v>
      </c>
    </row>
    <row r="406" spans="1:20" x14ac:dyDescent="0.3">
      <c r="A406">
        <f>Control!A404</f>
        <v>0</v>
      </c>
      <c r="P406">
        <f>Control!B404</f>
        <v>0</v>
      </c>
      <c r="Q406">
        <f>'Ctrl pct'!B404</f>
        <v>0</v>
      </c>
      <c r="S406">
        <f>'Controlled pct'!B404</f>
        <v>0</v>
      </c>
      <c r="T406">
        <f>'Fight Time'!B404</f>
        <v>0</v>
      </c>
    </row>
    <row r="407" spans="1:20" x14ac:dyDescent="0.3">
      <c r="A407">
        <f>Control!A405</f>
        <v>0</v>
      </c>
      <c r="P407">
        <f>Control!B405</f>
        <v>0</v>
      </c>
      <c r="Q407">
        <f>'Ctrl pct'!B405</f>
        <v>0</v>
      </c>
      <c r="S407">
        <f>'Controlled pct'!B405</f>
        <v>0</v>
      </c>
      <c r="T407">
        <f>'Fight Time'!B405</f>
        <v>0</v>
      </c>
    </row>
    <row r="408" spans="1:20" x14ac:dyDescent="0.3">
      <c r="A408">
        <f>Control!A406</f>
        <v>0</v>
      </c>
      <c r="P408">
        <f>Control!B406</f>
        <v>0</v>
      </c>
      <c r="Q408">
        <f>'Ctrl pct'!B406</f>
        <v>0</v>
      </c>
      <c r="S408">
        <f>'Controlled pct'!B406</f>
        <v>0</v>
      </c>
    </row>
    <row r="409" spans="1:20" x14ac:dyDescent="0.3">
      <c r="A409">
        <f>Control!A407</f>
        <v>0</v>
      </c>
      <c r="P409">
        <f>Control!B407</f>
        <v>0</v>
      </c>
      <c r="Q409">
        <f>'Ctrl pct'!B407</f>
        <v>0</v>
      </c>
      <c r="S409">
        <f>'Controlled pct'!B407</f>
        <v>0</v>
      </c>
    </row>
    <row r="410" spans="1:20" x14ac:dyDescent="0.3">
      <c r="A410">
        <f>Control!A408</f>
        <v>0</v>
      </c>
      <c r="P410">
        <f>Control!B408</f>
        <v>0</v>
      </c>
      <c r="Q410">
        <f>'Ctrl pct'!B408</f>
        <v>0</v>
      </c>
      <c r="S410">
        <f>'Controlled pct'!B408</f>
        <v>0</v>
      </c>
    </row>
    <row r="411" spans="1:20" x14ac:dyDescent="0.3">
      <c r="A411">
        <f>Control!A409</f>
        <v>0</v>
      </c>
      <c r="P411">
        <f>Control!B409</f>
        <v>0</v>
      </c>
      <c r="Q411">
        <f>'Ctrl pct'!B409</f>
        <v>0</v>
      </c>
      <c r="S411">
        <f>'Controlled pct'!B409</f>
        <v>0</v>
      </c>
    </row>
    <row r="412" spans="1:20" x14ac:dyDescent="0.3">
      <c r="A412">
        <f>Control!A410</f>
        <v>0</v>
      </c>
      <c r="P412">
        <f>Control!B410</f>
        <v>0</v>
      </c>
      <c r="Q412">
        <f>'Ctrl pct'!B410</f>
        <v>0</v>
      </c>
      <c r="S412">
        <f>'Controlled pct'!B410</f>
        <v>0</v>
      </c>
    </row>
    <row r="413" spans="1:20" x14ac:dyDescent="0.3">
      <c r="A413">
        <f>Control!A411</f>
        <v>0</v>
      </c>
      <c r="P413">
        <f>Control!B411</f>
        <v>0</v>
      </c>
      <c r="Q413">
        <f>'Ctrl pct'!B411</f>
        <v>0</v>
      </c>
      <c r="S413">
        <f>'Controlled pct'!B411</f>
        <v>0</v>
      </c>
    </row>
    <row r="414" spans="1:20" x14ac:dyDescent="0.3">
      <c r="A414">
        <f>Control!A412</f>
        <v>0</v>
      </c>
      <c r="P414">
        <f>Control!B412</f>
        <v>0</v>
      </c>
      <c r="Q414">
        <f>'Ctrl pct'!B412</f>
        <v>0</v>
      </c>
      <c r="S414">
        <f>'Controlled pct'!B412</f>
        <v>0</v>
      </c>
    </row>
    <row r="415" spans="1:20" x14ac:dyDescent="0.3">
      <c r="A415">
        <f>Control!A413</f>
        <v>0</v>
      </c>
      <c r="P415">
        <f>Control!B413</f>
        <v>0</v>
      </c>
      <c r="Q415">
        <f>'Ctrl pct'!B413</f>
        <v>0</v>
      </c>
      <c r="S415">
        <f>'Controlled pct'!B413</f>
        <v>0</v>
      </c>
    </row>
    <row r="416" spans="1:20" x14ac:dyDescent="0.3">
      <c r="A416">
        <f>Control!A414</f>
        <v>0</v>
      </c>
      <c r="P416">
        <f>Control!B414</f>
        <v>0</v>
      </c>
      <c r="Q416">
        <f>'Ctrl pct'!B414</f>
        <v>0</v>
      </c>
      <c r="S416">
        <f>'Controlled pct'!B414</f>
        <v>0</v>
      </c>
    </row>
    <row r="417" spans="1:19" x14ac:dyDescent="0.3">
      <c r="A417">
        <f>Control!A415</f>
        <v>0</v>
      </c>
      <c r="P417">
        <f>Control!B415</f>
        <v>0</v>
      </c>
      <c r="Q417">
        <f>'Ctrl pct'!B415</f>
        <v>0</v>
      </c>
      <c r="S417">
        <f>'Controlled pct'!B415</f>
        <v>0</v>
      </c>
    </row>
    <row r="418" spans="1:19" x14ac:dyDescent="0.3">
      <c r="A418">
        <f>Control!A416</f>
        <v>0</v>
      </c>
      <c r="P418">
        <f>Control!B416</f>
        <v>0</v>
      </c>
      <c r="Q418">
        <f>'Ctrl pct'!B416</f>
        <v>0</v>
      </c>
      <c r="S418">
        <f>'Controlled pct'!B416</f>
        <v>0</v>
      </c>
    </row>
    <row r="419" spans="1:19" x14ac:dyDescent="0.3">
      <c r="A419">
        <f>Control!A417</f>
        <v>0</v>
      </c>
      <c r="P419">
        <f>Control!B417</f>
        <v>0</v>
      </c>
      <c r="Q419">
        <f>'Ctrl pct'!B417</f>
        <v>0</v>
      </c>
    </row>
    <row r="420" spans="1:19" x14ac:dyDescent="0.3">
      <c r="A420">
        <f>Control!A418</f>
        <v>0</v>
      </c>
      <c r="P420">
        <f>Control!B418</f>
        <v>0</v>
      </c>
      <c r="Q420">
        <f>'Ctrl pct'!B418</f>
        <v>0</v>
      </c>
    </row>
    <row r="421" spans="1:19" x14ac:dyDescent="0.3">
      <c r="A421">
        <f>Control!A419</f>
        <v>0</v>
      </c>
      <c r="P421">
        <f>Control!B419</f>
        <v>0</v>
      </c>
      <c r="Q421">
        <f>'Ctrl pct'!B419</f>
        <v>0</v>
      </c>
    </row>
    <row r="422" spans="1:19" x14ac:dyDescent="0.3">
      <c r="A422">
        <f>Control!A420</f>
        <v>0</v>
      </c>
      <c r="P422">
        <f>Control!B420</f>
        <v>0</v>
      </c>
      <c r="Q422">
        <f>'Ctrl pct'!B420</f>
        <v>0</v>
      </c>
    </row>
    <row r="423" spans="1:19" x14ac:dyDescent="0.3">
      <c r="A423">
        <f>Control!A421</f>
        <v>0</v>
      </c>
      <c r="P423">
        <f>Control!B421</f>
        <v>0</v>
      </c>
      <c r="Q423">
        <f>'Ctrl pct'!B421</f>
        <v>0</v>
      </c>
    </row>
    <row r="424" spans="1:19" x14ac:dyDescent="0.3">
      <c r="A424">
        <f>Control!A422</f>
        <v>0</v>
      </c>
      <c r="P424">
        <f>Control!B422</f>
        <v>0</v>
      </c>
      <c r="Q424">
        <f>'Ctrl pct'!B422</f>
        <v>0</v>
      </c>
    </row>
    <row r="425" spans="1:19" x14ac:dyDescent="0.3">
      <c r="A425">
        <f>Control!A423</f>
        <v>0</v>
      </c>
      <c r="P425">
        <f>Control!B423</f>
        <v>0</v>
      </c>
      <c r="Q425">
        <f>'Ctrl pct'!B423</f>
        <v>0</v>
      </c>
    </row>
    <row r="426" spans="1:19" x14ac:dyDescent="0.3">
      <c r="A426">
        <f>Control!A424</f>
        <v>0</v>
      </c>
      <c r="P426">
        <f>Control!B424</f>
        <v>0</v>
      </c>
      <c r="Q426">
        <f>'Ctrl pct'!B424</f>
        <v>0</v>
      </c>
    </row>
    <row r="427" spans="1:19" x14ac:dyDescent="0.3">
      <c r="A427">
        <f>Control!A425</f>
        <v>0</v>
      </c>
      <c r="P427">
        <f>Control!B425</f>
        <v>0</v>
      </c>
      <c r="Q427">
        <f>'Ctrl pct'!B425</f>
        <v>0</v>
      </c>
    </row>
    <row r="428" spans="1:19" x14ac:dyDescent="0.3">
      <c r="A428">
        <f>Control!A426</f>
        <v>0</v>
      </c>
      <c r="P428">
        <f>Control!B426</f>
        <v>0</v>
      </c>
      <c r="Q428">
        <f>'Ctrl pct'!B426</f>
        <v>0</v>
      </c>
    </row>
    <row r="429" spans="1:19" x14ac:dyDescent="0.3">
      <c r="A429">
        <f>Control!A427</f>
        <v>0</v>
      </c>
      <c r="P429">
        <f>Control!B427</f>
        <v>0</v>
      </c>
      <c r="Q429">
        <f>'Ctrl pct'!B427</f>
        <v>0</v>
      </c>
    </row>
    <row r="430" spans="1:19" x14ac:dyDescent="0.3">
      <c r="A430">
        <f>Control!A428</f>
        <v>0</v>
      </c>
      <c r="P430">
        <f>Control!B428</f>
        <v>0</v>
      </c>
      <c r="Q430">
        <f>'Ctrl pct'!B428</f>
        <v>0</v>
      </c>
    </row>
    <row r="431" spans="1:19" x14ac:dyDescent="0.3">
      <c r="A431">
        <f>Control!A429</f>
        <v>0</v>
      </c>
      <c r="P431">
        <f>Control!B429</f>
        <v>0</v>
      </c>
      <c r="Q431">
        <f>'Ctrl pct'!B429</f>
        <v>0</v>
      </c>
    </row>
    <row r="432" spans="1:19" x14ac:dyDescent="0.3">
      <c r="A432">
        <f>Control!A430</f>
        <v>0</v>
      </c>
      <c r="P432">
        <f>Control!B430</f>
        <v>0</v>
      </c>
      <c r="Q432">
        <f>'Ctrl pct'!B430</f>
        <v>0</v>
      </c>
    </row>
    <row r="433" spans="1:17" x14ac:dyDescent="0.3">
      <c r="A433">
        <f>Control!A431</f>
        <v>0</v>
      </c>
      <c r="P433">
        <f>Control!B431</f>
        <v>0</v>
      </c>
      <c r="Q433">
        <f>'Ctrl pct'!B431</f>
        <v>0</v>
      </c>
    </row>
    <row r="434" spans="1:17" x14ac:dyDescent="0.3">
      <c r="A434">
        <f>Control!A432</f>
        <v>0</v>
      </c>
      <c r="P434">
        <f>Control!B432</f>
        <v>0</v>
      </c>
      <c r="Q434">
        <f>'Ctrl pct'!B432</f>
        <v>0</v>
      </c>
    </row>
    <row r="435" spans="1:17" x14ac:dyDescent="0.3">
      <c r="A435">
        <f>Control!A433</f>
        <v>0</v>
      </c>
      <c r="P435">
        <f>Control!B433</f>
        <v>0</v>
      </c>
      <c r="Q435">
        <f>'Ctrl pct'!B433</f>
        <v>0</v>
      </c>
    </row>
    <row r="436" spans="1:17" x14ac:dyDescent="0.3">
      <c r="A436">
        <f>Control!A434</f>
        <v>0</v>
      </c>
      <c r="P436">
        <f>Control!B434</f>
        <v>0</v>
      </c>
      <c r="Q436">
        <f>'Ctrl pct'!B434</f>
        <v>0</v>
      </c>
    </row>
    <row r="437" spans="1:17" x14ac:dyDescent="0.3">
      <c r="A437">
        <f>Control!A435</f>
        <v>0</v>
      </c>
      <c r="P437">
        <f>Control!B435</f>
        <v>0</v>
      </c>
      <c r="Q437">
        <f>'Ctrl pct'!B435</f>
        <v>0</v>
      </c>
    </row>
    <row r="438" spans="1:17" x14ac:dyDescent="0.3">
      <c r="A438">
        <f>Control!A436</f>
        <v>0</v>
      </c>
      <c r="P438">
        <f>Control!B436</f>
        <v>0</v>
      </c>
      <c r="Q438">
        <f>'Ctrl pct'!B436</f>
        <v>0</v>
      </c>
    </row>
    <row r="439" spans="1:17" x14ac:dyDescent="0.3">
      <c r="A439">
        <f>Control!A437</f>
        <v>0</v>
      </c>
      <c r="P439">
        <f>Control!B437</f>
        <v>0</v>
      </c>
      <c r="Q439">
        <f>'Ctrl pct'!B437</f>
        <v>0</v>
      </c>
    </row>
    <row r="440" spans="1:17" x14ac:dyDescent="0.3">
      <c r="A440">
        <f>Control!A438</f>
        <v>0</v>
      </c>
      <c r="P440">
        <f>Control!B438</f>
        <v>0</v>
      </c>
      <c r="Q440">
        <f>'Ctrl pct'!B438</f>
        <v>0</v>
      </c>
    </row>
    <row r="441" spans="1:17" x14ac:dyDescent="0.3">
      <c r="A441">
        <f>Control!A439</f>
        <v>0</v>
      </c>
      <c r="P441">
        <f>Control!B439</f>
        <v>0</v>
      </c>
      <c r="Q441">
        <f>'Ctrl pct'!B439</f>
        <v>0</v>
      </c>
    </row>
    <row r="442" spans="1:17" x14ac:dyDescent="0.3">
      <c r="A442">
        <f>Control!A440</f>
        <v>0</v>
      </c>
      <c r="P442">
        <f>Control!B440</f>
        <v>0</v>
      </c>
      <c r="Q442">
        <f>'Ctrl pct'!B440</f>
        <v>0</v>
      </c>
    </row>
    <row r="443" spans="1:17" x14ac:dyDescent="0.3">
      <c r="A443">
        <f>Control!A441</f>
        <v>0</v>
      </c>
      <c r="P443">
        <f>Control!B441</f>
        <v>0</v>
      </c>
      <c r="Q443">
        <f>'Ctrl pct'!B441</f>
        <v>0</v>
      </c>
    </row>
    <row r="444" spans="1:17" x14ac:dyDescent="0.3">
      <c r="A444">
        <f>Control!A442</f>
        <v>0</v>
      </c>
      <c r="P444">
        <f>Control!B442</f>
        <v>0</v>
      </c>
      <c r="Q444">
        <f>'Ctrl pct'!B442</f>
        <v>0</v>
      </c>
    </row>
    <row r="445" spans="1:17" x14ac:dyDescent="0.3">
      <c r="A445">
        <f>Control!A443</f>
        <v>0</v>
      </c>
      <c r="P445">
        <f>Control!B443</f>
        <v>0</v>
      </c>
      <c r="Q445">
        <f>'Ctrl pct'!B443</f>
        <v>0</v>
      </c>
    </row>
    <row r="446" spans="1:17" x14ac:dyDescent="0.3">
      <c r="A446">
        <f>Control!A444</f>
        <v>0</v>
      </c>
      <c r="P446">
        <f>Control!B444</f>
        <v>0</v>
      </c>
      <c r="Q446">
        <f>'Ctrl pct'!B444</f>
        <v>0</v>
      </c>
    </row>
    <row r="447" spans="1:17" x14ac:dyDescent="0.3">
      <c r="A447">
        <f>Control!A445</f>
        <v>0</v>
      </c>
      <c r="P447">
        <f>Control!B445</f>
        <v>0</v>
      </c>
      <c r="Q447">
        <f>'Ctrl pct'!B445</f>
        <v>0</v>
      </c>
    </row>
    <row r="448" spans="1:17" x14ac:dyDescent="0.3">
      <c r="A448">
        <f>Control!A446</f>
        <v>0</v>
      </c>
      <c r="P448">
        <f>Control!B446</f>
        <v>0</v>
      </c>
      <c r="Q448">
        <f>'Ctrl pct'!B446</f>
        <v>0</v>
      </c>
    </row>
    <row r="449" spans="1:17" x14ac:dyDescent="0.3">
      <c r="A449">
        <f>Control!A447</f>
        <v>0</v>
      </c>
      <c r="P449">
        <f>Control!B447</f>
        <v>0</v>
      </c>
      <c r="Q449">
        <f>'Ctrl pct'!B447</f>
        <v>0</v>
      </c>
    </row>
    <row r="450" spans="1:17" x14ac:dyDescent="0.3">
      <c r="A450">
        <f>Control!A448</f>
        <v>0</v>
      </c>
      <c r="P450">
        <f>Control!B448</f>
        <v>0</v>
      </c>
      <c r="Q450">
        <f>'Ctrl pct'!B448</f>
        <v>0</v>
      </c>
    </row>
    <row r="451" spans="1:17" x14ac:dyDescent="0.3">
      <c r="A451">
        <f>Control!A449</f>
        <v>0</v>
      </c>
      <c r="P451">
        <f>Control!B449</f>
        <v>0</v>
      </c>
      <c r="Q451">
        <f>'Ctrl pct'!B449</f>
        <v>0</v>
      </c>
    </row>
    <row r="452" spans="1:17" x14ac:dyDescent="0.3">
      <c r="A452">
        <f>Control!A450</f>
        <v>0</v>
      </c>
      <c r="P452">
        <f>Control!B450</f>
        <v>0</v>
      </c>
      <c r="Q452">
        <f>'Ctrl pct'!B450</f>
        <v>0</v>
      </c>
    </row>
    <row r="453" spans="1:17" x14ac:dyDescent="0.3">
      <c r="A453">
        <f>Control!A451</f>
        <v>0</v>
      </c>
      <c r="P453">
        <f>Control!B451</f>
        <v>0</v>
      </c>
      <c r="Q453">
        <f>'Ctrl pct'!B451</f>
        <v>0</v>
      </c>
    </row>
    <row r="454" spans="1:17" x14ac:dyDescent="0.3">
      <c r="A454">
        <f>Control!A452</f>
        <v>0</v>
      </c>
      <c r="P454">
        <f>Control!B452</f>
        <v>0</v>
      </c>
      <c r="Q454">
        <f>'Ctrl pct'!B452</f>
        <v>0</v>
      </c>
    </row>
    <row r="455" spans="1:17" x14ac:dyDescent="0.3">
      <c r="A455">
        <f>Control!A453</f>
        <v>0</v>
      </c>
      <c r="P455">
        <f>Control!B453</f>
        <v>0</v>
      </c>
      <c r="Q455">
        <f>'Ctrl pct'!B453</f>
        <v>0</v>
      </c>
    </row>
    <row r="456" spans="1:17" x14ac:dyDescent="0.3">
      <c r="A456">
        <f>Control!A454</f>
        <v>0</v>
      </c>
      <c r="P456">
        <f>Control!B454</f>
        <v>0</v>
      </c>
      <c r="Q456">
        <f>'Ctrl pct'!B454</f>
        <v>0</v>
      </c>
    </row>
    <row r="457" spans="1:17" x14ac:dyDescent="0.3">
      <c r="A457">
        <f>Control!A455</f>
        <v>0</v>
      </c>
      <c r="P457">
        <f>Control!B455</f>
        <v>0</v>
      </c>
      <c r="Q457">
        <f>'Ctrl pct'!B455</f>
        <v>0</v>
      </c>
    </row>
    <row r="458" spans="1:17" x14ac:dyDescent="0.3">
      <c r="A458">
        <f>Control!A456</f>
        <v>0</v>
      </c>
      <c r="P458">
        <f>Control!B456</f>
        <v>0</v>
      </c>
      <c r="Q458">
        <f>'Ctrl pct'!B456</f>
        <v>0</v>
      </c>
    </row>
    <row r="459" spans="1:17" x14ac:dyDescent="0.3">
      <c r="A459">
        <f>Control!A457</f>
        <v>0</v>
      </c>
      <c r="P459">
        <f>Control!B457</f>
        <v>0</v>
      </c>
      <c r="Q459">
        <f>'Ctrl pct'!B457</f>
        <v>0</v>
      </c>
    </row>
    <row r="460" spans="1:17" x14ac:dyDescent="0.3">
      <c r="A460">
        <f>Control!A458</f>
        <v>0</v>
      </c>
      <c r="P460">
        <f>Control!B458</f>
        <v>0</v>
      </c>
      <c r="Q460">
        <f>'Ctrl pct'!B458</f>
        <v>0</v>
      </c>
    </row>
    <row r="461" spans="1:17" x14ac:dyDescent="0.3">
      <c r="A461">
        <f>Control!A459</f>
        <v>0</v>
      </c>
      <c r="P461">
        <f>Control!B459</f>
        <v>0</v>
      </c>
      <c r="Q461">
        <f>'Ctrl pct'!B459</f>
        <v>0</v>
      </c>
    </row>
    <row r="462" spans="1:17" x14ac:dyDescent="0.3">
      <c r="A462">
        <f>Control!A460</f>
        <v>0</v>
      </c>
      <c r="P462">
        <f>Control!B460</f>
        <v>0</v>
      </c>
      <c r="Q462">
        <f>'Ctrl pct'!B460</f>
        <v>0</v>
      </c>
    </row>
    <row r="463" spans="1:17" x14ac:dyDescent="0.3">
      <c r="A463">
        <f>Control!A461</f>
        <v>0</v>
      </c>
      <c r="P463">
        <f>Control!B461</f>
        <v>0</v>
      </c>
      <c r="Q463">
        <f>'Ctrl pct'!B461</f>
        <v>0</v>
      </c>
    </row>
    <row r="464" spans="1:17" x14ac:dyDescent="0.3">
      <c r="A464">
        <f>Control!A462</f>
        <v>0</v>
      </c>
      <c r="P464">
        <f>Control!B462</f>
        <v>0</v>
      </c>
      <c r="Q464">
        <f>'Ctrl pct'!B462</f>
        <v>0</v>
      </c>
    </row>
    <row r="465" spans="1:17" x14ac:dyDescent="0.3">
      <c r="A465">
        <f>Control!A463</f>
        <v>0</v>
      </c>
      <c r="P465">
        <f>Control!B463</f>
        <v>0</v>
      </c>
      <c r="Q465">
        <f>'Ctrl pct'!B463</f>
        <v>0</v>
      </c>
    </row>
    <row r="466" spans="1:17" x14ac:dyDescent="0.3">
      <c r="A466">
        <f>Control!A464</f>
        <v>0</v>
      </c>
      <c r="P466">
        <f>Control!B464</f>
        <v>0</v>
      </c>
      <c r="Q466">
        <f>'Ctrl pct'!B464</f>
        <v>0</v>
      </c>
    </row>
    <row r="467" spans="1:17" x14ac:dyDescent="0.3">
      <c r="A467">
        <f>Control!A465</f>
        <v>0</v>
      </c>
      <c r="P467">
        <f>Control!B465</f>
        <v>0</v>
      </c>
      <c r="Q467">
        <f>'Ctrl pct'!B465</f>
        <v>0</v>
      </c>
    </row>
    <row r="468" spans="1:17" x14ac:dyDescent="0.3">
      <c r="A468">
        <f>Control!A466</f>
        <v>0</v>
      </c>
      <c r="P468">
        <f>Control!B466</f>
        <v>0</v>
      </c>
      <c r="Q468">
        <f>'Ctrl pct'!B466</f>
        <v>0</v>
      </c>
    </row>
    <row r="469" spans="1:17" x14ac:dyDescent="0.3">
      <c r="A469">
        <f>Control!A467</f>
        <v>0</v>
      </c>
      <c r="P469">
        <f>Control!B467</f>
        <v>0</v>
      </c>
      <c r="Q469">
        <f>'Ctrl pct'!B467</f>
        <v>0</v>
      </c>
    </row>
    <row r="470" spans="1:17" x14ac:dyDescent="0.3">
      <c r="A470">
        <f>Control!A468</f>
        <v>0</v>
      </c>
      <c r="Q470">
        <f>'Ctrl pct'!B468</f>
        <v>0</v>
      </c>
    </row>
    <row r="471" spans="1:17" x14ac:dyDescent="0.3">
      <c r="A471">
        <f>Control!A469</f>
        <v>0</v>
      </c>
      <c r="Q471">
        <f>'Ctrl pct'!B469</f>
        <v>0</v>
      </c>
    </row>
    <row r="472" spans="1:17" x14ac:dyDescent="0.3">
      <c r="A472">
        <f>Control!A470</f>
        <v>0</v>
      </c>
      <c r="Q472">
        <f>'Ctrl pct'!B470</f>
        <v>0</v>
      </c>
    </row>
    <row r="473" spans="1:17" x14ac:dyDescent="0.3">
      <c r="A473">
        <f>Control!A471</f>
        <v>0</v>
      </c>
      <c r="Q473">
        <f>'Ctrl pct'!B471</f>
        <v>0</v>
      </c>
    </row>
    <row r="474" spans="1:17" x14ac:dyDescent="0.3">
      <c r="A474">
        <f>Control!A472</f>
        <v>0</v>
      </c>
      <c r="Q474">
        <f>'Ctrl pct'!B472</f>
        <v>0</v>
      </c>
    </row>
    <row r="475" spans="1:17" x14ac:dyDescent="0.3">
      <c r="A475">
        <f>Control!A473</f>
        <v>0</v>
      </c>
      <c r="Q475">
        <f>'Ctrl pct'!B473</f>
        <v>0</v>
      </c>
    </row>
    <row r="476" spans="1:17" x14ac:dyDescent="0.3">
      <c r="A476">
        <f>Control!A474</f>
        <v>0</v>
      </c>
      <c r="Q476">
        <f>'Ctrl pct'!B474</f>
        <v>0</v>
      </c>
    </row>
    <row r="477" spans="1:17" x14ac:dyDescent="0.3">
      <c r="A477">
        <f>Control!A475</f>
        <v>0</v>
      </c>
      <c r="Q477">
        <f>'Ctrl pct'!B475</f>
        <v>0</v>
      </c>
    </row>
    <row r="478" spans="1:17" x14ac:dyDescent="0.3">
      <c r="A478">
        <f>Control!A476</f>
        <v>0</v>
      </c>
      <c r="Q478">
        <f>'Ctrl pct'!B476</f>
        <v>0</v>
      </c>
    </row>
    <row r="479" spans="1:17" x14ac:dyDescent="0.3">
      <c r="A479">
        <f>Control!A477</f>
        <v>0</v>
      </c>
      <c r="Q479">
        <f>'Ctrl pct'!B477</f>
        <v>0</v>
      </c>
    </row>
    <row r="480" spans="1:17" x14ac:dyDescent="0.3">
      <c r="A480">
        <f>Control!A478</f>
        <v>0</v>
      </c>
      <c r="Q480">
        <f>'Ctrl pct'!B478</f>
        <v>0</v>
      </c>
    </row>
    <row r="481" spans="1:17" x14ac:dyDescent="0.3">
      <c r="A481">
        <f>Control!A479</f>
        <v>0</v>
      </c>
      <c r="Q481">
        <f>'Ctrl pct'!B479</f>
        <v>0</v>
      </c>
    </row>
    <row r="482" spans="1:17" x14ac:dyDescent="0.3">
      <c r="A482">
        <f>Control!A480</f>
        <v>0</v>
      </c>
      <c r="Q482">
        <f>'Ctrl pct'!B480</f>
        <v>0</v>
      </c>
    </row>
    <row r="483" spans="1:17" x14ac:dyDescent="0.3">
      <c r="A483">
        <f>Control!A481</f>
        <v>0</v>
      </c>
      <c r="Q483">
        <f>'Ctrl pct'!B481</f>
        <v>0</v>
      </c>
    </row>
    <row r="484" spans="1:17" x14ac:dyDescent="0.3">
      <c r="A484">
        <f>Control!A482</f>
        <v>0</v>
      </c>
      <c r="Q484">
        <f>'Ctrl pct'!B482</f>
        <v>0</v>
      </c>
    </row>
    <row r="485" spans="1:17" x14ac:dyDescent="0.3">
      <c r="A485">
        <f>Control!A483</f>
        <v>0</v>
      </c>
      <c r="Q485">
        <f>'Ctrl pct'!B483</f>
        <v>0</v>
      </c>
    </row>
    <row r="486" spans="1:17" x14ac:dyDescent="0.3">
      <c r="A486">
        <f>Control!A484</f>
        <v>0</v>
      </c>
      <c r="Q486">
        <f>'Ctrl pct'!B484</f>
        <v>0</v>
      </c>
    </row>
    <row r="487" spans="1:17" x14ac:dyDescent="0.3">
      <c r="A487">
        <f>Control!A485</f>
        <v>0</v>
      </c>
      <c r="Q487">
        <f>'Ctrl pct'!B485</f>
        <v>0</v>
      </c>
    </row>
    <row r="488" spans="1:17" x14ac:dyDescent="0.3">
      <c r="A488">
        <f>Control!A486</f>
        <v>0</v>
      </c>
      <c r="Q488">
        <f>'Ctrl pct'!B486</f>
        <v>0</v>
      </c>
    </row>
    <row r="489" spans="1:17" x14ac:dyDescent="0.3">
      <c r="A489">
        <f>Control!A487</f>
        <v>0</v>
      </c>
      <c r="Q489">
        <f>'Ctrl pct'!B487</f>
        <v>0</v>
      </c>
    </row>
    <row r="490" spans="1:17" x14ac:dyDescent="0.3">
      <c r="A490">
        <f>Control!A488</f>
        <v>0</v>
      </c>
      <c r="Q490">
        <f>'Ctrl pct'!B488</f>
        <v>0</v>
      </c>
    </row>
    <row r="491" spans="1:17" x14ac:dyDescent="0.3">
      <c r="A491">
        <f>Control!A489</f>
        <v>0</v>
      </c>
      <c r="Q491">
        <f>'Ctrl pct'!B489</f>
        <v>0</v>
      </c>
    </row>
    <row r="492" spans="1:17" x14ac:dyDescent="0.3">
      <c r="A492">
        <f>Control!A490</f>
        <v>0</v>
      </c>
      <c r="Q492">
        <f>'Ctrl pct'!B490</f>
        <v>0</v>
      </c>
    </row>
    <row r="493" spans="1:17" x14ac:dyDescent="0.3">
      <c r="A493">
        <f>Control!A491</f>
        <v>0</v>
      </c>
      <c r="Q493">
        <f>'Ctrl pct'!B491</f>
        <v>0</v>
      </c>
    </row>
    <row r="494" spans="1:17" x14ac:dyDescent="0.3">
      <c r="A494">
        <f>Control!A492</f>
        <v>0</v>
      </c>
      <c r="Q494">
        <f>'Ctrl pct'!B492</f>
        <v>0</v>
      </c>
    </row>
    <row r="495" spans="1:17" x14ac:dyDescent="0.3">
      <c r="A495">
        <f>Control!A493</f>
        <v>0</v>
      </c>
      <c r="Q495">
        <f>'Ctrl pct'!B493</f>
        <v>0</v>
      </c>
    </row>
    <row r="496" spans="1:17" x14ac:dyDescent="0.3">
      <c r="A496">
        <f>Control!A494</f>
        <v>0</v>
      </c>
      <c r="Q496">
        <f>'Ctrl pct'!B494</f>
        <v>0</v>
      </c>
    </row>
    <row r="497" spans="1:17" x14ac:dyDescent="0.3">
      <c r="A497">
        <f>Control!A495</f>
        <v>0</v>
      </c>
      <c r="Q497">
        <f>'Ctrl pct'!B495</f>
        <v>0</v>
      </c>
    </row>
    <row r="498" spans="1:17" x14ac:dyDescent="0.3">
      <c r="A498">
        <f>Control!A496</f>
        <v>0</v>
      </c>
      <c r="Q498">
        <f>'Ctrl pct'!B496</f>
        <v>0</v>
      </c>
    </row>
    <row r="499" spans="1:17" x14ac:dyDescent="0.3">
      <c r="A499">
        <f>Control!A497</f>
        <v>0</v>
      </c>
      <c r="Q499">
        <f>'Ctrl pct'!B497</f>
        <v>0</v>
      </c>
    </row>
    <row r="500" spans="1:17" x14ac:dyDescent="0.3">
      <c r="A500">
        <f>Control!A498</f>
        <v>0</v>
      </c>
      <c r="Q500">
        <f>'Ctrl pct'!B498</f>
        <v>0</v>
      </c>
    </row>
    <row r="501" spans="1:17" x14ac:dyDescent="0.3">
      <c r="A501">
        <f>Control!A499</f>
        <v>0</v>
      </c>
      <c r="Q501">
        <f>'Ctrl pct'!B499</f>
        <v>0</v>
      </c>
    </row>
    <row r="502" spans="1:17" x14ac:dyDescent="0.3">
      <c r="A502">
        <f>Control!A500</f>
        <v>0</v>
      </c>
      <c r="Q502">
        <f>'Ctrl pct'!B500</f>
        <v>0</v>
      </c>
    </row>
    <row r="503" spans="1:17" x14ac:dyDescent="0.3">
      <c r="A503">
        <f>Control!A501</f>
        <v>0</v>
      </c>
      <c r="Q503">
        <f>'Ctrl pct'!B501</f>
        <v>0</v>
      </c>
    </row>
    <row r="504" spans="1:17" x14ac:dyDescent="0.3">
      <c r="A504">
        <f>Control!A502</f>
        <v>0</v>
      </c>
      <c r="Q504">
        <f>'Ctrl pct'!B502</f>
        <v>0</v>
      </c>
    </row>
    <row r="505" spans="1:17" x14ac:dyDescent="0.3">
      <c r="A505">
        <f>Control!A503</f>
        <v>0</v>
      </c>
      <c r="Q505">
        <f>'Ctrl pct'!B503</f>
        <v>0</v>
      </c>
    </row>
    <row r="506" spans="1:17" x14ac:dyDescent="0.3">
      <c r="A506">
        <f>Control!A504</f>
        <v>0</v>
      </c>
      <c r="Q506">
        <f>'Ctrl pct'!B504</f>
        <v>0</v>
      </c>
    </row>
    <row r="507" spans="1:17" x14ac:dyDescent="0.3">
      <c r="A507">
        <f>Control!A505</f>
        <v>0</v>
      </c>
      <c r="Q507">
        <f>'Ctrl pct'!B505</f>
        <v>0</v>
      </c>
    </row>
    <row r="508" spans="1:17" x14ac:dyDescent="0.3">
      <c r="A508">
        <f>Control!A506</f>
        <v>0</v>
      </c>
      <c r="Q508">
        <f>'Ctrl pct'!B506</f>
        <v>0</v>
      </c>
    </row>
    <row r="509" spans="1:17" x14ac:dyDescent="0.3">
      <c r="A509">
        <f>Control!A507</f>
        <v>0</v>
      </c>
      <c r="Q509">
        <f>'Ctrl pct'!B507</f>
        <v>0</v>
      </c>
    </row>
    <row r="510" spans="1:17" x14ac:dyDescent="0.3">
      <c r="A510">
        <f>Control!A508</f>
        <v>0</v>
      </c>
      <c r="Q510">
        <f>'Ctrl pct'!B508</f>
        <v>0</v>
      </c>
    </row>
    <row r="511" spans="1:17" x14ac:dyDescent="0.3">
      <c r="A511">
        <f>Control!A509</f>
        <v>0</v>
      </c>
      <c r="Q511">
        <f>'Ctrl pct'!B509</f>
        <v>0</v>
      </c>
    </row>
    <row r="512" spans="1:17" x14ac:dyDescent="0.3">
      <c r="A512">
        <f>Control!A510</f>
        <v>0</v>
      </c>
      <c r="Q512">
        <f>'Ctrl pct'!B510</f>
        <v>0</v>
      </c>
    </row>
    <row r="513" spans="1:17" x14ac:dyDescent="0.3">
      <c r="A513">
        <f>Control!A511</f>
        <v>0</v>
      </c>
      <c r="Q513">
        <f>'Ctrl pct'!B511</f>
        <v>0</v>
      </c>
    </row>
    <row r="514" spans="1:17" x14ac:dyDescent="0.3">
      <c r="A514">
        <f>Control!A512</f>
        <v>0</v>
      </c>
      <c r="Q514">
        <f>'Ctrl pct'!B512</f>
        <v>0</v>
      </c>
    </row>
    <row r="515" spans="1:17" x14ac:dyDescent="0.3">
      <c r="A515">
        <f>Control!A513</f>
        <v>0</v>
      </c>
      <c r="Q515">
        <f>'Ctrl pct'!B513</f>
        <v>0</v>
      </c>
    </row>
    <row r="516" spans="1:17" x14ac:dyDescent="0.3">
      <c r="A516">
        <f>Control!A514</f>
        <v>0</v>
      </c>
      <c r="Q516">
        <f>'Ctrl pct'!B514</f>
        <v>0</v>
      </c>
    </row>
    <row r="517" spans="1:17" x14ac:dyDescent="0.3">
      <c r="A517">
        <f>Control!A515</f>
        <v>0</v>
      </c>
      <c r="Q517">
        <f>'Ctrl pct'!B515</f>
        <v>0</v>
      </c>
    </row>
    <row r="518" spans="1:17" x14ac:dyDescent="0.3">
      <c r="A518">
        <f>Control!A516</f>
        <v>0</v>
      </c>
    </row>
    <row r="519" spans="1:17" x14ac:dyDescent="0.3">
      <c r="A519">
        <f>Control!A517</f>
        <v>0</v>
      </c>
    </row>
    <row r="520" spans="1:17" x14ac:dyDescent="0.3">
      <c r="A520">
        <f>Control!A518</f>
        <v>0</v>
      </c>
    </row>
    <row r="521" spans="1:17" x14ac:dyDescent="0.3">
      <c r="A521">
        <f>Control!A519</f>
        <v>0</v>
      </c>
    </row>
    <row r="522" spans="1:17" x14ac:dyDescent="0.3">
      <c r="A522">
        <f>Control!A520</f>
        <v>0</v>
      </c>
    </row>
    <row r="523" spans="1:17" x14ac:dyDescent="0.3">
      <c r="A523">
        <f>Control!A521</f>
        <v>0</v>
      </c>
    </row>
    <row r="524" spans="1:17" x14ac:dyDescent="0.3">
      <c r="A524">
        <f>Control!A522</f>
        <v>0</v>
      </c>
    </row>
    <row r="525" spans="1:17" x14ac:dyDescent="0.3">
      <c r="A525">
        <f>Control!A523</f>
        <v>0</v>
      </c>
    </row>
    <row r="526" spans="1:17" x14ac:dyDescent="0.3">
      <c r="A526">
        <f>Control!A524</f>
        <v>0</v>
      </c>
    </row>
    <row r="527" spans="1:17" x14ac:dyDescent="0.3">
      <c r="A527">
        <f>Control!A525</f>
        <v>0</v>
      </c>
    </row>
    <row r="528" spans="1:17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  <row r="1178" spans="1:1" x14ac:dyDescent="0.3">
      <c r="A1178">
        <f>Control!A1176</f>
        <v>0</v>
      </c>
    </row>
  </sheetData>
  <mergeCells count="9">
    <mergeCell ref="U1:U2"/>
    <mergeCell ref="A1:D1"/>
    <mergeCell ref="K1:O1"/>
    <mergeCell ref="P1:Q1"/>
    <mergeCell ref="R1:S1"/>
    <mergeCell ref="T1:T2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2025-05-26T19:11:36Z</dcterms:modified>
</cp:coreProperties>
</file>