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E9FC21EF-27CA-4D55-911C-DA469AF0E22F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0" i="27" l="1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21" i="27"/>
  <c r="U422" i="27"/>
  <c r="U423" i="27"/>
  <c r="U424" i="27"/>
  <c r="U425" i="27"/>
  <c r="U426" i="27"/>
  <c r="U427" i="27"/>
  <c r="U428" i="27"/>
  <c r="U429" i="27"/>
  <c r="U430" i="27"/>
  <c r="U431" i="27"/>
  <c r="U432" i="27"/>
  <c r="U433" i="27"/>
  <c r="U434" i="27"/>
  <c r="U435" i="27"/>
  <c r="U436" i="27"/>
  <c r="U437" i="27"/>
  <c r="U438" i="27"/>
  <c r="U439" i="27"/>
  <c r="U440" i="27"/>
  <c r="U441" i="27"/>
  <c r="U442" i="27"/>
  <c r="U443" i="27"/>
  <c r="U444" i="27"/>
  <c r="U445" i="27"/>
  <c r="U446" i="27"/>
  <c r="U447" i="27"/>
  <c r="U448" i="27"/>
  <c r="U449" i="27"/>
  <c r="U450" i="27"/>
  <c r="U451" i="27"/>
  <c r="U452" i="27"/>
  <c r="U453" i="27"/>
  <c r="U454" i="27"/>
  <c r="U455" i="27"/>
  <c r="U456" i="27"/>
  <c r="U457" i="27"/>
  <c r="U458" i="27"/>
  <c r="U459" i="27"/>
  <c r="U460" i="27"/>
  <c r="U461" i="27"/>
  <c r="U462" i="27"/>
  <c r="U463" i="27"/>
  <c r="U464" i="27"/>
  <c r="U465" i="27"/>
  <c r="U466" i="27"/>
  <c r="U467" i="27"/>
  <c r="B291" i="5"/>
  <c r="B292" i="5"/>
  <c r="V294" i="27" s="1"/>
  <c r="B293" i="5"/>
  <c r="B294" i="5"/>
  <c r="B295" i="5"/>
  <c r="B296" i="5"/>
  <c r="B297" i="5"/>
  <c r="B298" i="5"/>
  <c r="V300" i="27" s="1"/>
  <c r="B299" i="5"/>
  <c r="B300" i="5"/>
  <c r="V302" i="27" s="1"/>
  <c r="B301" i="5"/>
  <c r="B302" i="5"/>
  <c r="B303" i="5"/>
  <c r="B304" i="5"/>
  <c r="B305" i="5"/>
  <c r="B306" i="5"/>
  <c r="V308" i="27" s="1"/>
  <c r="B307" i="5"/>
  <c r="B308" i="5"/>
  <c r="V310" i="27" s="1"/>
  <c r="B309" i="5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J307" i="2"/>
  <c r="B291" i="4"/>
  <c r="B292" i="4"/>
  <c r="T294" i="27" s="1"/>
  <c r="B293" i="4"/>
  <c r="B294" i="4"/>
  <c r="B295" i="4"/>
  <c r="B296" i="4"/>
  <c r="B297" i="4"/>
  <c r="B298" i="4"/>
  <c r="T300" i="27" s="1"/>
  <c r="B299" i="4"/>
  <c r="B300" i="4"/>
  <c r="T302" i="27" s="1"/>
  <c r="B301" i="4"/>
  <c r="B302" i="4"/>
  <c r="B303" i="4"/>
  <c r="B304" i="4"/>
  <c r="B305" i="4"/>
  <c r="B306" i="4"/>
  <c r="T308" i="27" s="1"/>
  <c r="B307" i="4"/>
  <c r="B308" i="4"/>
  <c r="T310" i="27" s="1"/>
  <c r="B309" i="4"/>
  <c r="B291" i="1"/>
  <c r="B292" i="1"/>
  <c r="S294" i="27" s="1"/>
  <c r="B293" i="1"/>
  <c r="S295" i="27" s="1"/>
  <c r="B294" i="1"/>
  <c r="S296" i="27" s="1"/>
  <c r="B295" i="1"/>
  <c r="B296" i="1"/>
  <c r="B297" i="1"/>
  <c r="S299" i="27" s="1"/>
  <c r="B298" i="1"/>
  <c r="B299" i="1"/>
  <c r="B300" i="1"/>
  <c r="S302" i="27" s="1"/>
  <c r="B301" i="1"/>
  <c r="B302" i="1"/>
  <c r="B303" i="1"/>
  <c r="B304" i="1"/>
  <c r="B305" i="1"/>
  <c r="S307" i="27" s="1"/>
  <c r="B306" i="1"/>
  <c r="B307" i="1"/>
  <c r="B308" i="1"/>
  <c r="S310" i="27" s="1"/>
  <c r="B309" i="1"/>
  <c r="C309" i="1"/>
  <c r="I306" i="1"/>
  <c r="G306" i="1"/>
  <c r="J304" i="1"/>
  <c r="G296" i="1"/>
  <c r="F296" i="1"/>
  <c r="B173" i="3"/>
  <c r="B29" i="3"/>
  <c r="B309" i="3"/>
  <c r="B306" i="3"/>
  <c r="B305" i="3"/>
  <c r="B304" i="3"/>
  <c r="W306" i="27" s="1"/>
  <c r="B303" i="3"/>
  <c r="B300" i="3"/>
  <c r="B299" i="3"/>
  <c r="W301" i="27" s="1"/>
  <c r="B297" i="3"/>
  <c r="W299" i="27" s="1"/>
  <c r="B296" i="3"/>
  <c r="W298" i="27" s="1"/>
  <c r="B294" i="3"/>
  <c r="W296" i="27" s="1"/>
  <c r="B293" i="3"/>
  <c r="B292" i="3"/>
  <c r="W294" i="27" s="1"/>
  <c r="A176" i="27"/>
  <c r="B274" i="5"/>
  <c r="V276" i="27" s="1"/>
  <c r="B275" i="5"/>
  <c r="B276" i="5"/>
  <c r="B277" i="5"/>
  <c r="B278" i="5"/>
  <c r="V280" i="27" s="1"/>
  <c r="B279" i="5"/>
  <c r="B280" i="5"/>
  <c r="B281" i="5"/>
  <c r="V283" i="27" s="1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T276" i="27" s="1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T285" i="27" s="1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S283" i="27" s="1"/>
  <c r="B283" i="1"/>
  <c r="S285" i="27" s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W283" i="27" s="1"/>
  <c r="K280" i="3"/>
  <c r="G280" i="3"/>
  <c r="D280" i="3"/>
  <c r="B109" i="3"/>
  <c r="B104" i="3"/>
  <c r="W106" i="27" s="1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W285" i="27" s="1"/>
  <c r="B284" i="3"/>
  <c r="W286" i="27" s="1"/>
  <c r="B285" i="3"/>
  <c r="W290" i="27"/>
  <c r="B274" i="3"/>
  <c r="W276" i="27" s="1"/>
  <c r="A114" i="27"/>
  <c r="B273" i="3"/>
  <c r="B273" i="5" s="1"/>
  <c r="V275" i="27" s="1"/>
  <c r="B272" i="3"/>
  <c r="B270" i="3"/>
  <c r="B268" i="3"/>
  <c r="B264" i="3"/>
  <c r="B262" i="3"/>
  <c r="B259" i="3"/>
  <c r="B258" i="5"/>
  <c r="V260" i="27" s="1"/>
  <c r="B261" i="5"/>
  <c r="V263" i="27" s="1"/>
  <c r="B272" i="5"/>
  <c r="V274" i="27" s="1"/>
  <c r="B256" i="2"/>
  <c r="U258" i="27" s="1"/>
  <c r="B257" i="2"/>
  <c r="U259" i="27" s="1"/>
  <c r="B258" i="2"/>
  <c r="U260" i="27" s="1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V270" i="27" s="1"/>
  <c r="B269" i="2"/>
  <c r="U271" i="27" s="1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T260" i="27" s="1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T270" i="27" s="1"/>
  <c r="B269" i="1"/>
  <c r="S271" i="27" s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V252" i="27" s="1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W240" i="27" s="1"/>
  <c r="B236" i="3"/>
  <c r="B255" i="3"/>
  <c r="W257" i="27" s="1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1" i="27"/>
  <c r="W242" i="27"/>
  <c r="W243" i="27"/>
  <c r="W244" i="27"/>
  <c r="W245" i="27"/>
  <c r="W246" i="27"/>
  <c r="W250" i="27"/>
  <c r="W251" i="27"/>
  <c r="W252" i="27"/>
  <c r="W256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87" i="27"/>
  <c r="W288" i="27"/>
  <c r="W289" i="27"/>
  <c r="W293" i="27"/>
  <c r="W295" i="27"/>
  <c r="W297" i="27"/>
  <c r="W300" i="27"/>
  <c r="W302" i="27"/>
  <c r="W303" i="27"/>
  <c r="W304" i="27"/>
  <c r="W305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44" i="27"/>
  <c r="V277" i="27"/>
  <c r="V278" i="27"/>
  <c r="V279" i="27"/>
  <c r="V281" i="27"/>
  <c r="V282" i="27"/>
  <c r="V285" i="27"/>
  <c r="V286" i="27"/>
  <c r="V287" i="27"/>
  <c r="V289" i="27"/>
  <c r="V290" i="27"/>
  <c r="V293" i="27"/>
  <c r="V295" i="27"/>
  <c r="V296" i="27"/>
  <c r="V297" i="27"/>
  <c r="V298" i="27"/>
  <c r="V299" i="27"/>
  <c r="V301" i="27"/>
  <c r="V303" i="27"/>
  <c r="V304" i="27"/>
  <c r="V305" i="27"/>
  <c r="V306" i="27"/>
  <c r="V307" i="27"/>
  <c r="V309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0" i="27"/>
  <c r="U276" i="27"/>
  <c r="U277" i="27"/>
  <c r="U278" i="27"/>
  <c r="U279" i="27"/>
  <c r="U280" i="27"/>
  <c r="U281" i="27"/>
  <c r="U283" i="27"/>
  <c r="U284" i="27"/>
  <c r="U285" i="27"/>
  <c r="U286" i="27"/>
  <c r="U287" i="27"/>
  <c r="U288" i="27"/>
  <c r="U289" i="27"/>
  <c r="T278" i="27"/>
  <c r="T280" i="27"/>
  <c r="T281" i="27"/>
  <c r="T283" i="27"/>
  <c r="T284" i="27"/>
  <c r="T286" i="27"/>
  <c r="T288" i="27"/>
  <c r="T289" i="27"/>
  <c r="T291" i="27"/>
  <c r="T293" i="27"/>
  <c r="T295" i="27"/>
  <c r="T296" i="27"/>
  <c r="T297" i="27"/>
  <c r="T298" i="27"/>
  <c r="T299" i="27"/>
  <c r="T301" i="27"/>
  <c r="T303" i="27"/>
  <c r="T304" i="27"/>
  <c r="T305" i="27"/>
  <c r="T306" i="27"/>
  <c r="T307" i="27"/>
  <c r="T309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0" i="27"/>
  <c r="S262" i="27"/>
  <c r="S264" i="27"/>
  <c r="S276" i="27"/>
  <c r="S279" i="27"/>
  <c r="S280" i="27"/>
  <c r="S287" i="27"/>
  <c r="S288" i="27"/>
  <c r="S292" i="27"/>
  <c r="S293" i="27"/>
  <c r="S297" i="27"/>
  <c r="S298" i="27"/>
  <c r="S300" i="27"/>
  <c r="S301" i="27"/>
  <c r="S303" i="27"/>
  <c r="S304" i="27"/>
  <c r="S305" i="27"/>
  <c r="S306" i="27"/>
  <c r="S308" i="27"/>
  <c r="S309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2" i="1"/>
  <c r="B222" i="4" s="1"/>
  <c r="T224" i="27" s="1"/>
  <c r="B223" i="1"/>
  <c r="B224" i="1"/>
  <c r="B224" i="4" s="1"/>
  <c r="T226" i="27" s="1"/>
  <c r="B226" i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B193" i="1" s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W175" i="27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86" i="3"/>
  <c r="W88" i="27" s="1"/>
  <c r="B92" i="3"/>
  <c r="W94" i="27" s="1"/>
  <c r="B91" i="3"/>
  <c r="W93" i="27" s="1"/>
  <c r="B89" i="3"/>
  <c r="W91" i="27" s="1"/>
  <c r="W83" i="27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2" i="1"/>
  <c r="B52" i="4" s="1"/>
  <c r="T54" i="27" s="1"/>
  <c r="B53" i="1"/>
  <c r="B54" i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4" i="2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4" i="2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W31" i="27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W17" i="27"/>
  <c r="B14" i="3"/>
  <c r="W16" i="27" s="1"/>
  <c r="W14" i="27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W3" i="27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B41" i="5" l="1"/>
  <c r="V43" i="27" s="1"/>
  <c r="B64" i="4"/>
  <c r="T66" i="27" s="1"/>
  <c r="B51" i="4"/>
  <c r="T53" i="27" s="1"/>
  <c r="B106" i="4"/>
  <c r="T108" i="27" s="1"/>
  <c r="B142" i="5"/>
  <c r="V144" i="27" s="1"/>
  <c r="B221" i="4"/>
  <c r="T223" i="27" s="1"/>
  <c r="B262" i="4"/>
  <c r="T264" i="27" s="1"/>
  <c r="B192" i="4"/>
  <c r="T194" i="27" s="1"/>
  <c r="B183" i="4"/>
  <c r="T185" i="27" s="1"/>
  <c r="B175" i="4"/>
  <c r="T177" i="27" s="1"/>
  <c r="B64" i="5"/>
  <c r="V66" i="27" s="1"/>
  <c r="B161" i="4"/>
  <c r="T163" i="27" s="1"/>
  <c r="B209" i="4"/>
  <c r="T211" i="27" s="1"/>
  <c r="B183" i="5"/>
  <c r="V185" i="27" s="1"/>
  <c r="B63" i="5"/>
  <c r="V65" i="27" s="1"/>
  <c r="B54" i="5"/>
  <c r="V56" i="27" s="1"/>
  <c r="B131" i="4"/>
  <c r="T133" i="27" s="1"/>
  <c r="B226" i="4"/>
  <c r="T228" i="27" s="1"/>
  <c r="B42" i="4"/>
  <c r="T44" i="27" s="1"/>
  <c r="B52" i="5"/>
  <c r="V54" i="27" s="1"/>
  <c r="B63" i="4"/>
  <c r="T65" i="27" s="1"/>
  <c r="B54" i="4"/>
  <c r="T56" i="27" s="1"/>
  <c r="B166" i="5"/>
  <c r="V168" i="27" s="1"/>
  <c r="B197" i="4"/>
  <c r="T199" i="27" s="1"/>
  <c r="B249" i="5"/>
  <c r="V251" i="27" s="1"/>
  <c r="B241" i="5"/>
  <c r="V243" i="27" s="1"/>
  <c r="B248" i="5"/>
  <c r="V250" i="27" s="1"/>
  <c r="B240" i="5"/>
  <c r="V242" i="27" s="1"/>
  <c r="B255" i="5"/>
  <c r="V257" i="27" s="1"/>
  <c r="B247" i="5"/>
  <c r="V249" i="27" s="1"/>
  <c r="B239" i="5"/>
  <c r="V241" i="27" s="1"/>
  <c r="B254" i="5"/>
  <c r="V256" i="27" s="1"/>
  <c r="B246" i="5"/>
  <c r="V248" i="27" s="1"/>
  <c r="B238" i="5"/>
  <c r="V240" i="27" s="1"/>
  <c r="B253" i="5"/>
  <c r="V255" i="27" s="1"/>
  <c r="B245" i="5"/>
  <c r="V247" i="27" s="1"/>
  <c r="B237" i="5"/>
  <c r="V239" i="27" s="1"/>
  <c r="B252" i="5"/>
  <c r="V254" i="27" s="1"/>
  <c r="B244" i="5"/>
  <c r="V246" i="27" s="1"/>
  <c r="B236" i="5"/>
  <c r="V238" i="27" s="1"/>
  <c r="B251" i="5"/>
  <c r="V253" i="27" s="1"/>
  <c r="B243" i="5"/>
  <c r="V245" i="27" s="1"/>
  <c r="B235" i="5"/>
  <c r="V237" i="27" s="1"/>
  <c r="S270" i="27"/>
  <c r="B273" i="1"/>
  <c r="S275" i="27" s="1"/>
  <c r="B237" i="4"/>
  <c r="T239" i="27" s="1"/>
  <c r="S269" i="27"/>
  <c r="B254" i="4"/>
  <c r="T256" i="27" s="1"/>
  <c r="B253" i="4"/>
  <c r="T255" i="27" s="1"/>
  <c r="B246" i="4"/>
  <c r="T248" i="27" s="1"/>
  <c r="B245" i="4"/>
  <c r="T247" i="27" s="1"/>
  <c r="B238" i="4"/>
  <c r="T240" i="27" s="1"/>
  <c r="B270" i="4"/>
  <c r="T272" i="27" s="1"/>
  <c r="S272" i="27"/>
  <c r="B252" i="4"/>
  <c r="T254" i="27" s="1"/>
  <c r="B244" i="4"/>
  <c r="T246" i="27" s="1"/>
  <c r="B236" i="4"/>
  <c r="T238" i="27" s="1"/>
  <c r="S266" i="27"/>
  <c r="B251" i="4"/>
  <c r="T253" i="27" s="1"/>
  <c r="B243" i="4"/>
  <c r="T245" i="27" s="1"/>
  <c r="B235" i="4"/>
  <c r="T237" i="27" s="1"/>
  <c r="B261" i="4"/>
  <c r="T263" i="27" s="1"/>
  <c r="B250" i="4"/>
  <c r="T252" i="27" s="1"/>
  <c r="B242" i="4"/>
  <c r="T244" i="27" s="1"/>
  <c r="B249" i="4"/>
  <c r="T251" i="27" s="1"/>
  <c r="B241" i="4"/>
  <c r="T243" i="27" s="1"/>
  <c r="B272" i="4"/>
  <c r="T274" i="27" s="1"/>
  <c r="B248" i="4"/>
  <c r="T250" i="27" s="1"/>
  <c r="B240" i="4"/>
  <c r="T242" i="27" s="1"/>
  <c r="B247" i="4"/>
  <c r="T249" i="27" s="1"/>
  <c r="B239" i="4"/>
  <c r="T241" i="27" s="1"/>
  <c r="B280" i="3"/>
  <c r="W282" i="27" s="1"/>
  <c r="B271" i="4"/>
  <c r="T273" i="27" s="1"/>
  <c r="B270" i="5"/>
  <c r="V272" i="27" s="1"/>
  <c r="B271" i="5"/>
  <c r="V273" i="27" s="1"/>
  <c r="B269" i="5"/>
  <c r="V271" i="27" s="1"/>
  <c r="B269" i="4"/>
  <c r="T271" i="27" s="1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273" i="4" l="1"/>
  <c r="T275" i="27" s="1"/>
  <c r="S257" i="27"/>
  <c r="B255" i="4"/>
  <c r="T257" i="27" s="1"/>
  <c r="B51" i="5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<sst xmlns="http://schemas.openxmlformats.org/spreadsheetml/2006/main" count="1577" uniqueCount="553">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</sst>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09"/>
  <sheetViews>
    <sheetView topLeftCell="A283" zoomScale="90" zoomScaleNormal="90" workbookViewId="0">
      <selection activeCell="D305" sqref="D305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1">
        <v>55</v>
      </c>
      <c r="N3" s="11">
        <v>59</v>
      </c>
      <c r="O3" s="11">
        <v>186</v>
      </c>
      <c r="P3" s="11">
        <v>192</v>
      </c>
      <c r="Q3" s="11">
        <v>37</v>
      </c>
      <c r="R3" s="11">
        <v>130</v>
      </c>
      <c r="S3" s="11">
        <f>3*60+52</f>
        <v>232</v>
      </c>
      <c r="T3" s="11">
        <v>116</v>
      </c>
      <c r="U3" s="11">
        <v>264</v>
      </c>
      <c r="V3" s="11">
        <v>128</v>
      </c>
      <c r="W3" s="11">
        <v>36</v>
      </c>
      <c r="X3" s="11">
        <v>0</v>
      </c>
      <c r="Y3" s="11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1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1">
        <v>49</v>
      </c>
      <c r="N15" s="11">
        <v>141</v>
      </c>
      <c r="O15" s="11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1">
        <v>0</v>
      </c>
      <c r="N20" s="11">
        <v>0</v>
      </c>
      <c r="O20" s="11">
        <v>5</v>
      </c>
      <c r="P20" s="11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1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1">
        <v>2</v>
      </c>
      <c r="N23" s="11">
        <v>5</v>
      </c>
      <c r="O23" s="11">
        <v>254</v>
      </c>
      <c r="P23" s="11">
        <v>0</v>
      </c>
      <c r="Q23" s="11">
        <v>187</v>
      </c>
      <c r="R23" s="11">
        <v>378</v>
      </c>
      <c r="S23" s="11">
        <v>0</v>
      </c>
      <c r="T23" s="11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1">
        <v>235</v>
      </c>
      <c r="N24" s="11">
        <v>388</v>
      </c>
      <c r="O24" s="11">
        <v>19</v>
      </c>
      <c r="P24" s="11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1">
        <v>246</v>
      </c>
      <c r="N29" s="11">
        <v>51</v>
      </c>
      <c r="O29" s="11">
        <v>180</v>
      </c>
      <c r="P29" s="11">
        <v>31</v>
      </c>
      <c r="Q29" s="11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1">
        <v>201</v>
      </c>
      <c r="N35" s="11">
        <v>0</v>
      </c>
      <c r="O35" s="11">
        <v>5</v>
      </c>
      <c r="P35" s="11">
        <v>123</v>
      </c>
      <c r="Q35" s="11">
        <v>106</v>
      </c>
      <c r="R35" s="11">
        <v>34</v>
      </c>
      <c r="S35" s="11">
        <v>45</v>
      </c>
      <c r="T35" s="11">
        <v>0</v>
      </c>
      <c r="U35" s="11">
        <v>258</v>
      </c>
      <c r="V35" s="11">
        <v>175</v>
      </c>
      <c r="W35" s="11">
        <v>15</v>
      </c>
      <c r="X35" s="11">
        <v>0</v>
      </c>
      <c r="Y35" s="11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1">
        <v>105</v>
      </c>
      <c r="N37" s="11">
        <v>123</v>
      </c>
      <c r="O37" s="11">
        <v>0</v>
      </c>
      <c r="P37" s="11">
        <v>51</v>
      </c>
      <c r="Q37" s="11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1">
        <v>38</v>
      </c>
      <c r="N42" s="11">
        <v>73</v>
      </c>
      <c r="O42" s="11">
        <v>128</v>
      </c>
      <c r="P42" s="11">
        <v>18</v>
      </c>
      <c r="Q42" s="11">
        <v>4</v>
      </c>
      <c r="R42" s="11">
        <v>68</v>
      </c>
      <c r="S42" s="11">
        <v>22</v>
      </c>
      <c r="T42" s="11">
        <v>79</v>
      </c>
      <c r="U42" s="11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1">
        <v>252</v>
      </c>
      <c r="N44" s="11">
        <v>149</v>
      </c>
      <c r="O44" s="11">
        <f>7*60+58</f>
        <v>478</v>
      </c>
      <c r="P44" s="11">
        <v>365</v>
      </c>
      <c r="Q44" s="11">
        <v>366</v>
      </c>
      <c r="R44" s="11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1">
        <v>99</v>
      </c>
      <c r="N45" s="11">
        <f>11*60+1</f>
        <v>661</v>
      </c>
      <c r="O45" s="11">
        <v>100</v>
      </c>
      <c r="P45" s="11">
        <v>27</v>
      </c>
      <c r="Q45" s="11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1">
        <v>180</v>
      </c>
      <c r="N46" s="11">
        <v>14</v>
      </c>
      <c r="O46" s="11">
        <v>306</v>
      </c>
      <c r="P46" s="11">
        <v>125</v>
      </c>
      <c r="Q46" s="11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1">
        <f>8*60+48</f>
        <v>528</v>
      </c>
      <c r="N47" s="11">
        <v>11</v>
      </c>
      <c r="O47" s="11">
        <v>122</v>
      </c>
      <c r="P47" s="11">
        <v>212</v>
      </c>
      <c r="Q47" s="11">
        <v>17</v>
      </c>
      <c r="R47" s="11">
        <v>16</v>
      </c>
      <c r="S47" s="11">
        <v>119</v>
      </c>
      <c r="T47" s="11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1">
        <v>0</v>
      </c>
      <c r="N48" s="11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1">
        <v>42</v>
      </c>
      <c r="N52" s="11">
        <v>76</v>
      </c>
      <c r="O52" s="11">
        <v>311</v>
      </c>
      <c r="P52" s="11">
        <v>22</v>
      </c>
      <c r="Q52" s="11">
        <v>309</v>
      </c>
      <c r="R52" s="11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1">
        <v>0</v>
      </c>
      <c r="N53" s="11">
        <v>42</v>
      </c>
      <c r="O53" s="11">
        <v>128</v>
      </c>
      <c r="P53" s="11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1">
        <v>252</v>
      </c>
      <c r="N57" s="11">
        <v>0</v>
      </c>
      <c r="O57" s="11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1">
        <v>118</v>
      </c>
      <c r="N59" s="11">
        <v>87</v>
      </c>
      <c r="O59" s="11">
        <v>249</v>
      </c>
      <c r="P59" s="11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1">
        <v>21</v>
      </c>
      <c r="N67" s="11">
        <v>5</v>
      </c>
      <c r="O67" s="11">
        <v>3</v>
      </c>
      <c r="P67" s="11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1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1">
        <v>8</v>
      </c>
      <c r="N74" s="11">
        <v>0</v>
      </c>
      <c r="O74" s="11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1">
        <v>154</v>
      </c>
      <c r="N77" s="11">
        <v>150</v>
      </c>
      <c r="O77" s="11">
        <v>47</v>
      </c>
      <c r="P77" s="11">
        <v>66</v>
      </c>
      <c r="Q77" s="11">
        <v>83</v>
      </c>
      <c r="R77" s="11">
        <v>14</v>
      </c>
      <c r="S77" s="11">
        <v>1</v>
      </c>
      <c r="T77" s="11">
        <v>0</v>
      </c>
      <c r="U77" s="11">
        <v>13</v>
      </c>
      <c r="V77" s="11">
        <v>0</v>
      </c>
      <c r="W77" s="11">
        <v>56</v>
      </c>
      <c r="X77" s="11">
        <v>0</v>
      </c>
      <c r="Y77" s="11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1">
        <v>19</v>
      </c>
      <c r="N83" s="11">
        <f>19*60+52</f>
        <v>1192</v>
      </c>
      <c r="O83" s="11">
        <v>15</v>
      </c>
      <c r="P83" s="11">
        <v>379</v>
      </c>
      <c r="Q83" s="11">
        <v>3</v>
      </c>
      <c r="R83" s="11">
        <v>1</v>
      </c>
      <c r="S83" s="11">
        <v>0</v>
      </c>
      <c r="T83" s="11">
        <v>9</v>
      </c>
      <c r="U83" s="11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1">
        <v>223</v>
      </c>
      <c r="N85" s="11">
        <v>71</v>
      </c>
      <c r="O85" s="11">
        <v>185</v>
      </c>
      <c r="P85" s="11">
        <v>451</v>
      </c>
      <c r="Q85" s="11">
        <v>71</v>
      </c>
      <c r="R85" s="11">
        <v>0</v>
      </c>
      <c r="S85" s="11">
        <v>15</v>
      </c>
      <c r="T85" s="11">
        <v>0</v>
      </c>
      <c r="U85" s="11">
        <v>0</v>
      </c>
      <c r="V85" s="11">
        <v>11</v>
      </c>
      <c r="W85" s="11">
        <v>205</v>
      </c>
      <c r="X85" s="11">
        <v>5</v>
      </c>
      <c r="Y85" s="11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1">
        <v>242</v>
      </c>
      <c r="N87" s="11">
        <v>51</v>
      </c>
      <c r="O87" s="11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1">
        <v>12</v>
      </c>
      <c r="N89" s="11">
        <v>2</v>
      </c>
      <c r="O89" s="11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1">
        <v>0</v>
      </c>
      <c r="N90" s="11">
        <v>0</v>
      </c>
      <c r="O90" s="11">
        <v>0</v>
      </c>
      <c r="P90" s="11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1">
        <f>660+20</f>
        <v>680</v>
      </c>
      <c r="N92" s="11">
        <v>66</v>
      </c>
      <c r="O92" s="11">
        <v>5</v>
      </c>
      <c r="P92" s="11">
        <v>91</v>
      </c>
      <c r="Q92" s="11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1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1">
        <v>79</v>
      </c>
      <c r="N108" s="11">
        <v>209</v>
      </c>
      <c r="O108" s="11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1">
        <v>23</v>
      </c>
      <c r="N115" s="11">
        <v>35</v>
      </c>
      <c r="O115" s="11">
        <v>142</v>
      </c>
      <c r="P115" s="11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1">
        <v>53</v>
      </c>
      <c r="N118" s="11">
        <v>120</v>
      </c>
      <c r="O118" s="11">
        <v>15</v>
      </c>
      <c r="P118" s="11">
        <v>84</v>
      </c>
      <c r="Q118" s="11">
        <v>333</v>
      </c>
      <c r="R118" s="11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1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1">
        <f>360+55</f>
        <v>415</v>
      </c>
      <c r="N121" s="11">
        <v>207</v>
      </c>
      <c r="O121" s="11">
        <v>28</v>
      </c>
      <c r="P121" s="11">
        <v>0</v>
      </c>
      <c r="Q121" s="1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1">
        <f>9*60+25</f>
        <v>565</v>
      </c>
      <c r="N129" s="11">
        <v>188</v>
      </c>
      <c r="O129" s="11">
        <v>139</v>
      </c>
      <c r="P129" s="11">
        <v>121</v>
      </c>
      <c r="Q129" s="11">
        <v>108</v>
      </c>
      <c r="R129" s="11">
        <v>295</v>
      </c>
      <c r="S129" s="11">
        <v>0</v>
      </c>
      <c r="T129" s="11">
        <v>168</v>
      </c>
      <c r="U129" s="11">
        <v>43</v>
      </c>
      <c r="V129" s="11">
        <v>434</v>
      </c>
      <c r="W129" s="11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1">
        <v>222</v>
      </c>
      <c r="N135" s="11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1">
        <v>7</v>
      </c>
      <c r="N139" s="11">
        <v>68</v>
      </c>
      <c r="O139" s="11">
        <v>211</v>
      </c>
      <c r="P139" s="11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1">
        <v>107</v>
      </c>
      <c r="N140" s="11">
        <v>5</v>
      </c>
      <c r="O140" s="11">
        <v>64</v>
      </c>
      <c r="P140" s="11">
        <v>15</v>
      </c>
      <c r="Q140" s="11">
        <v>9</v>
      </c>
      <c r="R140" s="11">
        <v>0</v>
      </c>
      <c r="S140" s="11">
        <v>81</v>
      </c>
      <c r="T140" s="11">
        <v>64</v>
      </c>
      <c r="U140" s="11">
        <v>40</v>
      </c>
      <c r="V140" s="11">
        <v>0</v>
      </c>
      <c r="W140" s="11">
        <v>242</v>
      </c>
      <c r="X140" s="11">
        <v>15</v>
      </c>
      <c r="Y140" s="11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1">
        <v>282</v>
      </c>
      <c r="N141" s="11">
        <v>243</v>
      </c>
      <c r="O141" s="11">
        <v>268</v>
      </c>
      <c r="P141" s="11">
        <v>489</v>
      </c>
      <c r="Q141" s="11">
        <v>193</v>
      </c>
      <c r="R141" s="11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1">
        <v>5</v>
      </c>
      <c r="N143" s="11">
        <v>1</v>
      </c>
      <c r="O143" s="11">
        <v>4</v>
      </c>
      <c r="P143" s="11">
        <v>2</v>
      </c>
      <c r="Q143" s="11">
        <v>3</v>
      </c>
      <c r="R143" s="11">
        <v>426</v>
      </c>
      <c r="S143" s="11">
        <v>15</v>
      </c>
      <c r="T143" s="11">
        <v>1</v>
      </c>
      <c r="U143" s="11">
        <v>0</v>
      </c>
      <c r="V143" s="11">
        <v>452</v>
      </c>
      <c r="W143" s="11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1">
        <v>209</v>
      </c>
      <c r="N145" s="11">
        <v>437</v>
      </c>
      <c r="O145" s="11">
        <v>19</v>
      </c>
      <c r="P145" s="11">
        <v>299</v>
      </c>
      <c r="Q145" s="11">
        <v>175</v>
      </c>
      <c r="R145" s="11">
        <v>0</v>
      </c>
      <c r="S145" s="11">
        <v>87</v>
      </c>
      <c r="T145" s="11">
        <v>431</v>
      </c>
      <c r="U145" s="11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1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1">
        <v>43</v>
      </c>
      <c r="N167" s="11">
        <v>7</v>
      </c>
      <c r="O167" s="11">
        <v>7</v>
      </c>
      <c r="P167" s="11">
        <v>35</v>
      </c>
      <c r="Q167" s="11">
        <v>81</v>
      </c>
      <c r="R167" s="11">
        <v>163</v>
      </c>
      <c r="S167" s="11">
        <v>33</v>
      </c>
      <c r="T167" s="11">
        <v>410</v>
      </c>
      <c r="U167" s="11">
        <v>26</v>
      </c>
      <c r="V167" s="11">
        <v>151</v>
      </c>
      <c r="W167" s="11">
        <v>81</v>
      </c>
      <c r="X167" s="11">
        <v>19</v>
      </c>
      <c r="Y167" s="11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1">
        <v>467</v>
      </c>
      <c r="N168" s="11">
        <v>61</v>
      </c>
      <c r="O168" s="11">
        <v>5</v>
      </c>
      <c r="P168" s="11">
        <v>6</v>
      </c>
      <c r="Q168" s="11">
        <v>11</v>
      </c>
      <c r="R168" s="11">
        <v>12</v>
      </c>
      <c r="S168" s="11">
        <v>65</v>
      </c>
      <c r="T168" s="11">
        <v>24</v>
      </c>
      <c r="U168" s="11">
        <v>4</v>
      </c>
      <c r="V168" s="11">
        <v>7</v>
      </c>
      <c r="W168" s="11">
        <v>0</v>
      </c>
      <c r="X168" s="11">
        <v>31</v>
      </c>
      <c r="Y168" s="11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1">
        <v>289</v>
      </c>
      <c r="N171" s="11">
        <v>46</v>
      </c>
      <c r="O171" s="11">
        <v>45</v>
      </c>
      <c r="P171" s="11">
        <v>412</v>
      </c>
      <c r="Q171" s="11">
        <v>241</v>
      </c>
      <c r="R171" s="11">
        <v>174</v>
      </c>
      <c r="S171" s="11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1">
        <v>52</v>
      </c>
      <c r="N183" s="11">
        <v>6</v>
      </c>
      <c r="O183" s="11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1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1">
        <v>8</v>
      </c>
      <c r="N189" s="11">
        <v>0</v>
      </c>
      <c r="O189" s="11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1">
        <v>4</v>
      </c>
      <c r="N195" s="11">
        <v>181</v>
      </c>
      <c r="O195" s="11">
        <v>0</v>
      </c>
      <c r="P195" s="11">
        <v>0</v>
      </c>
      <c r="Q195" s="11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1">
        <v>13</v>
      </c>
      <c r="N202" s="11">
        <v>96</v>
      </c>
      <c r="O202" s="11">
        <v>0</v>
      </c>
      <c r="P202" s="11">
        <v>15</v>
      </c>
      <c r="Q202" s="11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1">
        <v>262</v>
      </c>
      <c r="N204" s="11">
        <v>0</v>
      </c>
      <c r="O204" s="11">
        <v>0</v>
      </c>
      <c r="P204" s="11">
        <v>0</v>
      </c>
      <c r="Q204" s="11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1">
        <v>483</v>
      </c>
      <c r="N205" s="11">
        <v>163</v>
      </c>
      <c r="O205" s="11">
        <v>511</v>
      </c>
      <c r="P205" s="11">
        <v>522</v>
      </c>
      <c r="Q205" s="11">
        <v>705</v>
      </c>
      <c r="R205" s="11">
        <v>82</v>
      </c>
      <c r="S205" s="11">
        <v>246</v>
      </c>
      <c r="T205" s="11">
        <v>121</v>
      </c>
      <c r="U205" s="11">
        <v>59</v>
      </c>
      <c r="V205" s="11">
        <v>159</v>
      </c>
      <c r="W205" s="11">
        <v>170</v>
      </c>
      <c r="X205" s="11">
        <v>144</v>
      </c>
      <c r="Y205" s="11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1">
        <v>140</v>
      </c>
      <c r="N207" s="11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1">
        <v>21</v>
      </c>
      <c r="N209" s="11">
        <v>10</v>
      </c>
      <c r="O209" s="11">
        <v>18</v>
      </c>
      <c r="P209" s="11">
        <v>41</v>
      </c>
      <c r="Q209" s="11">
        <v>131</v>
      </c>
      <c r="R209" s="11">
        <v>1</v>
      </c>
      <c r="S209" s="11">
        <v>119</v>
      </c>
      <c r="T209" s="11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1">
        <v>3</v>
      </c>
      <c r="N210" s="11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1">
        <v>143</v>
      </c>
      <c r="N211" s="11">
        <v>279</v>
      </c>
      <c r="O211" s="11">
        <v>680</v>
      </c>
      <c r="P211" s="11">
        <v>104</v>
      </c>
      <c r="Q211" s="11">
        <v>229</v>
      </c>
      <c r="R211" s="11">
        <v>9</v>
      </c>
      <c r="S211" s="11">
        <v>557</v>
      </c>
      <c r="T211" s="11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1">
        <v>0</v>
      </c>
      <c r="N212" s="11">
        <v>0</v>
      </c>
      <c r="O212" s="11">
        <v>0</v>
      </c>
      <c r="P212" s="11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1">
        <v>172</v>
      </c>
      <c r="N218" s="11">
        <v>117</v>
      </c>
      <c r="O218" s="11">
        <v>175</v>
      </c>
      <c r="P218" s="11">
        <v>453</v>
      </c>
      <c r="Q218" s="11">
        <v>19</v>
      </c>
      <c r="R218" s="11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1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1">
        <v>169</v>
      </c>
      <c r="N225" s="11">
        <v>24</v>
      </c>
      <c r="O225" s="11">
        <v>287</v>
      </c>
      <c r="P225" s="11">
        <v>383</v>
      </c>
      <c r="Q225" s="11">
        <v>26</v>
      </c>
      <c r="R225" s="11">
        <v>366</v>
      </c>
      <c r="S225" s="11">
        <f>12*60+34</f>
        <v>754</v>
      </c>
      <c r="T225" s="11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1">
        <v>5</v>
      </c>
      <c r="N226" s="11">
        <v>123</v>
      </c>
      <c r="O226" s="11">
        <v>0</v>
      </c>
      <c r="P226" s="11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465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309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1">
        <v>108</v>
      </c>
      <c r="N262" s="11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1">
        <v>649</v>
      </c>
      <c r="N263" s="11">
        <v>0</v>
      </c>
      <c r="O263" s="11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1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1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1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9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9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9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534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535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536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537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538</v>
      </c>
      <c r="B295" s="1">
        <f t="shared" si="5"/>
        <v>0</v>
      </c>
      <c r="C295">
        <v>0</v>
      </c>
    </row>
    <row r="296" spans="1:12" x14ac:dyDescent="0.3">
      <c r="A296" t="s">
        <v>539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540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541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542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543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544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545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546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547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548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549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550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551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552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09"/>
  <sheetViews>
    <sheetView topLeftCell="A286" workbookViewId="0">
      <selection activeCell="B290" sqref="B290:B30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  <row r="291" spans="1:2" x14ac:dyDescent="0.3">
      <c r="A291" s="4" t="s">
        <v>534</v>
      </c>
      <c r="B291">
        <f>Control!B291/'Fight Time'!B291</f>
        <v>0.18083333333333335</v>
      </c>
    </row>
    <row r="292" spans="1:2" x14ac:dyDescent="0.3">
      <c r="A292" t="s">
        <v>535</v>
      </c>
      <c r="B292">
        <f>Control!B292/'Fight Time'!B292</f>
        <v>0.20555555555555555</v>
      </c>
    </row>
    <row r="293" spans="1:2" x14ac:dyDescent="0.3">
      <c r="A293" t="s">
        <v>536</v>
      </c>
      <c r="B293">
        <f>Control!B293/'Fight Time'!B293</f>
        <v>0.18992248062015504</v>
      </c>
    </row>
    <row r="294" spans="1:2" x14ac:dyDescent="0.3">
      <c r="A294" t="s">
        <v>537</v>
      </c>
      <c r="B294">
        <f>Control!B294/'Fight Time'!B294</f>
        <v>0.13192686357243319</v>
      </c>
    </row>
    <row r="295" spans="1:2" x14ac:dyDescent="0.3">
      <c r="A295" t="s">
        <v>538</v>
      </c>
      <c r="B295">
        <f>Control!B295/'Fight Time'!B295</f>
        <v>0</v>
      </c>
    </row>
    <row r="296" spans="1:2" x14ac:dyDescent="0.3">
      <c r="A296" t="s">
        <v>539</v>
      </c>
      <c r="B296">
        <f>Control!B296/'Fight Time'!B296</f>
        <v>0.42808798646362101</v>
      </c>
    </row>
    <row r="297" spans="1:2" x14ac:dyDescent="0.3">
      <c r="A297" t="s">
        <v>540</v>
      </c>
      <c r="B297">
        <f>Control!B297/'Fight Time'!B297</f>
        <v>8.9999999999999993E-3</v>
      </c>
    </row>
    <row r="298" spans="1:2" x14ac:dyDescent="0.3">
      <c r="A298" t="s">
        <v>541</v>
      </c>
      <c r="B298">
        <f>Control!B298/'Fight Time'!B298</f>
        <v>2.6119402985074626E-2</v>
      </c>
    </row>
    <row r="299" spans="1:2" x14ac:dyDescent="0.3">
      <c r="A299" t="s">
        <v>542</v>
      </c>
      <c r="B299">
        <f>Control!B299/'Fight Time'!B299</f>
        <v>0.28138297872340423</v>
      </c>
    </row>
    <row r="300" spans="1:2" x14ac:dyDescent="0.3">
      <c r="A300" t="s">
        <v>543</v>
      </c>
      <c r="B300">
        <f>Control!B300/'Fight Time'!B300</f>
        <v>0.49107142857142855</v>
      </c>
    </row>
    <row r="301" spans="1:2" x14ac:dyDescent="0.3">
      <c r="A301" t="s">
        <v>544</v>
      </c>
      <c r="B301">
        <f>Control!B301/'Fight Time'!B301</f>
        <v>0.23593749999999999</v>
      </c>
    </row>
    <row r="302" spans="1:2" x14ac:dyDescent="0.3">
      <c r="A302" t="s">
        <v>545</v>
      </c>
      <c r="B302">
        <f>Control!B302/'Fight Time'!B302</f>
        <v>9.5599999999999991E-2</v>
      </c>
    </row>
    <row r="303" spans="1:2" x14ac:dyDescent="0.3">
      <c r="A303" t="s">
        <v>546</v>
      </c>
      <c r="B303">
        <f>Control!B303/'Fight Time'!B303</f>
        <v>0.3487544483985765</v>
      </c>
    </row>
    <row r="304" spans="1:2" x14ac:dyDescent="0.3">
      <c r="A304" t="s">
        <v>547</v>
      </c>
      <c r="B304">
        <f>Control!B304/'Fight Time'!B304</f>
        <v>0.24096583442838371</v>
      </c>
    </row>
    <row r="305" spans="1:2" x14ac:dyDescent="0.3">
      <c r="A305" t="s">
        <v>548</v>
      </c>
      <c r="B305">
        <f>Control!B305/'Fight Time'!B305</f>
        <v>0.10452462772050401</v>
      </c>
    </row>
    <row r="306" spans="1:2" x14ac:dyDescent="0.3">
      <c r="A306" t="s">
        <v>549</v>
      </c>
      <c r="B306">
        <f>Control!B306/'Fight Time'!B306</f>
        <v>0.35355329949238584</v>
      </c>
    </row>
    <row r="307" spans="1:2" x14ac:dyDescent="0.3">
      <c r="A307" t="s">
        <v>550</v>
      </c>
      <c r="B307">
        <f>Control!B307/'Fight Time'!B307</f>
        <v>0.17109458023379384</v>
      </c>
    </row>
    <row r="308" spans="1:2" x14ac:dyDescent="0.3">
      <c r="A308" t="s">
        <v>551</v>
      </c>
      <c r="B308">
        <f>Control!B308/'Fight Time'!B308</f>
        <v>0.16275430359937401</v>
      </c>
    </row>
    <row r="309" spans="1:2" x14ac:dyDescent="0.3">
      <c r="A309" t="s">
        <v>552</v>
      </c>
      <c r="B309">
        <f>Control!B309/'Fight Time'!B309</f>
        <v>0.30618092509209988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09"/>
  <sheetViews>
    <sheetView topLeftCell="A286" zoomScaleNormal="100" workbookViewId="0">
      <selection activeCell="D303" sqref="D303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2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2">
        <v>111</v>
      </c>
      <c r="N3" s="12">
        <v>38</v>
      </c>
      <c r="O3" s="12">
        <v>0</v>
      </c>
      <c r="P3" s="12">
        <v>95</v>
      </c>
      <c r="Q3" s="12">
        <v>167</v>
      </c>
      <c r="R3" s="12">
        <v>243</v>
      </c>
      <c r="S3" s="12">
        <v>159</v>
      </c>
      <c r="T3" s="12">
        <v>16</v>
      </c>
      <c r="U3" s="12">
        <v>131</v>
      </c>
      <c r="V3" s="12">
        <v>424</v>
      </c>
      <c r="W3" s="12">
        <v>17</v>
      </c>
      <c r="X3" s="12">
        <v>0</v>
      </c>
      <c r="Y3" s="12">
        <f>13*60+12</f>
        <v>792</v>
      </c>
      <c r="Z3" s="12">
        <v>63</v>
      </c>
      <c r="AA3" s="12">
        <v>4</v>
      </c>
      <c r="AB3" s="12">
        <v>304</v>
      </c>
      <c r="AC3" s="12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2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2">
        <v>75</v>
      </c>
      <c r="N15" s="12">
        <v>21</v>
      </c>
      <c r="O15" s="12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2">
        <v>4</v>
      </c>
      <c r="N20" s="12">
        <v>23</v>
      </c>
      <c r="O20" s="12">
        <v>643</v>
      </c>
      <c r="P20" s="12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2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2">
        <v>130</v>
      </c>
      <c r="N23" s="12">
        <v>151</v>
      </c>
      <c r="O23" s="12">
        <v>158</v>
      </c>
      <c r="P23" s="12">
        <v>0</v>
      </c>
      <c r="Q23" s="12">
        <v>48</v>
      </c>
      <c r="R23" s="12">
        <v>28</v>
      </c>
      <c r="S23" s="12">
        <v>70</v>
      </c>
      <c r="T23" s="12">
        <v>119</v>
      </c>
      <c r="U23" s="12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2">
        <v>54</v>
      </c>
      <c r="N24" s="12">
        <v>35</v>
      </c>
      <c r="O24" s="12">
        <v>64</v>
      </c>
      <c r="P24" s="12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2">
        <v>13</v>
      </c>
      <c r="N29" s="12">
        <v>27</v>
      </c>
      <c r="O29" s="12">
        <v>14</v>
      </c>
      <c r="P29" s="12">
        <v>16</v>
      </c>
      <c r="Q29" s="12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2">
        <v>90</v>
      </c>
      <c r="N35" s="12">
        <v>50</v>
      </c>
      <c r="O35" s="12">
        <v>0</v>
      </c>
      <c r="P35" s="12">
        <v>255</v>
      </c>
      <c r="Q35" s="12">
        <v>14</v>
      </c>
      <c r="R35" s="12">
        <v>612</v>
      </c>
      <c r="S35" s="12">
        <v>98</v>
      </c>
      <c r="T35" s="12">
        <v>7</v>
      </c>
      <c r="U35" s="12">
        <v>107</v>
      </c>
      <c r="V35" s="12">
        <v>0</v>
      </c>
      <c r="W35" s="12">
        <v>1</v>
      </c>
      <c r="X35" s="12">
        <v>29</v>
      </c>
      <c r="Y35" s="12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2">
        <v>72</v>
      </c>
      <c r="N37" s="12">
        <v>128</v>
      </c>
      <c r="O37" s="12">
        <v>2</v>
      </c>
      <c r="P37" s="12">
        <v>44</v>
      </c>
      <c r="Q37" s="12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2">
        <v>151</v>
      </c>
      <c r="N42" s="12">
        <v>182</v>
      </c>
      <c r="O42" s="12">
        <f>9*60+6</f>
        <v>546</v>
      </c>
      <c r="P42" s="12">
        <v>125</v>
      </c>
      <c r="Q42" s="12">
        <v>0</v>
      </c>
      <c r="R42" s="12">
        <f>19*60+38</f>
        <v>1178</v>
      </c>
      <c r="S42" s="12">
        <v>242</v>
      </c>
      <c r="T42" s="12">
        <v>282</v>
      </c>
      <c r="U42" s="1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2">
        <v>15</v>
      </c>
      <c r="N44" s="12">
        <v>2</v>
      </c>
      <c r="O44" s="12">
        <v>34</v>
      </c>
      <c r="P44" s="12">
        <v>78</v>
      </c>
      <c r="Q44" s="12">
        <v>347</v>
      </c>
      <c r="R44" s="12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2">
        <f>180+47</f>
        <v>227</v>
      </c>
      <c r="N45" s="12">
        <v>51</v>
      </c>
      <c r="O45" s="12">
        <v>0</v>
      </c>
      <c r="P45" s="12">
        <v>107</v>
      </c>
      <c r="Q45" s="12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2">
        <v>0</v>
      </c>
      <c r="N46" s="12">
        <v>0</v>
      </c>
      <c r="O46" s="12">
        <v>240</v>
      </c>
      <c r="P46" s="12">
        <v>443</v>
      </c>
      <c r="Q46" s="12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2">
        <v>118</v>
      </c>
      <c r="N47" s="12">
        <v>4</v>
      </c>
      <c r="O47" s="12">
        <v>130</v>
      </c>
      <c r="P47" s="12">
        <v>74</v>
      </c>
      <c r="Q47" s="12">
        <v>0</v>
      </c>
      <c r="R47" s="12">
        <v>334</v>
      </c>
      <c r="S47" s="12">
        <v>319</v>
      </c>
      <c r="T47" s="12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2">
        <v>22</v>
      </c>
      <c r="N48" s="12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2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2">
        <v>56</v>
      </c>
      <c r="N52" s="12">
        <v>19</v>
      </c>
      <c r="O52" s="12">
        <v>98</v>
      </c>
      <c r="P52" s="12">
        <v>0</v>
      </c>
      <c r="Q52" s="12">
        <v>1</v>
      </c>
      <c r="R52" s="1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2">
        <v>0</v>
      </c>
      <c r="N53" s="12">
        <v>185</v>
      </c>
      <c r="O53" s="12">
        <v>129</v>
      </c>
      <c r="P53" s="12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2">
        <v>22</v>
      </c>
      <c r="N57" s="12">
        <v>119</v>
      </c>
      <c r="O57" s="12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2">
        <v>0</v>
      </c>
      <c r="N59" s="12">
        <v>0</v>
      </c>
      <c r="O59" s="12">
        <v>90</v>
      </c>
      <c r="P59" s="12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2">
        <v>41</v>
      </c>
      <c r="N67" s="12">
        <v>0</v>
      </c>
      <c r="O67" s="12">
        <v>169</v>
      </c>
      <c r="P67" s="12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2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2">
        <v>51</v>
      </c>
      <c r="N74" s="12">
        <v>661</v>
      </c>
      <c r="O74" s="12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2">
        <v>12</v>
      </c>
      <c r="N77" s="12">
        <v>272</v>
      </c>
      <c r="O77" s="12">
        <v>2</v>
      </c>
      <c r="P77" s="12">
        <v>34</v>
      </c>
      <c r="Q77" s="12">
        <v>8</v>
      </c>
      <c r="R77" s="12">
        <v>158</v>
      </c>
      <c r="S77" s="12">
        <v>8</v>
      </c>
      <c r="T77" s="12">
        <v>46</v>
      </c>
      <c r="U77" s="12">
        <v>141</v>
      </c>
      <c r="V77" s="12">
        <v>200</v>
      </c>
      <c r="W77" s="12">
        <v>217</v>
      </c>
      <c r="X77" s="12">
        <v>56</v>
      </c>
      <c r="Y77" s="12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2">
        <v>0</v>
      </c>
      <c r="N83" s="12">
        <v>46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279</v>
      </c>
      <c r="U83" s="12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2">
        <v>64</v>
      </c>
      <c r="N85" s="12">
        <v>272</v>
      </c>
      <c r="O85" s="12">
        <v>27</v>
      </c>
      <c r="P85" s="12">
        <v>103</v>
      </c>
      <c r="Q85" s="12">
        <v>11</v>
      </c>
      <c r="R85" s="12">
        <v>0</v>
      </c>
      <c r="S85" s="12">
        <v>0</v>
      </c>
      <c r="T85" s="12">
        <v>117</v>
      </c>
      <c r="U85" s="12">
        <v>7</v>
      </c>
      <c r="V85" s="12">
        <v>13</v>
      </c>
      <c r="W85" s="12">
        <v>0</v>
      </c>
      <c r="X85" s="12">
        <v>12</v>
      </c>
      <c r="Y85" s="12">
        <v>1</v>
      </c>
      <c r="Z85" s="12">
        <v>0</v>
      </c>
      <c r="AA85" s="12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2">
        <v>6</v>
      </c>
      <c r="N87" s="12">
        <v>387</v>
      </c>
      <c r="O87" s="12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2">
        <v>2</v>
      </c>
      <c r="N89" s="12">
        <v>350</v>
      </c>
      <c r="O89" s="12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2">
        <v>5</v>
      </c>
      <c r="N90" s="12">
        <v>0</v>
      </c>
      <c r="O90" s="12">
        <v>0</v>
      </c>
      <c r="P90" s="12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2">
        <v>0</v>
      </c>
      <c r="N92" s="12">
        <v>0</v>
      </c>
      <c r="O92" s="12">
        <v>0</v>
      </c>
      <c r="P92" s="12">
        <v>60</v>
      </c>
      <c r="Q92" s="1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2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2">
        <v>56</v>
      </c>
      <c r="N108" s="12">
        <v>20</v>
      </c>
      <c r="O108" s="12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2">
        <v>40</v>
      </c>
      <c r="N115" s="12">
        <v>7</v>
      </c>
      <c r="O115" s="12">
        <v>378</v>
      </c>
      <c r="P115" s="12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2">
        <v>2</v>
      </c>
      <c r="N118" s="12">
        <v>1115</v>
      </c>
      <c r="O118" s="12">
        <v>376</v>
      </c>
      <c r="P118" s="12">
        <v>265</v>
      </c>
      <c r="Q118" s="12">
        <v>42</v>
      </c>
      <c r="R118" s="12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2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2">
        <v>36</v>
      </c>
      <c r="N121" s="12">
        <v>47</v>
      </c>
      <c r="O121" s="12">
        <v>12</v>
      </c>
      <c r="P121" s="12">
        <v>14</v>
      </c>
      <c r="Q121" s="12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2">
        <v>16</v>
      </c>
      <c r="N129" s="12">
        <v>19</v>
      </c>
      <c r="O129" s="12">
        <v>2</v>
      </c>
      <c r="P129" s="12">
        <v>6</v>
      </c>
      <c r="Q129" s="12">
        <v>120</v>
      </c>
      <c r="R129" s="12">
        <v>302</v>
      </c>
      <c r="S129" s="12">
        <v>0</v>
      </c>
      <c r="T129" s="12">
        <v>5</v>
      </c>
      <c r="U129" s="12">
        <v>0</v>
      </c>
      <c r="V129" s="12">
        <v>34</v>
      </c>
      <c r="W129" s="12">
        <v>36</v>
      </c>
      <c r="X129" s="12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2">
        <v>332</v>
      </c>
      <c r="N135" s="12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2">
        <v>19</v>
      </c>
      <c r="N139" s="12">
        <v>0</v>
      </c>
      <c r="O139" s="12">
        <v>335</v>
      </c>
      <c r="P139" s="12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2">
        <v>1201</v>
      </c>
      <c r="N140" s="12">
        <v>130</v>
      </c>
      <c r="O140" s="12">
        <v>22</v>
      </c>
      <c r="P140" s="12">
        <v>90</v>
      </c>
      <c r="Q140" s="12">
        <v>176</v>
      </c>
      <c r="R140" s="12">
        <v>47</v>
      </c>
      <c r="S140" s="12">
        <v>7</v>
      </c>
      <c r="T140" s="12">
        <v>15</v>
      </c>
      <c r="U140" s="12">
        <v>0</v>
      </c>
      <c r="V140" s="12">
        <v>86</v>
      </c>
      <c r="W140" s="12">
        <v>31</v>
      </c>
      <c r="X140" s="12">
        <v>170</v>
      </c>
      <c r="Y140" s="12">
        <v>205</v>
      </c>
      <c r="Z140" s="12">
        <v>552</v>
      </c>
      <c r="AA140" s="12">
        <v>569</v>
      </c>
      <c r="AB140" s="12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2">
        <v>186</v>
      </c>
      <c r="N141" s="12">
        <v>209</v>
      </c>
      <c r="O141" s="12">
        <v>115</v>
      </c>
      <c r="P141" s="12">
        <v>0</v>
      </c>
      <c r="Q141" s="12">
        <v>0</v>
      </c>
      <c r="R141" s="12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2">
        <v>8</v>
      </c>
      <c r="N143" s="12">
        <v>206</v>
      </c>
      <c r="O143" s="12">
        <v>505</v>
      </c>
      <c r="P143" s="12">
        <v>3</v>
      </c>
      <c r="Q143" s="12">
        <v>0</v>
      </c>
      <c r="R143" s="12">
        <v>1</v>
      </c>
      <c r="S143" s="12">
        <v>317</v>
      </c>
      <c r="T143" s="12">
        <v>273</v>
      </c>
      <c r="U143" s="12">
        <v>680</v>
      </c>
      <c r="V143" s="12">
        <v>6</v>
      </c>
      <c r="W143" s="12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2">
        <v>443</v>
      </c>
      <c r="N145" s="12">
        <v>143</v>
      </c>
      <c r="O145" s="12">
        <v>33</v>
      </c>
      <c r="P145" s="12">
        <v>113</v>
      </c>
      <c r="Q145" s="12">
        <v>635</v>
      </c>
      <c r="R145" s="12">
        <v>303</v>
      </c>
      <c r="S145" s="12">
        <v>304</v>
      </c>
      <c r="T145" s="12">
        <f>12*60+2</f>
        <v>722</v>
      </c>
      <c r="U145" s="12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2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2">
        <v>395</v>
      </c>
      <c r="N154" s="12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2">
        <v>0</v>
      </c>
      <c r="N167" s="12">
        <v>454</v>
      </c>
      <c r="O167" s="12">
        <v>0</v>
      </c>
      <c r="P167" s="12">
        <v>208</v>
      </c>
      <c r="Q167" s="12">
        <v>42</v>
      </c>
      <c r="R167" s="12">
        <v>48</v>
      </c>
      <c r="S167" s="12">
        <v>0</v>
      </c>
      <c r="T167" s="12">
        <v>71</v>
      </c>
      <c r="U167" s="12">
        <v>259</v>
      </c>
      <c r="V167" s="12">
        <v>2</v>
      </c>
      <c r="W167" s="12">
        <v>546</v>
      </c>
      <c r="X167" s="12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2">
        <v>0</v>
      </c>
      <c r="N168" s="12">
        <v>317</v>
      </c>
      <c r="O168" s="12">
        <v>0</v>
      </c>
      <c r="P168" s="12">
        <v>0</v>
      </c>
      <c r="Q168" s="12">
        <v>67</v>
      </c>
      <c r="R168" s="12">
        <v>566</v>
      </c>
      <c r="S168" s="12">
        <v>150</v>
      </c>
      <c r="T168" s="12">
        <v>93</v>
      </c>
      <c r="U168" s="12">
        <v>141</v>
      </c>
      <c r="V168" s="12">
        <v>11</v>
      </c>
      <c r="W168" s="12">
        <v>8</v>
      </c>
      <c r="X168" s="12">
        <v>0</v>
      </c>
      <c r="Y168" s="12">
        <v>633</v>
      </c>
      <c r="Z168" s="12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2">
        <v>90</v>
      </c>
      <c r="N171" s="12">
        <v>138</v>
      </c>
      <c r="O171" s="12">
        <v>24</v>
      </c>
      <c r="P171" s="12">
        <v>35</v>
      </c>
      <c r="Q171" s="12">
        <v>500</v>
      </c>
      <c r="R171" s="12">
        <v>35</v>
      </c>
      <c r="S171" s="12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2">
        <v>257</v>
      </c>
      <c r="N183" s="12">
        <v>13</v>
      </c>
      <c r="O183" s="12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2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2">
        <v>6</v>
      </c>
      <c r="N189" s="12">
        <v>0</v>
      </c>
      <c r="O189" s="12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2">
        <v>0</v>
      </c>
      <c r="N195" s="12">
        <v>215</v>
      </c>
      <c r="O195" s="12">
        <v>0</v>
      </c>
      <c r="P195" s="12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2">
        <v>159</v>
      </c>
      <c r="N202" s="12">
        <v>9</v>
      </c>
      <c r="O202" s="12">
        <v>18</v>
      </c>
      <c r="P202" s="12">
        <v>31</v>
      </c>
      <c r="Q202" s="1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2">
        <v>12</v>
      </c>
      <c r="N204" s="12">
        <v>5</v>
      </c>
      <c r="O204" s="12">
        <v>87</v>
      </c>
      <c r="P204" s="12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2">
        <v>26</v>
      </c>
      <c r="N205" s="12">
        <v>473</v>
      </c>
      <c r="O205" s="12">
        <v>51</v>
      </c>
      <c r="P205" s="12">
        <v>63</v>
      </c>
      <c r="Q205" s="12">
        <v>61</v>
      </c>
      <c r="R205" s="12">
        <v>544</v>
      </c>
      <c r="S205" s="12">
        <v>156</v>
      </c>
      <c r="T205" s="12">
        <v>0</v>
      </c>
      <c r="U205" s="12">
        <v>207</v>
      </c>
      <c r="V205" s="12">
        <v>152</v>
      </c>
      <c r="W205" s="12">
        <v>7</v>
      </c>
      <c r="X205" s="12">
        <v>29</v>
      </c>
      <c r="Y205" s="12">
        <v>10</v>
      </c>
      <c r="Z205" s="12">
        <v>281</v>
      </c>
      <c r="AA205" s="12">
        <v>9</v>
      </c>
      <c r="AB205" s="12">
        <v>56</v>
      </c>
      <c r="AC205" s="12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2">
        <f>12*60+44</f>
        <v>764</v>
      </c>
      <c r="N207" s="12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2">
        <v>42</v>
      </c>
      <c r="N209" s="12">
        <v>407</v>
      </c>
      <c r="O209" s="12">
        <v>1</v>
      </c>
      <c r="P209" s="12">
        <v>26</v>
      </c>
      <c r="Q209" s="12">
        <v>453</v>
      </c>
      <c r="R209" s="12">
        <v>0</v>
      </c>
      <c r="S209" s="12">
        <v>246</v>
      </c>
      <c r="T209" s="12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2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2">
        <v>196</v>
      </c>
      <c r="N211" s="12">
        <v>262</v>
      </c>
      <c r="O211" s="12">
        <v>145</v>
      </c>
      <c r="P211" s="12">
        <v>359</v>
      </c>
      <c r="Q211" s="12">
        <v>2</v>
      </c>
      <c r="R211" s="12">
        <v>7</v>
      </c>
      <c r="S211" s="12">
        <v>47</v>
      </c>
      <c r="T211" s="12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2">
        <v>181</v>
      </c>
      <c r="N212" s="12">
        <v>433</v>
      </c>
      <c r="O212" s="12">
        <v>321</v>
      </c>
      <c r="P212" s="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2">
        <v>0</v>
      </c>
      <c r="N218" s="12">
        <v>16</v>
      </c>
      <c r="O218" s="12">
        <v>457</v>
      </c>
      <c r="P218" s="12">
        <v>0</v>
      </c>
      <c r="Q218" s="12">
        <v>49</v>
      </c>
      <c r="R218" s="12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2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2">
        <v>6</v>
      </c>
      <c r="N225" s="12">
        <v>187</v>
      </c>
      <c r="O225" s="12">
        <v>29</v>
      </c>
      <c r="P225" s="12">
        <v>54</v>
      </c>
      <c r="Q225" s="12">
        <v>38</v>
      </c>
      <c r="R225" s="12">
        <v>27</v>
      </c>
      <c r="S225" s="12">
        <v>19</v>
      </c>
      <c r="T225" s="12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2">
        <f>12*60+2</f>
        <v>722</v>
      </c>
      <c r="N226" s="12">
        <v>167</v>
      </c>
      <c r="O226" s="12">
        <v>233</v>
      </c>
      <c r="P226" s="12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09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2">
        <v>79</v>
      </c>
      <c r="N262" s="12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2">
        <v>131</v>
      </c>
      <c r="N263" s="12">
        <v>474</v>
      </c>
      <c r="O263" s="12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2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2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2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9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9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9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534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535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536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537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538</v>
      </c>
      <c r="B295" s="1">
        <f t="shared" si="4"/>
        <v>36</v>
      </c>
      <c r="C295">
        <v>36</v>
      </c>
    </row>
    <row r="296" spans="1:12" x14ac:dyDescent="0.3">
      <c r="A296" t="s">
        <v>539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540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541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542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543</v>
      </c>
      <c r="B300" s="1">
        <f t="shared" si="4"/>
        <v>1793.3333333333333</v>
      </c>
      <c r="C300">
        <v>41</v>
      </c>
      <c r="D300">
        <v>135</v>
      </c>
      <c r="E300">
        <v>10465</v>
      </c>
      <c r="F300">
        <v>40</v>
      </c>
      <c r="G300">
        <v>0</v>
      </c>
      <c r="H300">
        <v>79</v>
      </c>
    </row>
    <row r="301" spans="1:12" x14ac:dyDescent="0.3">
      <c r="A301" t="s">
        <v>544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545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546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547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548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549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550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551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552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09"/>
  <sheetViews>
    <sheetView topLeftCell="A288" workbookViewId="0">
      <selection activeCell="E297" sqref="E29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  <row r="291" spans="1:2" x14ac:dyDescent="0.3">
      <c r="A291" s="4" t="s">
        <v>534</v>
      </c>
      <c r="B291">
        <f>Controlled!B291/'Fight Time'!B291</f>
        <v>0.34972222222222221</v>
      </c>
    </row>
    <row r="292" spans="1:2" x14ac:dyDescent="0.3">
      <c r="A292" t="s">
        <v>535</v>
      </c>
      <c r="B292">
        <f>Controlled!B292/'Fight Time'!B292</f>
        <v>5.6172839506172842E-2</v>
      </c>
    </row>
    <row r="293" spans="1:2" x14ac:dyDescent="0.3">
      <c r="A293" t="s">
        <v>536</v>
      </c>
      <c r="B293">
        <f>Controlled!B293/'Fight Time'!B293</f>
        <v>0.3287733698130415</v>
      </c>
    </row>
    <row r="294" spans="1:2" x14ac:dyDescent="0.3">
      <c r="A294" t="s">
        <v>537</v>
      </c>
      <c r="B294">
        <f>Controlled!B294/'Fight Time'!B294</f>
        <v>0.18846694796061886</v>
      </c>
    </row>
    <row r="295" spans="1:2" x14ac:dyDescent="0.3">
      <c r="A295" t="s">
        <v>538</v>
      </c>
      <c r="B295">
        <f>Controlled!B295/'Fight Time'!B295</f>
        <v>0.04</v>
      </c>
    </row>
    <row r="296" spans="1:2" x14ac:dyDescent="0.3">
      <c r="A296" t="s">
        <v>539</v>
      </c>
      <c r="B296">
        <f>Controlled!B296/'Fight Time'!B296</f>
        <v>0.1077834179357022</v>
      </c>
    </row>
    <row r="297" spans="1:2" x14ac:dyDescent="0.3">
      <c r="A297" t="s">
        <v>540</v>
      </c>
      <c r="B297">
        <f>Controlled!B297/'Fight Time'!B297</f>
        <v>5.0000000000000001E-3</v>
      </c>
    </row>
    <row r="298" spans="1:2" x14ac:dyDescent="0.3">
      <c r="A298" t="s">
        <v>541</v>
      </c>
      <c r="B298">
        <f>Controlled!B298/'Fight Time'!B298</f>
        <v>0</v>
      </c>
    </row>
    <row r="299" spans="1:2" x14ac:dyDescent="0.3">
      <c r="A299" t="s">
        <v>542</v>
      </c>
      <c r="B299">
        <f>Controlled!B299/'Fight Time'!B299</f>
        <v>5.4920212765957446E-2</v>
      </c>
    </row>
    <row r="300" spans="1:2" x14ac:dyDescent="0.3">
      <c r="A300" t="s">
        <v>543</v>
      </c>
      <c r="B300">
        <f>Controlled!B300/'Fight Time'!B300</f>
        <v>3.2023809523809521</v>
      </c>
    </row>
    <row r="301" spans="1:2" x14ac:dyDescent="0.3">
      <c r="A301" t="s">
        <v>544</v>
      </c>
      <c r="B301">
        <f>Controlled!B301/'Fight Time'!B301</f>
        <v>0.17890624999999999</v>
      </c>
    </row>
    <row r="302" spans="1:2" x14ac:dyDescent="0.3">
      <c r="A302" t="s">
        <v>545</v>
      </c>
      <c r="B302">
        <f>Controlled!B302/'Fight Time'!B302</f>
        <v>0.26880000000000004</v>
      </c>
    </row>
    <row r="303" spans="1:2" x14ac:dyDescent="0.3">
      <c r="A303" t="s">
        <v>546</v>
      </c>
      <c r="B303">
        <f>Controlled!B303/'Fight Time'!B303</f>
        <v>8.0071174377224202E-3</v>
      </c>
    </row>
    <row r="304" spans="1:2" x14ac:dyDescent="0.3">
      <c r="A304" t="s">
        <v>547</v>
      </c>
      <c r="B304">
        <f>Controlled!B304/'Fight Time'!B304</f>
        <v>9.0834428383705645E-2</v>
      </c>
    </row>
    <row r="305" spans="1:2" x14ac:dyDescent="0.3">
      <c r="A305" t="s">
        <v>548</v>
      </c>
      <c r="B305">
        <f>Controlled!B305/'Fight Time'!B305</f>
        <v>0.12485681557846508</v>
      </c>
    </row>
    <row r="306" spans="1:2" x14ac:dyDescent="0.3">
      <c r="A306" t="s">
        <v>549</v>
      </c>
      <c r="B306">
        <f>Controlled!B306/'Fight Time'!B306</f>
        <v>0.23083756345177667</v>
      </c>
    </row>
    <row r="307" spans="1:2" x14ac:dyDescent="0.3">
      <c r="A307" t="s">
        <v>550</v>
      </c>
      <c r="B307">
        <f>Controlled!B307/'Fight Time'!B307</f>
        <v>0.13044633368756642</v>
      </c>
    </row>
    <row r="308" spans="1:2" x14ac:dyDescent="0.3">
      <c r="A308" t="s">
        <v>551</v>
      </c>
      <c r="B308">
        <f>Controlled!B308/'Fight Time'!B308</f>
        <v>0.13302034428794993</v>
      </c>
    </row>
    <row r="309" spans="1:2" x14ac:dyDescent="0.3">
      <c r="A309" t="s">
        <v>552</v>
      </c>
      <c r="B309">
        <f>Controlled!B309/'Fight Time'!B309</f>
        <v>9.8922090326101789E-2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09"/>
  <sheetViews>
    <sheetView topLeftCell="A303" workbookViewId="0">
      <selection activeCell="B173" sqref="B17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9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9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9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534</v>
      </c>
      <c r="B291">
        <v>900</v>
      </c>
    </row>
    <row r="292" spans="1:10" x14ac:dyDescent="0.3">
      <c r="A292" t="s">
        <v>535</v>
      </c>
      <c r="B292">
        <f>13*60+30</f>
        <v>810</v>
      </c>
    </row>
    <row r="293" spans="1:10" x14ac:dyDescent="0.3">
      <c r="A293" t="s">
        <v>536</v>
      </c>
      <c r="B293">
        <f>12*60+11</f>
        <v>731</v>
      </c>
    </row>
    <row r="294" spans="1:10" x14ac:dyDescent="0.3">
      <c r="A294" t="s">
        <v>537</v>
      </c>
      <c r="B294">
        <f>11*60+51</f>
        <v>711</v>
      </c>
    </row>
    <row r="295" spans="1:10" x14ac:dyDescent="0.3">
      <c r="A295" t="s">
        <v>538</v>
      </c>
      <c r="B295">
        <v>900</v>
      </c>
    </row>
    <row r="296" spans="1:10" x14ac:dyDescent="0.3">
      <c r="A296" t="s">
        <v>539</v>
      </c>
      <c r="B296">
        <f>9*60+51</f>
        <v>591</v>
      </c>
    </row>
    <row r="297" spans="1:10" x14ac:dyDescent="0.3">
      <c r="A297" t="s">
        <v>540</v>
      </c>
      <c r="B297">
        <f>8*60+20</f>
        <v>500</v>
      </c>
    </row>
    <row r="298" spans="1:10" x14ac:dyDescent="0.3">
      <c r="A298" t="s">
        <v>541</v>
      </c>
      <c r="B298">
        <v>134</v>
      </c>
    </row>
    <row r="299" spans="1:10" x14ac:dyDescent="0.3">
      <c r="A299" t="s">
        <v>542</v>
      </c>
      <c r="B299">
        <f>12*60+32</f>
        <v>752</v>
      </c>
    </row>
    <row r="300" spans="1:10" x14ac:dyDescent="0.3">
      <c r="A300" t="s">
        <v>543</v>
      </c>
      <c r="B300">
        <f>9*60+20</f>
        <v>560</v>
      </c>
    </row>
    <row r="301" spans="1:10" x14ac:dyDescent="0.3">
      <c r="A301" t="s">
        <v>544</v>
      </c>
      <c r="B301">
        <v>640</v>
      </c>
    </row>
    <row r="302" spans="1:10" x14ac:dyDescent="0.3">
      <c r="A302" t="s">
        <v>545</v>
      </c>
      <c r="B302">
        <v>500</v>
      </c>
    </row>
    <row r="303" spans="1:10" x14ac:dyDescent="0.3">
      <c r="A303" t="s">
        <v>546</v>
      </c>
      <c r="B303">
        <f>9*60+22</f>
        <v>562</v>
      </c>
    </row>
    <row r="304" spans="1:10" x14ac:dyDescent="0.3">
      <c r="A304" t="s">
        <v>547</v>
      </c>
      <c r="B304">
        <f>12*60+41</f>
        <v>761</v>
      </c>
    </row>
    <row r="305" spans="1:2" x14ac:dyDescent="0.3">
      <c r="A305" t="s">
        <v>548</v>
      </c>
      <c r="B305">
        <f>9*60+42</f>
        <v>582</v>
      </c>
    </row>
    <row r="306" spans="1:2" x14ac:dyDescent="0.3">
      <c r="A306" t="s">
        <v>549</v>
      </c>
      <c r="B306">
        <f>13*60+8</f>
        <v>788</v>
      </c>
    </row>
    <row r="307" spans="1:2" x14ac:dyDescent="0.3">
      <c r="A307" t="s">
        <v>550</v>
      </c>
      <c r="B307">
        <v>941</v>
      </c>
    </row>
    <row r="308" spans="1:2" x14ac:dyDescent="0.3">
      <c r="A308" t="s">
        <v>551</v>
      </c>
      <c r="B308">
        <v>639</v>
      </c>
    </row>
    <row r="309" spans="1:2" x14ac:dyDescent="0.3">
      <c r="A309" t="s">
        <v>552</v>
      </c>
      <c r="B309">
        <f>17*60+27</f>
        <v>1047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abSelected="1" topLeftCell="B2" zoomScale="80" zoomScaleNormal="80" workbookViewId="0">
      <pane ySplit="1" topLeftCell="A404" activePane="bottomLeft" state="frozen"/>
      <selection activeCell="A2" sqref="A2"/>
      <selection pane="bottomLeft" activeCell="B292" sqref="B292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hidden="1" customHeight="1" x14ac:dyDescent="0.3">
      <c r="A1" s="10" t="s">
        <v>254</v>
      </c>
      <c r="B1" s="10"/>
      <c r="C1" s="10"/>
      <c r="D1" s="10"/>
      <c r="E1" s="10" t="s">
        <v>255</v>
      </c>
      <c r="F1" s="10"/>
      <c r="G1" s="10" t="s">
        <v>256</v>
      </c>
      <c r="H1" s="10"/>
      <c r="I1" s="10" t="s">
        <v>257</v>
      </c>
      <c r="J1" s="10"/>
      <c r="K1" s="10" t="s">
        <v>258</v>
      </c>
      <c r="L1" s="10"/>
      <c r="M1" s="10"/>
      <c r="N1" s="10"/>
      <c r="O1" s="10"/>
      <c r="P1" s="7"/>
      <c r="Q1" s="10" t="s">
        <v>511</v>
      </c>
      <c r="R1" s="10" t="s">
        <v>512</v>
      </c>
      <c r="S1" s="10" t="s">
        <v>259</v>
      </c>
      <c r="T1" s="10"/>
      <c r="U1" s="10" t="s">
        <v>260</v>
      </c>
      <c r="V1" s="10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0"/>
      <c r="R2" s="10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0.31</v>
      </c>
      <c r="F14">
        <v>1</v>
      </c>
      <c r="G14">
        <v>0.31</v>
      </c>
      <c r="H14">
        <v>0</v>
      </c>
      <c r="I14">
        <v>0.38</v>
      </c>
      <c r="J14">
        <v>0</v>
      </c>
      <c r="K14" s="8">
        <v>2.89</v>
      </c>
      <c r="L14" s="8">
        <v>2.65</v>
      </c>
      <c r="M14">
        <v>0.69</v>
      </c>
      <c r="N14">
        <v>0.19</v>
      </c>
      <c r="O14">
        <v>0.12</v>
      </c>
      <c r="P14">
        <v>3.38</v>
      </c>
      <c r="Q14">
        <v>0.54</v>
      </c>
      <c r="R14">
        <v>0.85</v>
      </c>
      <c r="S14">
        <f>Control!B12</f>
        <v>301.3</v>
      </c>
      <c r="T14">
        <f>'Ctrl pct'!B12</f>
        <v>0.45651515151515154</v>
      </c>
      <c r="U14">
        <f>Controlled!B12</f>
        <v>38.9</v>
      </c>
      <c r="V14">
        <f>'Controlled pct'!B12</f>
        <v>5.8939393939393937E-2</v>
      </c>
      <c r="W14">
        <f>'Fight Time'!B12</f>
        <v>660</v>
      </c>
      <c r="X14">
        <v>3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4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0.86</v>
      </c>
      <c r="F17">
        <v>0.6</v>
      </c>
      <c r="G17">
        <v>7.0000000000000007E-2</v>
      </c>
      <c r="H17">
        <v>0.2</v>
      </c>
      <c r="I17">
        <v>7.0000000000000007E-2</v>
      </c>
      <c r="J17">
        <v>0.2</v>
      </c>
      <c r="K17" s="8">
        <v>3.78</v>
      </c>
      <c r="L17" s="8">
        <v>3.85</v>
      </c>
      <c r="M17">
        <v>0.67</v>
      </c>
      <c r="N17">
        <v>0.26</v>
      </c>
      <c r="O17">
        <v>7.0000000000000007E-2</v>
      </c>
      <c r="P17">
        <v>1.97</v>
      </c>
      <c r="Q17">
        <v>0.38</v>
      </c>
      <c r="R17">
        <v>0.65</v>
      </c>
      <c r="S17">
        <f>Control!B15</f>
        <v>92.769230769230774</v>
      </c>
      <c r="T17">
        <f>'Ctrl pct'!B15</f>
        <v>0.22035446738534625</v>
      </c>
      <c r="U17">
        <f>Controlled!B15</f>
        <v>110.69230769230769</v>
      </c>
      <c r="V17">
        <f>'Controlled pct'!B15</f>
        <v>0.26292709665631281</v>
      </c>
      <c r="W17">
        <f>'Fight Time'!B15</f>
        <v>421</v>
      </c>
      <c r="X17">
        <v>1</v>
      </c>
    </row>
    <row r="18" spans="1:24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4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4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4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4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4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4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4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4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4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4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4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4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4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0.33</v>
      </c>
      <c r="F31">
        <v>0.33</v>
      </c>
      <c r="G31">
        <v>0.19</v>
      </c>
      <c r="H31">
        <v>0.17</v>
      </c>
      <c r="I31">
        <v>0.48</v>
      </c>
      <c r="J31">
        <v>0.5</v>
      </c>
      <c r="K31" s="8">
        <v>2.98</v>
      </c>
      <c r="L31" s="8">
        <v>3.87</v>
      </c>
      <c r="M31">
        <v>0.6</v>
      </c>
      <c r="N31">
        <v>0.17</v>
      </c>
      <c r="O31">
        <v>0.14000000000000001</v>
      </c>
      <c r="P31">
        <v>5.17</v>
      </c>
      <c r="Q31">
        <v>0.44</v>
      </c>
      <c r="R31">
        <v>0.75</v>
      </c>
      <c r="S31">
        <f>Control!B29</f>
        <v>199.13333333333333</v>
      </c>
      <c r="T31">
        <f>'Ctrl pct'!B29</f>
        <v>0.2683737646001797</v>
      </c>
      <c r="U31">
        <f>Controlled!B29</f>
        <v>22.866666666666667</v>
      </c>
      <c r="V31">
        <f>'Controlled pct'!B29</f>
        <v>3.0817610062893082E-2</v>
      </c>
      <c r="W31">
        <f>'Fight Time'!B29</f>
        <v>742</v>
      </c>
      <c r="X31">
        <v>1</v>
      </c>
    </row>
    <row r="32" spans="1:24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4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4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4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0.88</v>
      </c>
      <c r="F35">
        <v>0</v>
      </c>
      <c r="G35">
        <v>0.13</v>
      </c>
      <c r="H35">
        <v>0</v>
      </c>
      <c r="I35">
        <v>0</v>
      </c>
      <c r="J35">
        <v>0</v>
      </c>
      <c r="K35" s="8">
        <v>5.29</v>
      </c>
      <c r="L35" s="8">
        <v>3.84</v>
      </c>
      <c r="M35">
        <v>0.96</v>
      </c>
      <c r="N35">
        <v>0.03</v>
      </c>
      <c r="O35">
        <v>0.01</v>
      </c>
      <c r="P35">
        <v>0.75</v>
      </c>
      <c r="Q35">
        <v>0.33</v>
      </c>
      <c r="R35">
        <v>0.82</v>
      </c>
      <c r="S35">
        <f>Control!B33</f>
        <v>94.333333333333329</v>
      </c>
      <c r="T35">
        <f>'Ctrl pct'!B33</f>
        <v>0.23524522028262676</v>
      </c>
      <c r="U35">
        <f>Controlled!B33</f>
        <v>87.333333333333329</v>
      </c>
      <c r="V35">
        <f>'Controlled pct'!B33</f>
        <v>0.21778886118038238</v>
      </c>
      <c r="W35">
        <f>'Fight Time'!B33</f>
        <v>401</v>
      </c>
      <c r="X35">
        <v>9</v>
      </c>
    </row>
    <row r="36" spans="1:24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4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4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4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0.56000000000000005</v>
      </c>
      <c r="F39">
        <v>0.6</v>
      </c>
      <c r="G39">
        <v>0.25</v>
      </c>
      <c r="H39">
        <v>0</v>
      </c>
      <c r="I39">
        <v>0.19</v>
      </c>
      <c r="J39">
        <v>0.4</v>
      </c>
      <c r="K39" s="8">
        <v>4</v>
      </c>
      <c r="L39" s="8">
        <v>3.92</v>
      </c>
      <c r="M39">
        <v>0.83</v>
      </c>
      <c r="N39">
        <v>0.09</v>
      </c>
      <c r="O39">
        <v>0.08</v>
      </c>
      <c r="P39">
        <v>0.56000000000000005</v>
      </c>
      <c r="Q39">
        <v>0.31</v>
      </c>
      <c r="R39">
        <v>0.78</v>
      </c>
      <c r="S39">
        <f>Control!B37</f>
        <v>132.53333333333333</v>
      </c>
      <c r="T39">
        <f>'Ctrl pct'!B37</f>
        <v>0.29451851851851851</v>
      </c>
      <c r="U39">
        <f>Controlled!B37</f>
        <v>89.933333333333337</v>
      </c>
      <c r="V39">
        <f>'Controlled pct'!B37</f>
        <v>0.19985185185185186</v>
      </c>
      <c r="W39">
        <f>'Fight Time'!B37</f>
        <v>450</v>
      </c>
      <c r="X39">
        <v>1</v>
      </c>
    </row>
    <row r="40" spans="1:24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4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4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4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4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4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4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4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4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4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4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4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4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4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4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4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0.55000000000000004</v>
      </c>
      <c r="F71">
        <v>0.33</v>
      </c>
      <c r="G71">
        <v>0.27</v>
      </c>
      <c r="H71">
        <v>0.33</v>
      </c>
      <c r="I71">
        <v>0.18</v>
      </c>
      <c r="J71">
        <v>0.33</v>
      </c>
      <c r="K71" s="8">
        <v>2.14</v>
      </c>
      <c r="L71" s="8">
        <v>2.98</v>
      </c>
      <c r="M71">
        <v>0.81</v>
      </c>
      <c r="N71">
        <v>0.11</v>
      </c>
      <c r="O71">
        <v>0.08</v>
      </c>
      <c r="P71">
        <v>2.15</v>
      </c>
      <c r="Q71">
        <v>0.47</v>
      </c>
      <c r="R71">
        <v>0.68</v>
      </c>
      <c r="S71">
        <f>Control!B69</f>
        <v>62</v>
      </c>
      <c r="T71">
        <f>'Ctrl pct'!B69</f>
        <v>0.17765042979942694</v>
      </c>
      <c r="U71">
        <f>Controlled!B69</f>
        <v>217.54545454545453</v>
      </c>
      <c r="V71">
        <f>'Controlled pct'!B69</f>
        <v>0.62333941130502735</v>
      </c>
      <c r="W71">
        <f>'Fight Time'!B69</f>
        <v>349</v>
      </c>
      <c r="X71">
        <v>1</v>
      </c>
    </row>
    <row r="72" spans="1:24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4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4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4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4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4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4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4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4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0.09</v>
      </c>
      <c r="F175">
        <v>0</v>
      </c>
      <c r="G175">
        <v>0.36</v>
      </c>
      <c r="H175">
        <v>0.14000000000000001</v>
      </c>
      <c r="I175">
        <v>0.55000000000000004</v>
      </c>
      <c r="J175">
        <v>0.86</v>
      </c>
      <c r="K175" s="8">
        <v>3.49</v>
      </c>
      <c r="L175" s="8">
        <v>5.23</v>
      </c>
      <c r="M175">
        <v>0.66</v>
      </c>
      <c r="N175">
        <v>0.23</v>
      </c>
      <c r="O175">
        <v>0.12</v>
      </c>
      <c r="P175">
        <v>0.36</v>
      </c>
      <c r="Q175">
        <v>0.11</v>
      </c>
      <c r="R175">
        <v>0.25</v>
      </c>
      <c r="S175">
        <f>Control!B173</f>
        <v>98.555555555555557</v>
      </c>
      <c r="T175">
        <f>'Ctrl pct'!B173</f>
        <v>0.13053715967623253</v>
      </c>
      <c r="U175">
        <f>Controlled!B173</f>
        <v>217</v>
      </c>
      <c r="V175">
        <f>'Controlled pct'!B173</f>
        <v>0.28741721854304636</v>
      </c>
      <c r="W175">
        <f>'Fight Time'!B173</f>
        <v>755</v>
      </c>
      <c r="X175">
        <v>-2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U290">
        <f>Controlled!B288</f>
        <v>55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U291">
        <f>Controlled!B289</f>
        <v>154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U292">
        <f>Controlled!B290</f>
        <v>69.75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0.43</v>
      </c>
      <c r="F293">
        <v>0</v>
      </c>
      <c r="G293">
        <v>0.28000000000000003</v>
      </c>
      <c r="H293">
        <v>0</v>
      </c>
      <c r="I293">
        <v>0.28000000000000003</v>
      </c>
      <c r="J293">
        <v>1</v>
      </c>
      <c r="K293" s="8">
        <v>2.72</v>
      </c>
      <c r="L293" s="8">
        <v>2.58</v>
      </c>
      <c r="M293">
        <v>0.5</v>
      </c>
      <c r="N293">
        <v>0.39</v>
      </c>
      <c r="O293">
        <v>0.11</v>
      </c>
      <c r="P293">
        <v>1</v>
      </c>
      <c r="Q293">
        <v>0.36</v>
      </c>
      <c r="R293">
        <v>0.72</v>
      </c>
      <c r="S293">
        <f>Control!B291</f>
        <v>162.75</v>
      </c>
      <c r="T293">
        <f>'Ctrl pct'!B291</f>
        <v>0.18083333333333335</v>
      </c>
      <c r="U293">
        <f>Controlled!B291</f>
        <v>314.75</v>
      </c>
      <c r="V293">
        <f>'Controlled pct'!B291</f>
        <v>0.34972222222222221</v>
      </c>
      <c r="W293">
        <f>'Fight Time'!B291</f>
        <v>900</v>
      </c>
      <c r="X293">
        <v>-1</v>
      </c>
    </row>
    <row r="294" spans="1:24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0.5</v>
      </c>
      <c r="F294">
        <v>0</v>
      </c>
      <c r="G294">
        <v>0.1</v>
      </c>
      <c r="H294">
        <v>0</v>
      </c>
      <c r="I294">
        <v>0.4</v>
      </c>
      <c r="J294">
        <v>1</v>
      </c>
      <c r="K294" s="8">
        <v>5.6</v>
      </c>
      <c r="L294" s="8">
        <v>6.68</v>
      </c>
      <c r="M294">
        <v>0.61</v>
      </c>
      <c r="N294">
        <v>0.19</v>
      </c>
      <c r="O294">
        <v>0.2</v>
      </c>
      <c r="P294">
        <v>2.41</v>
      </c>
      <c r="Q294">
        <v>0.38</v>
      </c>
      <c r="R294">
        <v>0.83</v>
      </c>
      <c r="S294">
        <f>Control!B292</f>
        <v>166.5</v>
      </c>
      <c r="T294">
        <f>'Ctrl pct'!B292</f>
        <v>0.20555555555555555</v>
      </c>
      <c r="U294">
        <f>Controlled!B292</f>
        <v>45.5</v>
      </c>
      <c r="V294">
        <f>'Controlled pct'!B292</f>
        <v>5.6172839506172842E-2</v>
      </c>
      <c r="W294">
        <f>'Fight Time'!B292</f>
        <v>810</v>
      </c>
      <c r="X294">
        <v>-1</v>
      </c>
    </row>
    <row r="295" spans="1:24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0.6</v>
      </c>
      <c r="F295">
        <v>0.2</v>
      </c>
      <c r="G295">
        <v>0.4</v>
      </c>
      <c r="H295">
        <v>0</v>
      </c>
      <c r="I295">
        <v>0</v>
      </c>
      <c r="J295">
        <v>0.8</v>
      </c>
      <c r="K295" s="8">
        <v>3.65</v>
      </c>
      <c r="L295" s="8">
        <v>4.34</v>
      </c>
      <c r="M295">
        <v>0.72</v>
      </c>
      <c r="N295">
        <v>0.15</v>
      </c>
      <c r="O295">
        <v>0.13</v>
      </c>
      <c r="P295">
        <v>0.7</v>
      </c>
      <c r="Q295">
        <v>0.36</v>
      </c>
      <c r="R295">
        <v>0.56000000000000005</v>
      </c>
      <c r="S295">
        <f>Control!B293</f>
        <v>138.83333333333334</v>
      </c>
      <c r="T295">
        <f>'Ctrl pct'!B293</f>
        <v>0.18992248062015504</v>
      </c>
      <c r="U295">
        <f>Controlled!B293</f>
        <v>240.33333333333334</v>
      </c>
      <c r="V295">
        <f>'Controlled pct'!B293</f>
        <v>0.3287733698130415</v>
      </c>
      <c r="W295">
        <f>'Fight Time'!B293</f>
        <v>731</v>
      </c>
      <c r="X295">
        <v>-2</v>
      </c>
    </row>
    <row r="296" spans="1:24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E296">
        <v>0.5</v>
      </c>
      <c r="F296">
        <v>0.13</v>
      </c>
      <c r="G296">
        <v>0.38</v>
      </c>
      <c r="H296">
        <v>0.13</v>
      </c>
      <c r="I296">
        <v>0.13</v>
      </c>
      <c r="J296">
        <v>0.75</v>
      </c>
      <c r="K296" s="8">
        <v>5.43</v>
      </c>
      <c r="L296" s="8">
        <v>4.2699999999999996</v>
      </c>
      <c r="M296">
        <v>0.53</v>
      </c>
      <c r="N296">
        <v>0.28000000000000003</v>
      </c>
      <c r="O296">
        <v>0.19</v>
      </c>
      <c r="P296">
        <v>0.34</v>
      </c>
      <c r="Q296">
        <v>0.21</v>
      </c>
      <c r="R296">
        <v>0.47</v>
      </c>
      <c r="S296">
        <f>Control!B294</f>
        <v>93.8</v>
      </c>
      <c r="T296">
        <f>'Ctrl pct'!B294</f>
        <v>0.13192686357243319</v>
      </c>
      <c r="U296">
        <f>Controlled!B294</f>
        <v>134</v>
      </c>
      <c r="V296">
        <f>'Controlled pct'!B294</f>
        <v>0.18846694796061886</v>
      </c>
      <c r="W296">
        <f>'Fight Time'!B294</f>
        <v>711</v>
      </c>
      <c r="X296">
        <v>1</v>
      </c>
    </row>
    <row r="297" spans="1:24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0.86</v>
      </c>
      <c r="F297">
        <v>0</v>
      </c>
      <c r="G297">
        <v>0.14000000000000001</v>
      </c>
      <c r="H297">
        <v>0</v>
      </c>
      <c r="I297">
        <v>0</v>
      </c>
      <c r="J297">
        <v>1</v>
      </c>
      <c r="K297" s="8">
        <v>3.33</v>
      </c>
      <c r="L297" s="8">
        <v>3.4</v>
      </c>
      <c r="M297">
        <v>0.26</v>
      </c>
      <c r="N297">
        <v>0.26</v>
      </c>
      <c r="O297">
        <v>0.48</v>
      </c>
      <c r="P297">
        <v>0</v>
      </c>
      <c r="Q297">
        <v>0</v>
      </c>
      <c r="R297">
        <v>1</v>
      </c>
      <c r="S297">
        <f>Control!B295</f>
        <v>0</v>
      </c>
      <c r="T297">
        <f>'Ctrl pct'!B295</f>
        <v>0</v>
      </c>
      <c r="U297">
        <f>Controlled!B295</f>
        <v>36</v>
      </c>
      <c r="V297">
        <f>'Controlled pct'!B295</f>
        <v>0.04</v>
      </c>
      <c r="W297">
        <f>'Fight Time'!B295</f>
        <v>900</v>
      </c>
      <c r="X297">
        <v>-1</v>
      </c>
    </row>
    <row r="298" spans="1:24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0.35</v>
      </c>
      <c r="F298">
        <v>0.14000000000000001</v>
      </c>
      <c r="G298">
        <v>0.35</v>
      </c>
      <c r="H298">
        <v>0.56000000000000005</v>
      </c>
      <c r="I298">
        <v>0.28000000000000003</v>
      </c>
      <c r="J298">
        <v>0.28000000000000003</v>
      </c>
      <c r="K298" s="8">
        <v>3.52</v>
      </c>
      <c r="L298" s="8">
        <v>4.29</v>
      </c>
      <c r="M298">
        <v>0.73</v>
      </c>
      <c r="N298">
        <v>0.14000000000000001</v>
      </c>
      <c r="O298">
        <v>0.13</v>
      </c>
      <c r="P298">
        <v>4.0599999999999996</v>
      </c>
      <c r="Q298">
        <v>0.47</v>
      </c>
      <c r="R298">
        <v>0.73</v>
      </c>
      <c r="S298">
        <f>Control!B296</f>
        <v>253</v>
      </c>
      <c r="T298">
        <f>'Ctrl pct'!B296</f>
        <v>0.42808798646362101</v>
      </c>
      <c r="U298">
        <f>Controlled!B296</f>
        <v>63.7</v>
      </c>
      <c r="V298">
        <f>'Controlled pct'!B296</f>
        <v>0.1077834179357022</v>
      </c>
      <c r="W298">
        <f>'Fight Time'!B296</f>
        <v>591</v>
      </c>
      <c r="X298">
        <v>-1</v>
      </c>
    </row>
    <row r="299" spans="1:24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0.43</v>
      </c>
      <c r="F299">
        <v>0.67</v>
      </c>
      <c r="G299">
        <v>0.21</v>
      </c>
      <c r="H299">
        <v>0.33</v>
      </c>
      <c r="I299">
        <v>0.36</v>
      </c>
      <c r="J299">
        <v>0</v>
      </c>
      <c r="K299" s="8">
        <v>4.8600000000000003</v>
      </c>
      <c r="L299" s="8">
        <v>15.48</v>
      </c>
      <c r="M299">
        <v>0.57999999999999996</v>
      </c>
      <c r="N299">
        <v>0.1</v>
      </c>
      <c r="O299">
        <v>0.32</v>
      </c>
      <c r="P299">
        <v>0</v>
      </c>
      <c r="Q299">
        <v>0</v>
      </c>
      <c r="R299">
        <v>0</v>
      </c>
      <c r="S299">
        <f>Control!B297</f>
        <v>4.5</v>
      </c>
      <c r="T299">
        <f>'Ctrl pct'!B297</f>
        <v>8.9999999999999993E-3</v>
      </c>
      <c r="U299">
        <f>Controlled!B297</f>
        <v>2.5</v>
      </c>
      <c r="V299">
        <f>'Controlled pct'!B297</f>
        <v>5.0000000000000001E-3</v>
      </c>
      <c r="W299">
        <f>'Fight Time'!B297</f>
        <v>500</v>
      </c>
      <c r="X299">
        <v>5</v>
      </c>
    </row>
    <row r="300" spans="1:24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0.56000000000000005</v>
      </c>
      <c r="F300">
        <v>0</v>
      </c>
      <c r="G300">
        <v>0.22</v>
      </c>
      <c r="H300">
        <v>0</v>
      </c>
      <c r="I300">
        <v>0.22</v>
      </c>
      <c r="J300">
        <v>0</v>
      </c>
      <c r="K300" s="8">
        <v>5.82</v>
      </c>
      <c r="L300" s="8">
        <v>6.27</v>
      </c>
      <c r="M300">
        <v>0.5</v>
      </c>
      <c r="N300">
        <v>0.35</v>
      </c>
      <c r="O300">
        <v>0.15</v>
      </c>
      <c r="P300">
        <v>0</v>
      </c>
      <c r="Q300">
        <v>0</v>
      </c>
      <c r="R300">
        <v>1</v>
      </c>
      <c r="S300">
        <f>Control!B298</f>
        <v>3.5</v>
      </c>
      <c r="T300">
        <f>'Ctrl pct'!B298</f>
        <v>2.6119402985074626E-2</v>
      </c>
      <c r="U300">
        <f>Controlled!B298</f>
        <v>0</v>
      </c>
      <c r="V300">
        <f>'Controlled pct'!B298</f>
        <v>0</v>
      </c>
      <c r="W300">
        <f>'Fight Time'!B298</f>
        <v>134</v>
      </c>
      <c r="X300">
        <v>15</v>
      </c>
    </row>
    <row r="301" spans="1:24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0.14000000000000001</v>
      </c>
      <c r="F301">
        <v>0.23</v>
      </c>
      <c r="G301">
        <v>0.36</v>
      </c>
      <c r="H301">
        <v>0</v>
      </c>
      <c r="I301">
        <v>0.5</v>
      </c>
      <c r="J301">
        <v>0.77</v>
      </c>
      <c r="K301" s="8">
        <v>4.5999999999999996</v>
      </c>
      <c r="L301" s="8">
        <v>3.59</v>
      </c>
      <c r="M301">
        <v>0.53</v>
      </c>
      <c r="N301">
        <v>0.22</v>
      </c>
      <c r="O301">
        <v>0.25</v>
      </c>
      <c r="P301">
        <v>1.87</v>
      </c>
      <c r="Q301">
        <v>0.25</v>
      </c>
      <c r="R301">
        <v>0.69</v>
      </c>
      <c r="S301">
        <f>Control!B299</f>
        <v>211.6</v>
      </c>
      <c r="T301">
        <f>'Ctrl pct'!B299</f>
        <v>0.28138297872340423</v>
      </c>
      <c r="U301">
        <f>Controlled!B299</f>
        <v>41.3</v>
      </c>
      <c r="V301">
        <f>'Controlled pct'!B299</f>
        <v>5.4920212765957446E-2</v>
      </c>
      <c r="W301">
        <f>'Fight Time'!B299</f>
        <v>752</v>
      </c>
      <c r="X301">
        <v>1</v>
      </c>
    </row>
    <row r="302" spans="1:24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0</v>
      </c>
      <c r="F302">
        <v>0.14000000000000001</v>
      </c>
      <c r="G302">
        <v>0.67</v>
      </c>
      <c r="H302">
        <v>0.71</v>
      </c>
      <c r="I302">
        <v>0.33</v>
      </c>
      <c r="J302">
        <v>0.14000000000000001</v>
      </c>
      <c r="K302" s="8">
        <v>1.81</v>
      </c>
      <c r="L302" s="8">
        <v>1.66</v>
      </c>
      <c r="M302">
        <v>0.75</v>
      </c>
      <c r="N302">
        <v>0.19</v>
      </c>
      <c r="O302">
        <v>7.0000000000000007E-2</v>
      </c>
      <c r="P302">
        <v>3.3</v>
      </c>
      <c r="Q302">
        <v>0.48</v>
      </c>
      <c r="R302">
        <v>0.61</v>
      </c>
      <c r="S302">
        <f>Control!B300</f>
        <v>275</v>
      </c>
      <c r="T302">
        <f>'Ctrl pct'!B300</f>
        <v>0.49107142857142855</v>
      </c>
      <c r="U302">
        <f>Controlled!B300</f>
        <v>1793.3333333333333</v>
      </c>
      <c r="V302">
        <f>'Controlled pct'!B300</f>
        <v>3.2023809523809521</v>
      </c>
      <c r="W302">
        <f>'Fight Time'!B300</f>
        <v>560</v>
      </c>
      <c r="X302">
        <v>2</v>
      </c>
    </row>
    <row r="303" spans="1:24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0.56999999999999995</v>
      </c>
      <c r="F303">
        <v>1</v>
      </c>
      <c r="G303">
        <v>0.33</v>
      </c>
      <c r="H303">
        <v>0</v>
      </c>
      <c r="I303">
        <v>0.08</v>
      </c>
      <c r="J303">
        <v>0</v>
      </c>
      <c r="K303" s="8">
        <v>6.28</v>
      </c>
      <c r="L303" s="8">
        <v>6.31</v>
      </c>
      <c r="M303">
        <v>0.64</v>
      </c>
      <c r="N303">
        <v>0.21</v>
      </c>
      <c r="O303">
        <v>0.15</v>
      </c>
      <c r="P303">
        <v>1.06</v>
      </c>
      <c r="Q303">
        <v>0.3</v>
      </c>
      <c r="R303">
        <v>1</v>
      </c>
      <c r="S303">
        <f>Control!B301</f>
        <v>151</v>
      </c>
      <c r="T303">
        <f>'Ctrl pct'!B301</f>
        <v>0.23593749999999999</v>
      </c>
      <c r="U303">
        <f>Controlled!B301</f>
        <v>114.5</v>
      </c>
      <c r="V303">
        <f>'Controlled pct'!B301</f>
        <v>0.17890624999999999</v>
      </c>
      <c r="W303">
        <f>'Fight Time'!B301</f>
        <v>640</v>
      </c>
      <c r="X303">
        <v>5</v>
      </c>
    </row>
    <row r="304" spans="1:24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0.24</v>
      </c>
      <c r="F304">
        <v>0.56000000000000005</v>
      </c>
      <c r="G304">
        <v>0.76</v>
      </c>
      <c r="H304">
        <v>0.22</v>
      </c>
      <c r="I304">
        <v>0</v>
      </c>
      <c r="J304">
        <v>0.22</v>
      </c>
      <c r="K304" s="8">
        <v>2.52</v>
      </c>
      <c r="L304" s="8">
        <v>3.03</v>
      </c>
      <c r="M304">
        <v>0.51</v>
      </c>
      <c r="N304">
        <v>0.3</v>
      </c>
      <c r="O304">
        <v>0.18</v>
      </c>
      <c r="P304">
        <v>1.52</v>
      </c>
      <c r="Q304">
        <v>0.2</v>
      </c>
      <c r="R304">
        <v>0.37</v>
      </c>
      <c r="S304">
        <f>Control!B302</f>
        <v>47.8</v>
      </c>
      <c r="T304">
        <f>'Ctrl pct'!B302</f>
        <v>9.5599999999999991E-2</v>
      </c>
      <c r="U304">
        <f>Controlled!B302</f>
        <v>134.4</v>
      </c>
      <c r="V304">
        <f>'Controlled pct'!B302</f>
        <v>0.26880000000000004</v>
      </c>
      <c r="W304">
        <f>'Fight Time'!B302</f>
        <v>500</v>
      </c>
      <c r="X304">
        <v>-3</v>
      </c>
    </row>
    <row r="305" spans="1:24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0.36</v>
      </c>
      <c r="F305">
        <v>0</v>
      </c>
      <c r="G305">
        <v>0.36</v>
      </c>
      <c r="H305">
        <v>0</v>
      </c>
      <c r="I305">
        <v>0.27</v>
      </c>
      <c r="J305">
        <v>0</v>
      </c>
      <c r="K305" s="8">
        <v>4.8099999999999996</v>
      </c>
      <c r="L305" s="8">
        <v>1.71</v>
      </c>
      <c r="M305">
        <v>0.49</v>
      </c>
      <c r="N305">
        <v>0.21</v>
      </c>
      <c r="O305">
        <v>0.3</v>
      </c>
      <c r="P305">
        <v>3.21</v>
      </c>
      <c r="Q305">
        <v>0.4</v>
      </c>
      <c r="R305">
        <v>1</v>
      </c>
      <c r="S305">
        <f>Control!B303</f>
        <v>196</v>
      </c>
      <c r="T305">
        <f>'Ctrl pct'!B303</f>
        <v>0.3487544483985765</v>
      </c>
      <c r="U305">
        <f>Controlled!B303</f>
        <v>4.5</v>
      </c>
      <c r="V305">
        <f>'Controlled pct'!B303</f>
        <v>8.0071174377224202E-3</v>
      </c>
      <c r="W305">
        <f>'Fight Time'!B303</f>
        <v>562</v>
      </c>
      <c r="X305">
        <v>11</v>
      </c>
    </row>
    <row r="306" spans="1:24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0.42</v>
      </c>
      <c r="F306">
        <v>0.2</v>
      </c>
      <c r="G306">
        <v>0.16</v>
      </c>
      <c r="H306">
        <v>0.2</v>
      </c>
      <c r="I306">
        <v>0.42</v>
      </c>
      <c r="J306">
        <v>0.6</v>
      </c>
      <c r="K306" s="8">
        <v>5.1100000000000003</v>
      </c>
      <c r="L306" s="8">
        <v>4.6399999999999997</v>
      </c>
      <c r="M306">
        <v>0.75</v>
      </c>
      <c r="N306">
        <v>0.12</v>
      </c>
      <c r="O306">
        <v>0.13</v>
      </c>
      <c r="P306">
        <v>2.46</v>
      </c>
      <c r="Q306">
        <v>0.37</v>
      </c>
      <c r="R306">
        <v>0.82</v>
      </c>
      <c r="S306">
        <f>Control!B304</f>
        <v>183.375</v>
      </c>
      <c r="T306">
        <f>'Ctrl pct'!B304</f>
        <v>0.24096583442838371</v>
      </c>
      <c r="U306">
        <f>Controlled!B304</f>
        <v>69.125</v>
      </c>
      <c r="V306">
        <f>'Controlled pct'!B304</f>
        <v>9.0834428383705645E-2</v>
      </c>
      <c r="W306">
        <f>'Fight Time'!B304</f>
        <v>761</v>
      </c>
      <c r="X306">
        <v>2</v>
      </c>
    </row>
    <row r="307" spans="1:24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0.79</v>
      </c>
      <c r="F307">
        <v>0.67</v>
      </c>
      <c r="G307">
        <v>0</v>
      </c>
      <c r="H307">
        <v>0.17</v>
      </c>
      <c r="I307">
        <v>0.21</v>
      </c>
      <c r="J307">
        <v>0.17</v>
      </c>
      <c r="K307" s="8">
        <v>2.98</v>
      </c>
      <c r="L307" s="8">
        <v>3.76</v>
      </c>
      <c r="M307">
        <v>0.73</v>
      </c>
      <c r="N307">
        <v>0.12</v>
      </c>
      <c r="O307">
        <v>0.15</v>
      </c>
      <c r="P307">
        <v>1.03</v>
      </c>
      <c r="Q307">
        <v>0.34</v>
      </c>
      <c r="R307">
        <v>0.8</v>
      </c>
      <c r="S307">
        <f>Control!B305</f>
        <v>60.833333333333336</v>
      </c>
      <c r="T307">
        <f>'Ctrl pct'!B305</f>
        <v>0.10452462772050401</v>
      </c>
      <c r="U307">
        <f>Controlled!B305</f>
        <v>72.666666666666671</v>
      </c>
      <c r="V307">
        <f>'Controlled pct'!B305</f>
        <v>0.12485681557846508</v>
      </c>
      <c r="W307">
        <f>'Fight Time'!B305</f>
        <v>582</v>
      </c>
      <c r="X307">
        <v>-1</v>
      </c>
    </row>
    <row r="308" spans="1:24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7.0000000000000007E-2</v>
      </c>
      <c r="F308">
        <v>0</v>
      </c>
      <c r="G308">
        <v>0.47</v>
      </c>
      <c r="H308">
        <v>0</v>
      </c>
      <c r="I308">
        <v>0.47</v>
      </c>
      <c r="J308">
        <v>1</v>
      </c>
      <c r="K308" s="8">
        <v>3.39</v>
      </c>
      <c r="L308" s="8">
        <v>2.31</v>
      </c>
      <c r="M308">
        <v>0.55000000000000004</v>
      </c>
      <c r="N308">
        <v>0.24</v>
      </c>
      <c r="O308">
        <v>0.21</v>
      </c>
      <c r="P308">
        <v>2.39</v>
      </c>
      <c r="Q308">
        <v>0.41</v>
      </c>
      <c r="R308">
        <v>0.44</v>
      </c>
      <c r="S308">
        <f>Control!B306</f>
        <v>278.60000000000002</v>
      </c>
      <c r="T308">
        <f>'Ctrl pct'!B306</f>
        <v>0.35355329949238584</v>
      </c>
      <c r="U308">
        <f>Controlled!B306</f>
        <v>181.9</v>
      </c>
      <c r="V308">
        <f>'Controlled pct'!B306</f>
        <v>0.23083756345177667</v>
      </c>
      <c r="W308">
        <f>'Fight Time'!B306</f>
        <v>788</v>
      </c>
      <c r="X308">
        <v>4</v>
      </c>
    </row>
    <row r="309" spans="1:24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0.15</v>
      </c>
      <c r="F309">
        <v>0.14000000000000001</v>
      </c>
      <c r="G309">
        <v>0.38</v>
      </c>
      <c r="H309">
        <v>0.14000000000000001</v>
      </c>
      <c r="I309">
        <v>0.46</v>
      </c>
      <c r="J309">
        <v>0.71</v>
      </c>
      <c r="K309" s="8">
        <v>3.71</v>
      </c>
      <c r="L309" s="8">
        <v>3.48</v>
      </c>
      <c r="M309">
        <v>0.72</v>
      </c>
      <c r="N309">
        <v>0.19</v>
      </c>
      <c r="O309">
        <v>0.09</v>
      </c>
      <c r="P309">
        <v>1.46</v>
      </c>
      <c r="Q309">
        <v>0.5</v>
      </c>
      <c r="R309">
        <v>0.61</v>
      </c>
      <c r="S309">
        <f>Control!B307</f>
        <v>161</v>
      </c>
      <c r="T309">
        <f>'Ctrl pct'!B307</f>
        <v>0.17109458023379384</v>
      </c>
      <c r="U309">
        <f>Controlled!B307</f>
        <v>122.75</v>
      </c>
      <c r="V309">
        <f>'Controlled pct'!B307</f>
        <v>0.13044633368756642</v>
      </c>
      <c r="W309">
        <f>'Fight Time'!B307</f>
        <v>941</v>
      </c>
      <c r="X309">
        <v>-1</v>
      </c>
    </row>
    <row r="310" spans="1:24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0.71</v>
      </c>
      <c r="F310">
        <v>0.67</v>
      </c>
      <c r="G310">
        <v>0</v>
      </c>
      <c r="H310">
        <v>0</v>
      </c>
      <c r="I310">
        <v>0.28000000000000003</v>
      </c>
      <c r="J310">
        <v>0.33</v>
      </c>
      <c r="K310" s="8">
        <v>4.22</v>
      </c>
      <c r="L310" s="8">
        <v>3.13</v>
      </c>
      <c r="M310">
        <v>0.62</v>
      </c>
      <c r="N310">
        <v>0.28000000000000003</v>
      </c>
      <c r="O310">
        <v>0.1</v>
      </c>
      <c r="P310">
        <v>1.78</v>
      </c>
      <c r="Q310">
        <v>0.45</v>
      </c>
      <c r="R310">
        <v>0.73</v>
      </c>
      <c r="S310">
        <f>Control!B308</f>
        <v>104</v>
      </c>
      <c r="T310">
        <f>'Ctrl pct'!B308</f>
        <v>0.16275430359937401</v>
      </c>
      <c r="U310">
        <f>Controlled!B308</f>
        <v>85</v>
      </c>
      <c r="V310">
        <f>'Controlled pct'!B308</f>
        <v>0.13302034428794993</v>
      </c>
      <c r="W310">
        <f>'Fight Time'!B308</f>
        <v>639</v>
      </c>
      <c r="X310">
        <v>6</v>
      </c>
    </row>
    <row r="311" spans="1:24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0.45</v>
      </c>
      <c r="F311">
        <v>0.25</v>
      </c>
      <c r="G311">
        <v>0.05</v>
      </c>
      <c r="H311">
        <v>0.25</v>
      </c>
      <c r="I311">
        <v>0.5</v>
      </c>
      <c r="J311">
        <v>0.5</v>
      </c>
      <c r="K311" s="8">
        <v>4.3600000000000003</v>
      </c>
      <c r="L311" s="8">
        <v>2.74</v>
      </c>
      <c r="M311">
        <v>0.63</v>
      </c>
      <c r="N311">
        <v>0.28999999999999998</v>
      </c>
      <c r="O311">
        <v>0.08</v>
      </c>
      <c r="P311">
        <v>2.82</v>
      </c>
      <c r="Q311">
        <v>0.45</v>
      </c>
      <c r="R311">
        <v>0.89</v>
      </c>
      <c r="S311">
        <f>Control!B309</f>
        <v>320.57142857142856</v>
      </c>
      <c r="T311">
        <f>'Ctrl pct'!B309</f>
        <v>0.30618092509209988</v>
      </c>
      <c r="U311">
        <f>Controlled!B309</f>
        <v>103.57142857142857</v>
      </c>
      <c r="V311">
        <f>'Controlled pct'!B309</f>
        <v>9.8922090326101789E-2</v>
      </c>
      <c r="W311">
        <f>'Fight Time'!B309</f>
        <v>1047</v>
      </c>
      <c r="X311">
        <v>-3</v>
      </c>
    </row>
    <row r="312" spans="1:24" x14ac:dyDescent="0.3">
      <c r="A312">
        <f>Control!A310</f>
        <v>0</v>
      </c>
      <c r="S312">
        <f>Control!B310</f>
        <v>0</v>
      </c>
      <c r="T312">
        <f>'Ctrl pct'!B310</f>
        <v>0</v>
      </c>
      <c r="U312">
        <f>Controlled!B310</f>
        <v>0</v>
      </c>
      <c r="V312">
        <f>'Controlled pct'!B310</f>
        <v>0</v>
      </c>
      <c r="W312">
        <f>'Fight Time'!B310</f>
        <v>0</v>
      </c>
    </row>
    <row r="313" spans="1:24" x14ac:dyDescent="0.3">
      <c r="A313">
        <f>Control!A311</f>
        <v>0</v>
      </c>
      <c r="S313">
        <f>Control!B311</f>
        <v>0</v>
      </c>
      <c r="T313">
        <f>'Ctrl pct'!B311</f>
        <v>0</v>
      </c>
      <c r="U313">
        <f>Controlled!B311</f>
        <v>0</v>
      </c>
      <c r="V313">
        <f>'Controlled pct'!B311</f>
        <v>0</v>
      </c>
      <c r="W313">
        <f>'Fight Time'!B311</f>
        <v>0</v>
      </c>
    </row>
    <row r="314" spans="1:24" x14ac:dyDescent="0.3">
      <c r="A314">
        <f>Control!A312</f>
        <v>0</v>
      </c>
      <c r="S314">
        <f>Control!B312</f>
        <v>0</v>
      </c>
      <c r="T314">
        <f>'Ctrl pct'!B312</f>
        <v>0</v>
      </c>
      <c r="U314">
        <f>Controlled!B312</f>
        <v>0</v>
      </c>
      <c r="V314">
        <f>'Controlled pct'!B312</f>
        <v>0</v>
      </c>
      <c r="W314">
        <f>'Fight Time'!B312</f>
        <v>0</v>
      </c>
    </row>
    <row r="315" spans="1:24" x14ac:dyDescent="0.3">
      <c r="A315">
        <f>Control!A313</f>
        <v>0</v>
      </c>
      <c r="S315">
        <f>Control!B313</f>
        <v>0</v>
      </c>
      <c r="T315">
        <f>'Ctrl pct'!B313</f>
        <v>0</v>
      </c>
      <c r="U315">
        <f>Controlled!B313</f>
        <v>0</v>
      </c>
      <c r="V315">
        <f>'Controlled pct'!B313</f>
        <v>0</v>
      </c>
      <c r="W315">
        <f>'Fight Time'!B313</f>
        <v>0</v>
      </c>
    </row>
    <row r="316" spans="1:24" x14ac:dyDescent="0.3">
      <c r="A316">
        <f>Control!A314</f>
        <v>0</v>
      </c>
      <c r="S316">
        <f>Control!B314</f>
        <v>0</v>
      </c>
      <c r="T316">
        <f>'Ctrl pct'!B314</f>
        <v>0</v>
      </c>
      <c r="U316">
        <f>Controlled!B314</f>
        <v>0</v>
      </c>
      <c r="V316">
        <f>'Controlled pct'!B314</f>
        <v>0</v>
      </c>
      <c r="W316">
        <f>'Fight Time'!B314</f>
        <v>0</v>
      </c>
    </row>
    <row r="317" spans="1:24" x14ac:dyDescent="0.3">
      <c r="A317">
        <f>Control!A315</f>
        <v>0</v>
      </c>
      <c r="S317">
        <f>Control!B315</f>
        <v>0</v>
      </c>
      <c r="T317">
        <f>'Ctrl pct'!B315</f>
        <v>0</v>
      </c>
      <c r="U317">
        <f>Controlled!B315</f>
        <v>0</v>
      </c>
      <c r="V317">
        <f>'Controlled pct'!B315</f>
        <v>0</v>
      </c>
      <c r="W317">
        <f>'Fight Time'!B315</f>
        <v>0</v>
      </c>
    </row>
    <row r="318" spans="1:24" x14ac:dyDescent="0.3">
      <c r="A318">
        <f>Control!A316</f>
        <v>0</v>
      </c>
      <c r="S318">
        <f>Control!B316</f>
        <v>0</v>
      </c>
      <c r="T318">
        <f>'Ctrl pct'!B316</f>
        <v>0</v>
      </c>
      <c r="U318">
        <f>Controlled!B316</f>
        <v>0</v>
      </c>
      <c r="V318">
        <f>'Controlled pct'!B316</f>
        <v>0</v>
      </c>
      <c r="W318">
        <f>'Fight Time'!B316</f>
        <v>0</v>
      </c>
    </row>
    <row r="319" spans="1:24" x14ac:dyDescent="0.3">
      <c r="A319">
        <f>Control!A317</f>
        <v>0</v>
      </c>
      <c r="S319">
        <f>Control!B317</f>
        <v>0</v>
      </c>
      <c r="T319">
        <f>'Ctrl pct'!B317</f>
        <v>0</v>
      </c>
      <c r="U319">
        <f>Controlled!B317</f>
        <v>0</v>
      </c>
      <c r="V319">
        <f>'Controlled pct'!B317</f>
        <v>0</v>
      </c>
      <c r="W319">
        <f>'Fight Time'!B317</f>
        <v>0</v>
      </c>
    </row>
    <row r="320" spans="1:24" x14ac:dyDescent="0.3">
      <c r="A320">
        <f>Control!A318</f>
        <v>0</v>
      </c>
      <c r="S320">
        <f>Control!B318</f>
        <v>0</v>
      </c>
      <c r="T320">
        <f>'Ctrl pct'!B318</f>
        <v>0</v>
      </c>
      <c r="U320">
        <f>Controlled!B318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U321">
        <f>Controlled!B319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U322">
        <f>Controlled!B320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U323">
        <f>Controlled!B321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U324">
        <f>Controlled!B322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U325">
        <f>Controlled!B323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U326">
        <f>Controlled!B324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U327">
        <f>Controlled!B325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U328">
        <f>Controlled!B326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U329">
        <f>Controlled!B327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U330">
        <f>Controlled!B328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U331">
        <f>Controlled!B329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U332">
        <f>Controlled!B330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U333">
        <f>Controlled!B331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U334">
        <f>Controlled!B332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U335">
        <f>Controlled!B333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U336">
        <f>Controlled!B334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U337">
        <f>Controlled!B335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U338">
        <f>Controlled!B336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U339">
        <f>Controlled!B337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U340">
        <f>Controlled!B338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U341">
        <f>Controlled!B339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U342">
        <f>Controlled!B340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U343">
        <f>Controlled!B341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U344">
        <f>Controlled!B342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U345">
        <f>Controlled!B343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U346">
        <f>Controlled!B344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U347">
        <f>Controlled!B345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U348">
        <f>Controlled!B346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U349">
        <f>Controlled!B347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U350">
        <f>Controlled!B348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U351">
        <f>Controlled!B349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U352">
        <f>Controlled!B350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U353">
        <f>Controlled!B351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U354">
        <f>Controlled!B352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U355">
        <f>Controlled!B353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U356">
        <f>Controlled!B354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U357">
        <f>Controlled!B355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U358">
        <f>Controlled!B356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U359">
        <f>Controlled!B357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U360">
        <f>Controlled!B358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U361">
        <f>Controlled!B359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U362">
        <f>Controlled!B360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U363">
        <f>Controlled!B361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U364">
        <f>Controlled!B362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U365">
        <f>Controlled!B363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U366">
        <f>Controlled!B364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U367">
        <f>Controlled!B365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U368">
        <f>Controlled!B366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U369">
        <f>Controlled!B367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U370">
        <f>Controlled!B368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U371">
        <f>Controlled!B369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U372">
        <f>Controlled!B370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U373">
        <f>Controlled!B371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U374">
        <f>Controlled!B372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U375">
        <f>Controlled!B373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U376">
        <f>Controlled!B374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U377">
        <f>Controlled!B375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U378">
        <f>Controlled!B376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U379">
        <f>Controlled!B377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U380">
        <f>Controlled!B378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U381">
        <f>Controlled!B379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U382">
        <f>Controlled!B380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U383">
        <f>Controlled!B381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U384">
        <f>Controlled!B382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U385">
        <f>Controlled!B383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U386">
        <f>Controlled!B384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U387">
        <f>Controlled!B385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U388">
        <f>Controlled!B386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U389">
        <f>Controlled!B387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U390">
        <f>Controlled!B388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U391">
        <f>Controlled!B389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U392">
        <f>Controlled!B390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U393">
        <f>Controlled!B391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U394">
        <f>Controlled!B392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U395">
        <f>Controlled!B393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U396">
        <f>Controlled!B394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U397">
        <f>Controlled!B395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U398">
        <f>Controlled!B396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U399">
        <f>Controlled!B397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U400">
        <f>Controlled!B398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U401">
        <f>Controlled!B399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U402">
        <f>Controlled!B400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U403">
        <f>Controlled!B401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U404">
        <f>Controlled!B402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U405">
        <f>Controlled!B403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U406">
        <f>Controlled!B404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U407">
        <f>Controlled!B405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U408">
        <f>Controlled!B406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U409">
        <f>Controlled!B407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U410">
        <f>Controlled!B408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U411">
        <f>Controlled!B409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U412">
        <f>Controlled!B410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U413">
        <f>Controlled!B411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U414">
        <f>Controlled!B412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U415">
        <f>Controlled!B413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U416">
        <f>Controlled!B414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U417">
        <f>Controlled!B415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  <c r="U418">
        <f>Controlled!B416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  <c r="U419">
        <f>Controlled!B417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  <c r="U420">
        <f>Controlled!B418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  <c r="U421">
        <f>Controlled!B419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  <c r="U422">
        <f>Controlled!B420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  <c r="U423">
        <f>Controlled!B421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  <c r="U424">
        <f>Controlled!B422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  <c r="U425">
        <f>Controlled!B423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  <c r="U426">
        <f>Controlled!B424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  <c r="U427">
        <f>Controlled!B425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  <c r="U428">
        <f>Controlled!B426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  <c r="U429">
        <f>Controlled!B427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  <c r="U430">
        <f>Controlled!B428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  <c r="U431">
        <f>Controlled!B429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  <c r="U432">
        <f>Controlled!B430</f>
        <v>0</v>
      </c>
    </row>
    <row r="433" spans="1:21" x14ac:dyDescent="0.3">
      <c r="A433">
        <f>Control!A431</f>
        <v>0</v>
      </c>
      <c r="S433">
        <f>Control!B431</f>
        <v>0</v>
      </c>
      <c r="T433">
        <f>'Ctrl pct'!B431</f>
        <v>0</v>
      </c>
      <c r="U433">
        <f>Controlled!B431</f>
        <v>0</v>
      </c>
    </row>
    <row r="434" spans="1:21" x14ac:dyDescent="0.3">
      <c r="A434">
        <f>Control!A432</f>
        <v>0</v>
      </c>
      <c r="S434">
        <f>Control!B432</f>
        <v>0</v>
      </c>
      <c r="T434">
        <f>'Ctrl pct'!B432</f>
        <v>0</v>
      </c>
      <c r="U434">
        <f>Controlled!B432</f>
        <v>0</v>
      </c>
    </row>
    <row r="435" spans="1:21" x14ac:dyDescent="0.3">
      <c r="A435">
        <f>Control!A433</f>
        <v>0</v>
      </c>
      <c r="S435">
        <f>Control!B433</f>
        <v>0</v>
      </c>
      <c r="T435">
        <f>'Ctrl pct'!B433</f>
        <v>0</v>
      </c>
      <c r="U435">
        <f>Controlled!B433</f>
        <v>0</v>
      </c>
    </row>
    <row r="436" spans="1:21" x14ac:dyDescent="0.3">
      <c r="A436">
        <f>Control!A434</f>
        <v>0</v>
      </c>
      <c r="S436">
        <f>Control!B434</f>
        <v>0</v>
      </c>
      <c r="T436">
        <f>'Ctrl pct'!B434</f>
        <v>0</v>
      </c>
      <c r="U436">
        <f>Controlled!B434</f>
        <v>0</v>
      </c>
    </row>
    <row r="437" spans="1:21" x14ac:dyDescent="0.3">
      <c r="A437">
        <f>Control!A435</f>
        <v>0</v>
      </c>
      <c r="S437">
        <f>Control!B435</f>
        <v>0</v>
      </c>
      <c r="T437">
        <f>'Ctrl pct'!B435</f>
        <v>0</v>
      </c>
      <c r="U437">
        <f>Controlled!B435</f>
        <v>0</v>
      </c>
    </row>
    <row r="438" spans="1:21" x14ac:dyDescent="0.3">
      <c r="A438">
        <f>Control!A436</f>
        <v>0</v>
      </c>
      <c r="S438">
        <f>Control!B436</f>
        <v>0</v>
      </c>
      <c r="T438">
        <f>'Ctrl pct'!B436</f>
        <v>0</v>
      </c>
      <c r="U438">
        <f>Controlled!B436</f>
        <v>0</v>
      </c>
    </row>
    <row r="439" spans="1:21" x14ac:dyDescent="0.3">
      <c r="A439">
        <f>Control!A437</f>
        <v>0</v>
      </c>
      <c r="S439">
        <f>Control!B437</f>
        <v>0</v>
      </c>
      <c r="T439">
        <f>'Ctrl pct'!B437</f>
        <v>0</v>
      </c>
      <c r="U439">
        <f>Controlled!B437</f>
        <v>0</v>
      </c>
    </row>
    <row r="440" spans="1:21" x14ac:dyDescent="0.3">
      <c r="A440">
        <f>Control!A438</f>
        <v>0</v>
      </c>
      <c r="S440">
        <f>Control!B438</f>
        <v>0</v>
      </c>
      <c r="T440">
        <f>'Ctrl pct'!B438</f>
        <v>0</v>
      </c>
      <c r="U440">
        <f>Controlled!B438</f>
        <v>0</v>
      </c>
    </row>
    <row r="441" spans="1:21" x14ac:dyDescent="0.3">
      <c r="A441">
        <f>Control!A439</f>
        <v>0</v>
      </c>
      <c r="S441">
        <f>Control!B439</f>
        <v>0</v>
      </c>
      <c r="T441">
        <f>'Ctrl pct'!B439</f>
        <v>0</v>
      </c>
      <c r="U441">
        <f>Controlled!B439</f>
        <v>0</v>
      </c>
    </row>
    <row r="442" spans="1:21" x14ac:dyDescent="0.3">
      <c r="A442">
        <f>Control!A440</f>
        <v>0</v>
      </c>
      <c r="S442">
        <f>Control!B440</f>
        <v>0</v>
      </c>
      <c r="T442">
        <f>'Ctrl pct'!B440</f>
        <v>0</v>
      </c>
      <c r="U442">
        <f>Controlled!B440</f>
        <v>0</v>
      </c>
    </row>
    <row r="443" spans="1:21" x14ac:dyDescent="0.3">
      <c r="A443">
        <f>Control!A441</f>
        <v>0</v>
      </c>
      <c r="S443">
        <f>Control!B441</f>
        <v>0</v>
      </c>
      <c r="T443">
        <f>'Ctrl pct'!B441</f>
        <v>0</v>
      </c>
      <c r="U443">
        <f>Controlled!B441</f>
        <v>0</v>
      </c>
    </row>
    <row r="444" spans="1:21" x14ac:dyDescent="0.3">
      <c r="A444">
        <f>Control!A442</f>
        <v>0</v>
      </c>
      <c r="S444">
        <f>Control!B442</f>
        <v>0</v>
      </c>
      <c r="T444">
        <f>'Ctrl pct'!B442</f>
        <v>0</v>
      </c>
      <c r="U444">
        <f>Controlled!B442</f>
        <v>0</v>
      </c>
    </row>
    <row r="445" spans="1:21" x14ac:dyDescent="0.3">
      <c r="A445">
        <f>Control!A443</f>
        <v>0</v>
      </c>
      <c r="S445">
        <f>Control!B443</f>
        <v>0</v>
      </c>
      <c r="T445">
        <f>'Ctrl pct'!B443</f>
        <v>0</v>
      </c>
      <c r="U445">
        <f>Controlled!B443</f>
        <v>0</v>
      </c>
    </row>
    <row r="446" spans="1:21" x14ac:dyDescent="0.3">
      <c r="A446">
        <f>Control!A444</f>
        <v>0</v>
      </c>
      <c r="S446">
        <f>Control!B444</f>
        <v>0</v>
      </c>
      <c r="T446">
        <f>'Ctrl pct'!B444</f>
        <v>0</v>
      </c>
      <c r="U446">
        <f>Controlled!B444</f>
        <v>0</v>
      </c>
    </row>
    <row r="447" spans="1:21" x14ac:dyDescent="0.3">
      <c r="A447">
        <f>Control!A445</f>
        <v>0</v>
      </c>
      <c r="S447">
        <f>Control!B445</f>
        <v>0</v>
      </c>
      <c r="T447">
        <f>'Ctrl pct'!B445</f>
        <v>0</v>
      </c>
      <c r="U447">
        <f>Controlled!B445</f>
        <v>0</v>
      </c>
    </row>
    <row r="448" spans="1:21" x14ac:dyDescent="0.3">
      <c r="A448">
        <f>Control!A446</f>
        <v>0</v>
      </c>
      <c r="S448">
        <f>Control!B446</f>
        <v>0</v>
      </c>
      <c r="T448">
        <f>'Ctrl pct'!B446</f>
        <v>0</v>
      </c>
      <c r="U448">
        <f>Controlled!B446</f>
        <v>0</v>
      </c>
    </row>
    <row r="449" spans="1:21" x14ac:dyDescent="0.3">
      <c r="A449">
        <f>Control!A447</f>
        <v>0</v>
      </c>
      <c r="S449">
        <f>Control!B447</f>
        <v>0</v>
      </c>
      <c r="T449">
        <f>'Ctrl pct'!B447</f>
        <v>0</v>
      </c>
      <c r="U449">
        <f>Controlled!B447</f>
        <v>0</v>
      </c>
    </row>
    <row r="450" spans="1:21" x14ac:dyDescent="0.3">
      <c r="A450">
        <f>Control!A448</f>
        <v>0</v>
      </c>
      <c r="S450">
        <f>Control!B448</f>
        <v>0</v>
      </c>
      <c r="T450">
        <f>'Ctrl pct'!B448</f>
        <v>0</v>
      </c>
      <c r="U450">
        <f>Controlled!B448</f>
        <v>0</v>
      </c>
    </row>
    <row r="451" spans="1:21" x14ac:dyDescent="0.3">
      <c r="A451">
        <f>Control!A449</f>
        <v>0</v>
      </c>
      <c r="S451">
        <f>Control!B449</f>
        <v>0</v>
      </c>
      <c r="T451">
        <f>'Ctrl pct'!B449</f>
        <v>0</v>
      </c>
      <c r="U451">
        <f>Controlled!B449</f>
        <v>0</v>
      </c>
    </row>
    <row r="452" spans="1:21" x14ac:dyDescent="0.3">
      <c r="A452">
        <f>Control!A450</f>
        <v>0</v>
      </c>
      <c r="S452">
        <f>Control!B450</f>
        <v>0</v>
      </c>
      <c r="T452">
        <f>'Ctrl pct'!B450</f>
        <v>0</v>
      </c>
      <c r="U452">
        <f>Controlled!B450</f>
        <v>0</v>
      </c>
    </row>
    <row r="453" spans="1:21" x14ac:dyDescent="0.3">
      <c r="A453">
        <f>Control!A451</f>
        <v>0</v>
      </c>
      <c r="S453">
        <f>Control!B451</f>
        <v>0</v>
      </c>
      <c r="T453">
        <f>'Ctrl pct'!B451</f>
        <v>0</v>
      </c>
      <c r="U453">
        <f>Controlled!B451</f>
        <v>0</v>
      </c>
    </row>
    <row r="454" spans="1:21" x14ac:dyDescent="0.3">
      <c r="A454">
        <f>Control!A452</f>
        <v>0</v>
      </c>
      <c r="S454">
        <f>Control!B452</f>
        <v>0</v>
      </c>
      <c r="T454">
        <f>'Ctrl pct'!B452</f>
        <v>0</v>
      </c>
      <c r="U454">
        <f>Controlled!B452</f>
        <v>0</v>
      </c>
    </row>
    <row r="455" spans="1:21" x14ac:dyDescent="0.3">
      <c r="A455">
        <f>Control!A453</f>
        <v>0</v>
      </c>
      <c r="S455">
        <f>Control!B453</f>
        <v>0</v>
      </c>
      <c r="T455">
        <f>'Ctrl pct'!B453</f>
        <v>0</v>
      </c>
      <c r="U455">
        <f>Controlled!B453</f>
        <v>0</v>
      </c>
    </row>
    <row r="456" spans="1:21" x14ac:dyDescent="0.3">
      <c r="A456">
        <f>Control!A454</f>
        <v>0</v>
      </c>
      <c r="S456">
        <f>Control!B454</f>
        <v>0</v>
      </c>
      <c r="T456">
        <f>'Ctrl pct'!B454</f>
        <v>0</v>
      </c>
      <c r="U456">
        <f>Controlled!B454</f>
        <v>0</v>
      </c>
    </row>
    <row r="457" spans="1:21" x14ac:dyDescent="0.3">
      <c r="A457">
        <f>Control!A455</f>
        <v>0</v>
      </c>
      <c r="S457">
        <f>Control!B455</f>
        <v>0</v>
      </c>
      <c r="T457">
        <f>'Ctrl pct'!B455</f>
        <v>0</v>
      </c>
      <c r="U457">
        <f>Controlled!B455</f>
        <v>0</v>
      </c>
    </row>
    <row r="458" spans="1:21" x14ac:dyDescent="0.3">
      <c r="A458">
        <f>Control!A456</f>
        <v>0</v>
      </c>
      <c r="S458">
        <f>Control!B456</f>
        <v>0</v>
      </c>
      <c r="T458">
        <f>'Ctrl pct'!B456</f>
        <v>0</v>
      </c>
      <c r="U458">
        <f>Controlled!B456</f>
        <v>0</v>
      </c>
    </row>
    <row r="459" spans="1:21" x14ac:dyDescent="0.3">
      <c r="A459">
        <f>Control!A457</f>
        <v>0</v>
      </c>
      <c r="S459">
        <f>Control!B457</f>
        <v>0</v>
      </c>
      <c r="T459">
        <f>'Ctrl pct'!B457</f>
        <v>0</v>
      </c>
      <c r="U459">
        <f>Controlled!B457</f>
        <v>0</v>
      </c>
    </row>
    <row r="460" spans="1:21" x14ac:dyDescent="0.3">
      <c r="A460">
        <f>Control!A458</f>
        <v>0</v>
      </c>
      <c r="S460">
        <f>Control!B458</f>
        <v>0</v>
      </c>
      <c r="T460">
        <f>'Ctrl pct'!B458</f>
        <v>0</v>
      </c>
      <c r="U460">
        <f>Controlled!B458</f>
        <v>0</v>
      </c>
    </row>
    <row r="461" spans="1:21" x14ac:dyDescent="0.3">
      <c r="A461">
        <f>Control!A459</f>
        <v>0</v>
      </c>
      <c r="S461">
        <f>Control!B459</f>
        <v>0</v>
      </c>
      <c r="T461">
        <f>'Ctrl pct'!B459</f>
        <v>0</v>
      </c>
      <c r="U461">
        <f>Controlled!B459</f>
        <v>0</v>
      </c>
    </row>
    <row r="462" spans="1:21" x14ac:dyDescent="0.3">
      <c r="A462">
        <f>Control!A460</f>
        <v>0</v>
      </c>
      <c r="S462">
        <f>Control!B460</f>
        <v>0</v>
      </c>
      <c r="T462">
        <f>'Ctrl pct'!B460</f>
        <v>0</v>
      </c>
      <c r="U462">
        <f>Controlled!B460</f>
        <v>0</v>
      </c>
    </row>
    <row r="463" spans="1:21" x14ac:dyDescent="0.3">
      <c r="A463">
        <f>Control!A461</f>
        <v>0</v>
      </c>
      <c r="S463">
        <f>Control!B461</f>
        <v>0</v>
      </c>
      <c r="T463">
        <f>'Ctrl pct'!B461</f>
        <v>0</v>
      </c>
      <c r="U463">
        <f>Controlled!B461</f>
        <v>0</v>
      </c>
    </row>
    <row r="464" spans="1:21" x14ac:dyDescent="0.3">
      <c r="A464">
        <f>Control!A462</f>
        <v>0</v>
      </c>
      <c r="S464">
        <f>Control!B462</f>
        <v>0</v>
      </c>
      <c r="T464">
        <f>'Ctrl pct'!B462</f>
        <v>0</v>
      </c>
      <c r="U464">
        <f>Controlled!B462</f>
        <v>0</v>
      </c>
    </row>
    <row r="465" spans="1:21" x14ac:dyDescent="0.3">
      <c r="A465">
        <f>Control!A463</f>
        <v>0</v>
      </c>
      <c r="S465">
        <f>Control!B463</f>
        <v>0</v>
      </c>
      <c r="T465">
        <f>'Ctrl pct'!B463</f>
        <v>0</v>
      </c>
      <c r="U465">
        <f>Controlled!B463</f>
        <v>0</v>
      </c>
    </row>
    <row r="466" spans="1:21" x14ac:dyDescent="0.3">
      <c r="A466">
        <f>Control!A464</f>
        <v>0</v>
      </c>
      <c r="S466">
        <f>Control!B464</f>
        <v>0</v>
      </c>
      <c r="T466">
        <f>'Ctrl pct'!B464</f>
        <v>0</v>
      </c>
      <c r="U466">
        <f>Controlled!B464</f>
        <v>0</v>
      </c>
    </row>
    <row r="467" spans="1:21" x14ac:dyDescent="0.3">
      <c r="A467">
        <f>Control!A465</f>
        <v>0</v>
      </c>
      <c r="S467">
        <f>Control!B465</f>
        <v>0</v>
      </c>
      <c r="T467">
        <f>'Ctrl pct'!B465</f>
        <v>0</v>
      </c>
      <c r="U467">
        <f>Controlled!B465</f>
        <v>0</v>
      </c>
    </row>
    <row r="468" spans="1:21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1" x14ac:dyDescent="0.3">
      <c r="A469">
        <f>Control!A467</f>
        <v>0</v>
      </c>
      <c r="T469">
        <f>'Ctrl pct'!B467</f>
        <v>0</v>
      </c>
    </row>
    <row r="470" spans="1:21" x14ac:dyDescent="0.3">
      <c r="A470">
        <f>Control!A468</f>
        <v>0</v>
      </c>
      <c r="T470">
        <f>'Ctrl pct'!B468</f>
        <v>0</v>
      </c>
    </row>
    <row r="471" spans="1:21" x14ac:dyDescent="0.3">
      <c r="A471">
        <f>Control!A469</f>
        <v>0</v>
      </c>
      <c r="T471">
        <f>'Ctrl pct'!B469</f>
        <v>0</v>
      </c>
    </row>
    <row r="472" spans="1:21" x14ac:dyDescent="0.3">
      <c r="A472">
        <f>Control!A470</f>
        <v>0</v>
      </c>
      <c r="T472">
        <f>'Ctrl pct'!B470</f>
        <v>0</v>
      </c>
    </row>
    <row r="473" spans="1:21" x14ac:dyDescent="0.3">
      <c r="A473">
        <f>Control!A471</f>
        <v>0</v>
      </c>
      <c r="T473">
        <f>'Ctrl pct'!B471</f>
        <v>0</v>
      </c>
    </row>
    <row r="474" spans="1:21" x14ac:dyDescent="0.3">
      <c r="A474">
        <f>Control!A472</f>
        <v>0</v>
      </c>
      <c r="T474">
        <f>'Ctrl pct'!B472</f>
        <v>0</v>
      </c>
    </row>
    <row r="475" spans="1:21" x14ac:dyDescent="0.3">
      <c r="A475">
        <f>Control!A473</f>
        <v>0</v>
      </c>
      <c r="T475">
        <f>'Ctrl pct'!B473</f>
        <v>0</v>
      </c>
    </row>
    <row r="476" spans="1:21" x14ac:dyDescent="0.3">
      <c r="A476">
        <f>Control!A474</f>
        <v>0</v>
      </c>
      <c r="T476">
        <f>'Ctrl pct'!B474</f>
        <v>0</v>
      </c>
    </row>
    <row r="477" spans="1:21" x14ac:dyDescent="0.3">
      <c r="A477">
        <f>Control!A475</f>
        <v>0</v>
      </c>
      <c r="T477">
        <f>'Ctrl pct'!B475</f>
        <v>0</v>
      </c>
    </row>
    <row r="478" spans="1:21" x14ac:dyDescent="0.3">
      <c r="A478">
        <f>Control!A476</f>
        <v>0</v>
      </c>
      <c r="T478">
        <f>'Ctrl pct'!B476</f>
        <v>0</v>
      </c>
    </row>
    <row r="479" spans="1:21" x14ac:dyDescent="0.3">
      <c r="A479">
        <f>Control!A477</f>
        <v>0</v>
      </c>
      <c r="T479">
        <f>'Ctrl pct'!B477</f>
        <v>0</v>
      </c>
    </row>
    <row r="480" spans="1:21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2025-06-09T00:50:15Z</dcterms:modified>
</cp:coreProperties>
</file>