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80" windowWidth="11568" windowHeight="5736"/>
  </bookViews>
  <sheets>
    <sheet name="Funkcje tekstowe" sheetId="5" r:id="rId1"/>
    <sheet name="Pkt5 Funkcje Logiczne" sheetId="3" r:id="rId2"/>
    <sheet name="Funkcje DatyCzasu" sheetId="2" r:id="rId3"/>
    <sheet name="Funkcje wyszukiwania" sheetId="4" r:id="rId4"/>
    <sheet name="pkt7" sheetId="9" r:id="rId5"/>
  </sheets>
  <externalReferences>
    <externalReference r:id="rId6"/>
    <externalReference r:id="rId7"/>
    <externalReference r:id="rId8"/>
    <externalReference r:id="rId9"/>
  </externalReferences>
  <definedNames>
    <definedName name="behawior">[1]SŁOWNIK!$B$2:$B$15</definedName>
    <definedName name="cennik" localSheetId="4">[2]cennik!$C$4:$D$9</definedName>
    <definedName name="Cennik">[3]Dodatkowe_2!$C$14:$D$16</definedName>
    <definedName name="czynności">[1]SŁOWNIK!$E$2:$E$12</definedName>
    <definedName name="KLIENT">#REF!</definedName>
    <definedName name="liczba">#REF!</definedName>
    <definedName name="pf">#REF!</definedName>
    <definedName name="Potrącenia">#REF!</definedName>
    <definedName name="prac">[4]Arkusz10!$A:$A</definedName>
    <definedName name="punkty">[1]SŁOWNIK!$D$2:$D$5</definedName>
    <definedName name="Stawki">#REF!</definedName>
    <definedName name="struktura">[1]SŁOWNIK!$A$2:$A$7</definedName>
    <definedName name="Tabela_potrąceń">#REF!</definedName>
    <definedName name="wdrożenie">[1]SŁOWNIK!$C$2:$C$4</definedName>
    <definedName name="Wku">#REF!</definedName>
    <definedName name="Wp">#REF!</definedName>
  </definedNames>
  <calcPr calcId="145621"/>
</workbook>
</file>

<file path=xl/calcChain.xml><?xml version="1.0" encoding="utf-8"?>
<calcChain xmlns="http://schemas.openxmlformats.org/spreadsheetml/2006/main">
  <c r="E22" i="5" l="1"/>
  <c r="E23" i="5"/>
  <c r="E24" i="5"/>
  <c r="E25" i="5"/>
  <c r="B60" i="5"/>
  <c r="B61" i="5"/>
  <c r="B62" i="5"/>
  <c r="B63" i="5"/>
  <c r="B64" i="5"/>
  <c r="B65" i="5"/>
  <c r="B56" i="5"/>
  <c r="B57" i="5"/>
  <c r="B58" i="5"/>
  <c r="B59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E21" i="5"/>
  <c r="D22" i="5"/>
  <c r="D23" i="5"/>
  <c r="D24" i="5"/>
  <c r="D25" i="5"/>
  <c r="D21" i="5"/>
  <c r="I7" i="9" l="1"/>
  <c r="I6" i="9"/>
  <c r="I8" i="9"/>
  <c r="I9" i="9"/>
  <c r="I10" i="9"/>
  <c r="I11" i="9"/>
  <c r="I12" i="9"/>
  <c r="I13" i="9"/>
  <c r="I14" i="9"/>
  <c r="I15" i="9"/>
  <c r="I16" i="9"/>
  <c r="I17" i="9"/>
  <c r="G1" i="9"/>
  <c r="G6" i="9" s="1"/>
  <c r="H6" i="9" l="1"/>
  <c r="J6" i="9" s="1"/>
  <c r="G14" i="9"/>
  <c r="H14" i="9" s="1"/>
  <c r="J14" i="9" s="1"/>
  <c r="G10" i="9"/>
  <c r="H10" i="9" s="1"/>
  <c r="J10" i="9" s="1"/>
  <c r="G17" i="9"/>
  <c r="H17" i="9" s="1"/>
  <c r="J17" i="9" s="1"/>
  <c r="G13" i="9"/>
  <c r="H13" i="9" s="1"/>
  <c r="J13" i="9" s="1"/>
  <c r="G9" i="9"/>
  <c r="H9" i="9" s="1"/>
  <c r="J9" i="9" s="1"/>
  <c r="G16" i="9"/>
  <c r="H16" i="9" s="1"/>
  <c r="J16" i="9" s="1"/>
  <c r="G12" i="9"/>
  <c r="H12" i="9" s="1"/>
  <c r="J12" i="9" s="1"/>
  <c r="G8" i="9"/>
  <c r="H8" i="9" s="1"/>
  <c r="J8" i="9" s="1"/>
  <c r="G15" i="9"/>
  <c r="H15" i="9" s="1"/>
  <c r="J15" i="9" s="1"/>
  <c r="G11" i="9"/>
  <c r="H11" i="9" s="1"/>
  <c r="J11" i="9" s="1"/>
  <c r="G7" i="9"/>
  <c r="H7" i="9" s="1"/>
  <c r="J7" i="9" s="1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G3" i="3"/>
  <c r="G4" i="3"/>
  <c r="G5" i="3"/>
  <c r="G6" i="3"/>
  <c r="G7" i="3"/>
  <c r="G8" i="3"/>
  <c r="G2" i="3"/>
  <c r="F2" i="3"/>
  <c r="F3" i="3"/>
  <c r="F4" i="3"/>
  <c r="F5" i="3"/>
  <c r="F6" i="3"/>
  <c r="F7" i="3"/>
  <c r="F8" i="3"/>
  <c r="A11" i="3"/>
  <c r="A10" i="3"/>
  <c r="G12" i="5"/>
  <c r="G13" i="5"/>
  <c r="G14" i="5"/>
  <c r="G15" i="5"/>
  <c r="G11" i="5"/>
  <c r="H11" i="5"/>
  <c r="H12" i="5"/>
  <c r="H13" i="5"/>
  <c r="H14" i="5"/>
  <c r="H15" i="5"/>
  <c r="D12" i="5"/>
  <c r="D13" i="5"/>
  <c r="D14" i="5"/>
  <c r="D15" i="5"/>
  <c r="D11" i="5"/>
  <c r="C12" i="5"/>
  <c r="C13" i="5"/>
  <c r="C14" i="5"/>
  <c r="C15" i="5"/>
  <c r="C11" i="5"/>
  <c r="B12" i="5"/>
  <c r="B13" i="5"/>
  <c r="B14" i="5"/>
  <c r="B15" i="5"/>
  <c r="B11" i="5"/>
  <c r="K8" i="9" l="1"/>
  <c r="M8" i="9" s="1"/>
  <c r="K7" i="9"/>
  <c r="M7" i="9" s="1"/>
  <c r="K12" i="9"/>
  <c r="M12" i="9" s="1"/>
  <c r="K17" i="9"/>
  <c r="M17" i="9" s="1"/>
  <c r="K11" i="9"/>
  <c r="M11" i="9" s="1"/>
  <c r="K16" i="9"/>
  <c r="M16" i="9" s="1"/>
  <c r="K10" i="9"/>
  <c r="M10" i="9" s="1"/>
  <c r="K15" i="9"/>
  <c r="M15" i="9" s="1"/>
  <c r="K9" i="9"/>
  <c r="M9" i="9" s="1"/>
  <c r="K14" i="9"/>
  <c r="M14" i="9" s="1"/>
  <c r="K13" i="9"/>
  <c r="M13" i="9" s="1"/>
  <c r="K6" i="9"/>
  <c r="M6" i="9" s="1"/>
  <c r="H5" i="5"/>
  <c r="H6" i="5"/>
  <c r="H7" i="5"/>
  <c r="H4" i="5"/>
  <c r="H3" i="5"/>
  <c r="G4" i="5"/>
  <c r="G5" i="5"/>
  <c r="G6" i="5"/>
  <c r="G7" i="5"/>
  <c r="G3" i="5"/>
  <c r="F4" i="5"/>
  <c r="F5" i="5"/>
  <c r="F6" i="5"/>
  <c r="F7" i="5"/>
  <c r="F3" i="5"/>
  <c r="E4" i="5"/>
  <c r="E5" i="5"/>
  <c r="E6" i="5"/>
  <c r="E7" i="5"/>
  <c r="E3" i="5"/>
  <c r="D4" i="5"/>
  <c r="D5" i="5"/>
  <c r="D6" i="5"/>
  <c r="D7" i="5"/>
  <c r="D3" i="5"/>
  <c r="L6" i="9" l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</calcChain>
</file>

<file path=xl/sharedStrings.xml><?xml version="1.0" encoding="utf-8"?>
<sst xmlns="http://schemas.openxmlformats.org/spreadsheetml/2006/main" count="266" uniqueCount="213">
  <si>
    <t>Zamień kropkę na przecinek</t>
  </si>
  <si>
    <t>Opis</t>
  </si>
  <si>
    <t>Odziel imię od nazwiska</t>
  </si>
  <si>
    <t>Oddziel nazwisko od imienia</t>
  </si>
  <si>
    <t>2007/ADMIO/123</t>
  </si>
  <si>
    <t>PESEL</t>
  </si>
  <si>
    <t>Imię i nazwisko</t>
  </si>
  <si>
    <t>IMIĘ</t>
  </si>
  <si>
    <t>NAZWISKO</t>
  </si>
  <si>
    <t>74050901123</t>
  </si>
  <si>
    <t>89040298712</t>
  </si>
  <si>
    <t>Jan Kowalski</t>
  </si>
  <si>
    <t xml:space="preserve">54120301123                  </t>
  </si>
  <si>
    <t xml:space="preserve">69110402345 </t>
  </si>
  <si>
    <t>Wstaw dzisiejszą datę używając funkcji</t>
  </si>
  <si>
    <t>=DZIŚ()</t>
  </si>
  <si>
    <t>Zamień pełną datę pokazaną w komórce C1 na dzień miesiąca</t>
  </si>
  <si>
    <t>Zamień pełną datę pokazaną w komórce C1 na numer miesiąca</t>
  </si>
  <si>
    <t>Zamień pełną datę pokazaną w komórce C1 na numer roku</t>
  </si>
  <si>
    <t>Zamień pełną datę pokazaną w komórce C1 na dzień tygodnia</t>
  </si>
  <si>
    <t>Policz ile jest dni roboczych pomiędzy dwoma datami</t>
  </si>
  <si>
    <t>Policz ile dni minęło od początku roku.</t>
  </si>
  <si>
    <t>Z dzisiejszej daty zrób datę ostatniego dnia miesiąca.</t>
  </si>
  <si>
    <t>=EOMONTH(B1;0) =NR.SER.OST.DN.MIES(B1;0)</t>
  </si>
  <si>
    <t>Ile pełnych lat</t>
  </si>
  <si>
    <t>Y</t>
  </si>
  <si>
    <t>Ile pełnych miesięcy</t>
  </si>
  <si>
    <t>M</t>
  </si>
  <si>
    <t>Ile pełnych dni</t>
  </si>
  <si>
    <t>D</t>
  </si>
  <si>
    <t>Ile pełnych miesięcy ponad pełne lata</t>
  </si>
  <si>
    <t>YM</t>
  </si>
  <si>
    <t>Ile pełnych dni ponad pełne miesiące</t>
  </si>
  <si>
    <t>MD</t>
  </si>
  <si>
    <t>DATA ZAWARCIA UMOWY</t>
  </si>
  <si>
    <t>DATA ROZWIĄZANIA UMOWY</t>
  </si>
  <si>
    <t>Czy pracownik jest nadal zatrudniony?</t>
  </si>
  <si>
    <t>Czy pracownik jest kobietą zatrudnioną na ZLEC?</t>
  </si>
  <si>
    <t>Staż pracy w pełnych latach</t>
  </si>
  <si>
    <t>Czy jest zatrudniony na UOPO lub pracuje więcej niż 7 lat?</t>
  </si>
  <si>
    <t>Jeżeli staż pracy wynosi 2 lata zakwalifikuj pracownika do oceny okresowej.</t>
  </si>
  <si>
    <t>IMIĘ I NAZWISKO</t>
  </si>
  <si>
    <t>Płeć</t>
  </si>
  <si>
    <t>RODZAJ UMOWY</t>
  </si>
  <si>
    <t>Agnieszka  Nowak</t>
  </si>
  <si>
    <t>K</t>
  </si>
  <si>
    <t>ZLEC</t>
  </si>
  <si>
    <t>Agnieszka  Nolczyk</t>
  </si>
  <si>
    <t>Agnieszka  Sulak</t>
  </si>
  <si>
    <t>UOPO</t>
  </si>
  <si>
    <t>Andrzej  Wedziak</t>
  </si>
  <si>
    <t>Andrzej  Dorata</t>
  </si>
  <si>
    <t>Andrzej  Lobek</t>
  </si>
  <si>
    <t>Anna  Bobel</t>
  </si>
  <si>
    <t>Osoba</t>
  </si>
  <si>
    <t>Zatrudniona od:</t>
  </si>
  <si>
    <t>Roczne zarobki</t>
  </si>
  <si>
    <t>Grupa</t>
  </si>
  <si>
    <t>Gr I</t>
  </si>
  <si>
    <t>Gr II</t>
  </si>
  <si>
    <t>Gr III</t>
  </si>
  <si>
    <t>Gr IV</t>
  </si>
  <si>
    <t>Frank Sinatra</t>
  </si>
  <si>
    <t>2010/REGIO/0006</t>
  </si>
  <si>
    <t>Marcin Daniec</t>
  </si>
  <si>
    <t>2009/SPRZE/0005</t>
  </si>
  <si>
    <t>2002/KSIEG/0004</t>
  </si>
  <si>
    <t>Barbara Sowińska</t>
  </si>
  <si>
    <t>2009/MAGAZ/0003</t>
  </si>
  <si>
    <t>Andrzej Kowalski</t>
  </si>
  <si>
    <t>2007/ADMIN/0002</t>
  </si>
  <si>
    <t>ctrl - H 09 
zamień . na ,</t>
  </si>
  <si>
    <t>Napisz 
nazwisko i imię 
pracownika</t>
  </si>
  <si>
    <t>Numer 
akt 
pracownika</t>
  </si>
  <si>
    <t>Region</t>
  </si>
  <si>
    <t>Sprzedaż</t>
  </si>
  <si>
    <t>Ksiegowosc</t>
  </si>
  <si>
    <t>Magazyn</t>
  </si>
  <si>
    <t>Administracja</t>
  </si>
  <si>
    <t>Numer</t>
  </si>
  <si>
    <t>Dział</t>
  </si>
  <si>
    <t>Data 
zatrudnienia</t>
  </si>
  <si>
    <t>Rok zatrudnienia pracownika</t>
  </si>
  <si>
    <t>Komórka organizacyjna</t>
  </si>
  <si>
    <t>Numer 
Akt</t>
  </si>
  <si>
    <t>Usuń zbędne odstępy 
z komórek 
w kolumnie G</t>
  </si>
  <si>
    <t>Ile znaków
 jest w komórce 
po lewej stronie</t>
  </si>
  <si>
    <t>=DZIEŃ.TYG(C1;2)</t>
  </si>
  <si>
    <t>=DZIEŃ(C1)</t>
  </si>
  <si>
    <t>=MIESIĄC(C1)</t>
  </si>
  <si>
    <t>=ROK(C1)</t>
  </si>
  <si>
    <t>=NETWORKDAYS(C1;DZIŚ();E1:E12) =DNI.ROBOCZE(B1;DZIŚ();E1:E12)</t>
  </si>
  <si>
    <t>Sprawdź jakim dniem tygodnia jest data wpisana w komórce C1</t>
  </si>
  <si>
    <t>=TEKST(C1;"DDDD")</t>
  </si>
  <si>
    <t>Data rozpoczęcia projektu</t>
  </si>
  <si>
    <t>Data zakończenia projektu</t>
  </si>
  <si>
    <t>Dni wolne</t>
  </si>
  <si>
    <t>Formuła</t>
  </si>
  <si>
    <t>Opis (wynik)</t>
  </si>
  <si>
    <t>Liczba dni roboczych pomiędzy podaną datą rozpoczęcia a datą zakończenia (108)</t>
  </si>
  <si>
    <t>Liczba dni roboczych pomiędzy podaną datą rozpoczęcia a datą zakończenia, wyłączając pierwsze święto (107)</t>
  </si>
  <si>
    <t>Liczba dni roboczych pomiędzy podaną rozpoczęcia a datą zakończenia, wyłączając wszystkie święta (105)</t>
  </si>
  <si>
    <t>DNI.ROBOCZE</t>
  </si>
  <si>
    <t>DATA.RÓŻNICA</t>
  </si>
  <si>
    <t>=DNI.ROBOCZE(C23;C24)</t>
  </si>
  <si>
    <t>=DNI.ROBOCZE(C23;C24;C25)</t>
  </si>
  <si>
    <t>=DNI.ROBOCZE(C23;C24;C25:C27)</t>
  </si>
  <si>
    <t>Data Od</t>
  </si>
  <si>
    <t>Data Do</t>
  </si>
  <si>
    <t>Święta</t>
  </si>
  <si>
    <t>=DZIŚ()-DATA.WARTOŚĆ("2011-11-14")+1</t>
  </si>
  <si>
    <t>Pracownik</t>
  </si>
  <si>
    <t>Lp.</t>
  </si>
  <si>
    <t>Dod. staż.</t>
  </si>
  <si>
    <t xml:space="preserve"> Staż pracy       [ lata ]</t>
  </si>
  <si>
    <t>P</t>
  </si>
  <si>
    <t>Kierownik</t>
  </si>
  <si>
    <t>Dod. Funk.</t>
  </si>
  <si>
    <t>Skrót</t>
  </si>
  <si>
    <t>Stanowisko</t>
  </si>
  <si>
    <t>Biały Krzysztof</t>
  </si>
  <si>
    <t>Sikora Anna</t>
  </si>
  <si>
    <t>Pawlik Stanisław</t>
  </si>
  <si>
    <t>Dębowski Adam</t>
  </si>
  <si>
    <t>Słotwiński Jerzy</t>
  </si>
  <si>
    <t>Domaracki Janusz</t>
  </si>
  <si>
    <t>Poznańska Irena</t>
  </si>
  <si>
    <t>Sitarski Grzegorz</t>
  </si>
  <si>
    <t>Jackowska Danuta</t>
  </si>
  <si>
    <t>Brzoza Tadeusz</t>
  </si>
  <si>
    <t>Romanowski Stefan</t>
  </si>
  <si>
    <t>Kowalski Jan</t>
  </si>
  <si>
    <t>Podstawa podatku</t>
  </si>
  <si>
    <t>KUP</t>
  </si>
  <si>
    <t xml:space="preserve">Składki ZUS </t>
  </si>
  <si>
    <t>Brutto</t>
  </si>
  <si>
    <t>Dodatek Funkcyjny</t>
  </si>
  <si>
    <t>Dodatek Stażowy</t>
  </si>
  <si>
    <t xml:space="preserve"> Staż pracy  [ lata ]</t>
  </si>
  <si>
    <t>Pensja zasadnicza</t>
  </si>
  <si>
    <t>Funkcja</t>
  </si>
  <si>
    <t>Data zatrudnienia</t>
  </si>
  <si>
    <t>=TEKST(WIERSZ(D3);"0000")</t>
  </si>
  <si>
    <t>=LEWY(B3;5)</t>
  </si>
  <si>
    <t>=ROK(C3)</t>
  </si>
  <si>
    <t>=WIERSZ(A3)-2</t>
  </si>
  <si>
    <t>=FRAGMENT.
TEKSTU(A11;6;5)</t>
  </si>
  <si>
    <t>=LEWY(A11;4)</t>
  </si>
  <si>
    <t>=DŁ(F11)</t>
  </si>
  <si>
    <t>=USUŃ.ZBĘDNE.ODSTĘPY(F11)</t>
  </si>
  <si>
    <t>=ZŁĄCZ.TEKSTY(K11;" ";J11)</t>
  </si>
  <si>
    <t>=DATA.RÓŻNICA(E12;E13;"Y")</t>
  </si>
  <si>
    <t>=DATA.RÓŻNICA(E12;E13;"M")</t>
  </si>
  <si>
    <t>=DATA.RÓŻNICA(E12;E13;"D")</t>
  </si>
  <si>
    <t>=DATA.RÓŻNICA(E12;E13;"YM")</t>
  </si>
  <si>
    <t>=DATA.RÓŻNICA(E12;E13;"MD")</t>
  </si>
  <si>
    <t>OD</t>
  </si>
  <si>
    <t>DO</t>
  </si>
  <si>
    <t>=DNI.ROBOCZE(E18;E19)</t>
  </si>
  <si>
    <t>=PRAWY(A11;4)</t>
  </si>
  <si>
    <t xml:space="preserve">75090601243       </t>
  </si>
  <si>
    <t>Andrzej      Kowalski</t>
  </si>
  <si>
    <t>Barbara    Sowińska</t>
  </si>
  <si>
    <t>Jan   Kowalski</t>
  </si>
  <si>
    <t xml:space="preserve">Frank Sinatra   </t>
  </si>
  <si>
    <t>Andrzej</t>
  </si>
  <si>
    <t>Kowalski</t>
  </si>
  <si>
    <t>Barbara</t>
  </si>
  <si>
    <t>Sowińska</t>
  </si>
  <si>
    <t>Jan</t>
  </si>
  <si>
    <t>Marcin</t>
  </si>
  <si>
    <t>Daniec</t>
  </si>
  <si>
    <t>Frank</t>
  </si>
  <si>
    <t>Sinatra</t>
  </si>
  <si>
    <t>e-mail</t>
  </si>
  <si>
    <t>a kowalski @cedoz.pl</t>
  </si>
  <si>
    <t>barbaras @cedoz.pl</t>
  </si>
  <si>
    <t xml:space="preserve">  jkowalski @cedoz.pl</t>
  </si>
  <si>
    <t xml:space="preserve"> mdaniec@cedzo.pl</t>
  </si>
  <si>
    <t>frank sinatra@ cedoz.pl</t>
  </si>
  <si>
    <t>=PODSTAW(C21;" ";"")</t>
  </si>
  <si>
    <t>Zbędne SPACJE w adresie emial</t>
  </si>
  <si>
    <t>_x0002__x0002__x0003__x0006__x0006__x0007__x0008__x000E__x0015__x0007_Andrzej  Kowalski</t>
  </si>
  <si>
    <t>_x0003__x0003__x0004__x0007__x0007__x0008_	_x000F__x0016__x0008_Barbara Sowińska</t>
  </si>
  <si>
    <t>_x0004__x0004__x0005__x0008__x0008_	
_x0010__x0017_	Jan Kowalski</t>
  </si>
  <si>
    <t>_x0005__x0005__x0006_		
_x000B__x0011__x0018_
Marcin Daniec</t>
  </si>
  <si>
    <t xml:space="preserve">_x0006__x0006__x0007_
_x000B__x000C__x0012__x0019__x000B_Frank Sinatra   </t>
  </si>
  <si>
    <t>PRACOWNIK</t>
  </si>
  <si>
    <t>Dane pracownika wklejone wraz znakami steryującymi</t>
  </si>
  <si>
    <t>=OCZYŚĆ(A21)</t>
  </si>
  <si>
    <t>Zastąpienie spcji w adresie email</t>
  </si>
  <si>
    <t>Usunięcieznaków niedrukowanych</t>
  </si>
  <si>
    <t>Znaki niedrukowane</t>
  </si>
  <si>
    <t>ASCII(2)</t>
  </si>
  <si>
    <t>ASCII(3)</t>
  </si>
  <si>
    <t>ASCII(4)</t>
  </si>
  <si>
    <t>ASCII(5)</t>
  </si>
  <si>
    <t>ASCII(6)</t>
  </si>
  <si>
    <t>ASCII(7)</t>
  </si>
  <si>
    <t>ASCII(8)</t>
  </si>
  <si>
    <t>ASCII(9)</t>
  </si>
  <si>
    <t>ASCII(10)</t>
  </si>
  <si>
    <t>ASCII(11)</t>
  </si>
  <si>
    <t>ASCII(12)</t>
  </si>
  <si>
    <t>ASCII(13)</t>
  </si>
  <si>
    <t>ASCII(14)</t>
  </si>
  <si>
    <t>ASCII(15)</t>
  </si>
  <si>
    <t>ASCII(16)</t>
  </si>
  <si>
    <t>ASCII(17)</t>
  </si>
  <si>
    <t>ASCII(18)</t>
  </si>
  <si>
    <t>ASCII(19)</t>
  </si>
  <si>
    <t>ASCII(20)</t>
  </si>
  <si>
    <t>=ZNAK(2)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</si>
</sst>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* #,##0.00\ &quot;zł&quot;_-;\-* #,##0.00\ &quot;zł&quot;_-;_-* &quot;-&quot;??\ &quot;zł&quot;_-;_-@_-"/>
    <numFmt numFmtId="164" formatCode="d\ mmmm\ yyyy\ /\ dddd"/>
    <numFmt numFmtId="165" formatCode="#,##0.00\ &quot;zł&quot;"/>
    <numFmt numFmtId="166" formatCode="yyyy\-mm\-dd"/>
    <numFmt numFmtId="167" formatCode="#,##0.000\ &quot;zł&quot;"/>
    <numFmt numFmtId="168" formatCode="[$-F800]dddd\,\ mmmm\ dd\,\ yyyy"/>
    <numFmt numFmtId="169" formatCode="0.0"/>
    <numFmt numFmtId="170" formatCode="_-* #,##0.000\ &quot;zł&quot;_-;\-* #,##0.000\ &quot;zł&quot;_-;_-* &quot;-&quot;??\ &quot;zł&quot;_-;_-@_-"/>
    <numFmt numFmtId="171" formatCode="0.000"/>
    <numFmt numFmtId="172" formatCode="#,##0\ &quot;zł&quot;"/>
  </numFmts>
  <fonts count="24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0"/>
      <name val="Arial"/>
      <family val="2"/>
      <charset val="238"/>
    </font>
    <font>
      <b/>
      <sz val="10"/>
      <color theme="1"/>
      <name val="Czcionka tekstu podstawowego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9"/>
      <color theme="0"/>
      <name val="Czcionka tekstu podstawowego"/>
      <charset val="238"/>
    </font>
    <font>
      <b/>
      <sz val="9"/>
      <name val="Czcionka tekstu podstawowego"/>
      <charset val="238"/>
    </font>
    <font>
      <sz val="10"/>
      <color theme="1"/>
      <name val="Czcionka tekstu podstawowego"/>
      <family val="2"/>
      <charset val="238"/>
    </font>
    <font>
      <sz val="10"/>
      <name val="Arial CE"/>
      <charset val="238"/>
    </font>
    <font>
      <b/>
      <sz val="12"/>
      <name val="Czcionka tekstu podstawowego"/>
      <charset val="238"/>
    </font>
    <font>
      <b/>
      <sz val="10"/>
      <name val="Arial"/>
      <family val="2"/>
      <charset val="238"/>
    </font>
    <font>
      <sz val="10"/>
      <color theme="0"/>
      <name val="Czcionka tekstu podstawowego"/>
      <family val="2"/>
      <charset val="238"/>
    </font>
    <font>
      <sz val="10"/>
      <color rgb="FF454545"/>
      <name val="Arial"/>
      <family val="2"/>
      <charset val="238"/>
    </font>
    <font>
      <b/>
      <sz val="11"/>
      <color theme="0"/>
      <name val="Czcionka tekstu podstawowego"/>
      <charset val="238"/>
    </font>
    <font>
      <b/>
      <sz val="10"/>
      <color theme="0"/>
      <name val="Czcionka tekstu podstawowego"/>
      <charset val="238"/>
    </font>
    <font>
      <b/>
      <sz val="12"/>
      <color theme="0"/>
      <name val="Czcionka tekstu podstawowego"/>
      <charset val="238"/>
    </font>
    <font>
      <sz val="10"/>
      <name val="Times New Roman"/>
      <family val="1"/>
      <charset val="238"/>
    </font>
    <font>
      <sz val="10"/>
      <name val="Verdana"/>
      <family val="2"/>
      <charset val="238"/>
    </font>
    <font>
      <b/>
      <sz val="10"/>
      <name val="Verdana"/>
      <family val="2"/>
      <charset val="238"/>
    </font>
    <font>
      <b/>
      <sz val="10"/>
      <color theme="0"/>
      <name val="Verdana"/>
      <family val="2"/>
      <charset val="238"/>
    </font>
    <font>
      <sz val="10"/>
      <name val="Arial"/>
      <family val="2"/>
      <charset val="238"/>
    </font>
    <font>
      <b/>
      <sz val="14"/>
      <color theme="0"/>
      <name val="Czcionka tekstu podstawowego"/>
      <charset val="238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CCCCCC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6" fillId="0" borderId="0"/>
    <xf numFmtId="0" fontId="3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/>
    <xf numFmtId="0" fontId="18" fillId="0" borderId="0"/>
    <xf numFmtId="0" fontId="22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1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0" applyNumberFormat="1" applyBorder="1"/>
    <xf numFmtId="0" fontId="5" fillId="0" borderId="0" xfId="2"/>
    <xf numFmtId="0" fontId="6" fillId="0" borderId="0" xfId="3"/>
    <xf numFmtId="49" fontId="5" fillId="0" borderId="0" xfId="2" applyNumberFormat="1" applyAlignment="1">
      <alignment wrapText="1"/>
    </xf>
    <xf numFmtId="0" fontId="5" fillId="0" borderId="0" xfId="2" applyAlignment="1">
      <alignment wrapText="1"/>
    </xf>
    <xf numFmtId="49" fontId="5" fillId="0" borderId="0" xfId="2" applyNumberFormat="1"/>
    <xf numFmtId="0" fontId="5" fillId="0" borderId="1" xfId="2" applyBorder="1"/>
    <xf numFmtId="0" fontId="2" fillId="4" borderId="1" xfId="2" applyFont="1" applyFill="1" applyBorder="1" applyAlignment="1">
      <alignment vertical="center"/>
    </xf>
    <xf numFmtId="49" fontId="2" fillId="4" borderId="1" xfId="2" applyNumberFormat="1" applyFont="1" applyFill="1" applyBorder="1" applyAlignment="1">
      <alignment horizontal="left" vertical="center"/>
    </xf>
    <xf numFmtId="0" fontId="5" fillId="0" borderId="2" xfId="2" applyBorder="1"/>
    <xf numFmtId="0" fontId="2" fillId="4" borderId="3" xfId="2" applyFont="1" applyFill="1" applyBorder="1"/>
    <xf numFmtId="0" fontId="2" fillId="4" borderId="4" xfId="2" applyFont="1" applyFill="1" applyBorder="1"/>
    <xf numFmtId="49" fontId="7" fillId="0" borderId="0" xfId="2" applyNumberFormat="1" applyFont="1" applyAlignment="1">
      <alignment wrapText="1"/>
    </xf>
    <xf numFmtId="0" fontId="9" fillId="0" borderId="0" xfId="2" applyFont="1" applyAlignment="1">
      <alignment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5" fillId="0" borderId="1" xfId="2" applyBorder="1" applyAlignment="1">
      <alignment horizontal="center"/>
    </xf>
    <xf numFmtId="49" fontId="5" fillId="0" borderId="1" xfId="2" applyNumberFormat="1" applyBorder="1"/>
    <xf numFmtId="49" fontId="2" fillId="2" borderId="1" xfId="2" applyNumberFormat="1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 wrapText="1"/>
    </xf>
    <xf numFmtId="0" fontId="5" fillId="0" borderId="1" xfId="2" applyNumberFormat="1" applyBorder="1" applyAlignment="1">
      <alignment horizont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ill="1" applyBorder="1"/>
    <xf numFmtId="0" fontId="2" fillId="2" borderId="1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/>
    </xf>
    <xf numFmtId="0" fontId="2" fillId="4" borderId="9" xfId="2" applyFont="1" applyFill="1" applyBorder="1" applyAlignment="1">
      <alignment horizontal="center" vertical="center" wrapText="1"/>
    </xf>
    <xf numFmtId="49" fontId="11" fillId="2" borderId="10" xfId="2" applyNumberFormat="1" applyFont="1" applyFill="1" applyBorder="1" applyAlignment="1">
      <alignment horizontal="center" vertical="center"/>
    </xf>
    <xf numFmtId="14" fontId="2" fillId="2" borderId="11" xfId="2" applyNumberFormat="1" applyFont="1" applyFill="1" applyBorder="1" applyAlignment="1">
      <alignment horizontal="center" vertical="center"/>
    </xf>
    <xf numFmtId="0" fontId="2" fillId="4" borderId="10" xfId="2" applyFont="1" applyFill="1" applyBorder="1" applyAlignment="1">
      <alignment vertical="center"/>
    </xf>
    <xf numFmtId="14" fontId="5" fillId="4" borderId="11" xfId="2" applyNumberFormat="1" applyFill="1" applyBorder="1"/>
    <xf numFmtId="0" fontId="2" fillId="4" borderId="12" xfId="2" applyFont="1" applyFill="1" applyBorder="1" applyAlignment="1">
      <alignment vertical="center"/>
    </xf>
    <xf numFmtId="0" fontId="5" fillId="4" borderId="13" xfId="2" applyFill="1" applyBorder="1"/>
    <xf numFmtId="14" fontId="5" fillId="4" borderId="14" xfId="2" applyNumberFormat="1" applyFill="1" applyBorder="1"/>
    <xf numFmtId="0" fontId="2" fillId="0" borderId="7" xfId="2" applyFont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 wrapText="1"/>
    </xf>
    <xf numFmtId="0" fontId="2" fillId="0" borderId="16" xfId="2" applyFont="1" applyBorder="1" applyAlignment="1">
      <alignment horizontal="center" vertical="center" wrapText="1"/>
    </xf>
    <xf numFmtId="0" fontId="2" fillId="0" borderId="16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 wrapText="1"/>
    </xf>
    <xf numFmtId="49" fontId="2" fillId="2" borderId="10" xfId="2" applyNumberFormat="1" applyFont="1" applyFill="1" applyBorder="1" applyAlignment="1">
      <alignment horizontal="center" vertical="center"/>
    </xf>
    <xf numFmtId="49" fontId="2" fillId="2" borderId="11" xfId="2" applyNumberFormat="1" applyFont="1" applyFill="1" applyBorder="1" applyAlignment="1">
      <alignment horizontal="center" vertical="center"/>
    </xf>
    <xf numFmtId="0" fontId="5" fillId="0" borderId="10" xfId="2" applyBorder="1" applyAlignment="1">
      <alignment horizontal="center"/>
    </xf>
    <xf numFmtId="0" fontId="5" fillId="0" borderId="11" xfId="2" applyBorder="1"/>
    <xf numFmtId="49" fontId="8" fillId="2" borderId="4" xfId="2" applyNumberFormat="1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 wrapText="1"/>
    </xf>
    <xf numFmtId="49" fontId="8" fillId="2" borderId="1" xfId="2" applyNumberFormat="1" applyFont="1" applyFill="1" applyBorder="1" applyAlignment="1">
      <alignment horizontal="center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0" fontId="3" fillId="0" borderId="1" xfId="1" applyBorder="1"/>
    <xf numFmtId="14" fontId="3" fillId="0" borderId="1" xfId="1" applyNumberFormat="1" applyBorder="1"/>
    <xf numFmtId="0" fontId="3" fillId="0" borderId="10" xfId="1" applyBorder="1"/>
    <xf numFmtId="0" fontId="3" fillId="0" borderId="12" xfId="1" applyBorder="1"/>
    <xf numFmtId="0" fontId="3" fillId="0" borderId="13" xfId="1" applyBorder="1"/>
    <xf numFmtId="14" fontId="3" fillId="0" borderId="13" xfId="1" applyNumberFormat="1" applyBorder="1"/>
    <xf numFmtId="0" fontId="3" fillId="0" borderId="17" xfId="1" applyBorder="1"/>
    <xf numFmtId="0" fontId="3" fillId="0" borderId="6" xfId="1" applyBorder="1"/>
    <xf numFmtId="14" fontId="3" fillId="0" borderId="6" xfId="1" applyNumberFormat="1" applyBorder="1"/>
    <xf numFmtId="0" fontId="0" fillId="0" borderId="6" xfId="0" applyBorder="1"/>
    <xf numFmtId="0" fontId="3" fillId="0" borderId="6" xfId="1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3" borderId="19" xfId="1" applyFont="1" applyFill="1" applyBorder="1" applyAlignment="1">
      <alignment horizontal="center" vertical="center" wrapText="1"/>
    </xf>
    <xf numFmtId="0" fontId="3" fillId="3" borderId="20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  <xf numFmtId="0" fontId="12" fillId="2" borderId="21" xfId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13" fillId="6" borderId="1" xfId="0" applyFont="1" applyFill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wrapText="1"/>
    </xf>
    <xf numFmtId="49" fontId="15" fillId="2" borderId="24" xfId="0" applyNumberFormat="1" applyFont="1" applyFill="1" applyBorder="1" applyAlignment="1">
      <alignment vertical="center" wrapText="1"/>
    </xf>
    <xf numFmtId="49" fontId="15" fillId="2" borderId="25" xfId="0" applyNumberFormat="1" applyFont="1" applyFill="1" applyBorder="1" applyAlignment="1">
      <alignment vertical="center" wrapText="1"/>
    </xf>
    <xf numFmtId="164" fontId="0" fillId="0" borderId="1" xfId="0" applyNumberFormat="1" applyBorder="1"/>
    <xf numFmtId="0" fontId="16" fillId="6" borderId="1" xfId="0" applyFont="1" applyFill="1" applyBorder="1" applyAlignment="1">
      <alignment horizontal="right" vertical="center" wrapText="1"/>
    </xf>
    <xf numFmtId="0" fontId="10" fillId="0" borderId="0" xfId="8"/>
    <xf numFmtId="0" fontId="18" fillId="0" borderId="0" xfId="9"/>
    <xf numFmtId="0" fontId="19" fillId="8" borderId="1" xfId="9" applyFont="1" applyFill="1" applyBorder="1" applyAlignment="1">
      <alignment horizontal="center"/>
    </xf>
    <xf numFmtId="0" fontId="19" fillId="0" borderId="0" xfId="9" applyFont="1"/>
    <xf numFmtId="0" fontId="18" fillId="0" borderId="0" xfId="9" applyAlignment="1">
      <alignment horizontal="center"/>
    </xf>
    <xf numFmtId="9" fontId="19" fillId="9" borderId="1" xfId="5" applyFont="1" applyFill="1" applyBorder="1" applyAlignment="1">
      <alignment horizontal="center"/>
    </xf>
    <xf numFmtId="0" fontId="19" fillId="8" borderId="1" xfId="9" applyNumberFormat="1" applyFont="1" applyFill="1" applyBorder="1" applyAlignment="1">
      <alignment horizontal="center"/>
    </xf>
    <xf numFmtId="0" fontId="19" fillId="0" borderId="1" xfId="9" applyFont="1" applyFill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 wrapText="1"/>
    </xf>
    <xf numFmtId="0" fontId="18" fillId="0" borderId="0" xfId="9" applyFont="1"/>
    <xf numFmtId="165" fontId="19" fillId="11" borderId="1" xfId="9" applyNumberFormat="1" applyFont="1" applyFill="1" applyBorder="1" applyAlignment="1"/>
    <xf numFmtId="165" fontId="19" fillId="0" borderId="1" xfId="9" applyNumberFormat="1" applyFont="1" applyFill="1" applyBorder="1" applyAlignment="1">
      <alignment horizontal="center" wrapText="1" shrinkToFit="1"/>
    </xf>
    <xf numFmtId="166" fontId="19" fillId="0" borderId="1" xfId="9" applyNumberFormat="1" applyFont="1" applyFill="1" applyBorder="1" applyAlignment="1">
      <alignment horizontal="center"/>
    </xf>
    <xf numFmtId="0" fontId="19" fillId="0" borderId="1" xfId="9" applyFont="1" applyFill="1" applyBorder="1"/>
    <xf numFmtId="0" fontId="19" fillId="0" borderId="1" xfId="9" applyFont="1" applyFill="1" applyBorder="1" applyAlignment="1">
      <alignment horizontal="center"/>
    </xf>
    <xf numFmtId="0" fontId="19" fillId="0" borderId="1" xfId="9" applyFont="1" applyFill="1" applyBorder="1" applyAlignment="1">
      <alignment horizontal="left"/>
    </xf>
    <xf numFmtId="10" fontId="20" fillId="0" borderId="1" xfId="9" applyNumberFormat="1" applyFont="1" applyFill="1" applyBorder="1" applyAlignment="1">
      <alignment horizontal="center" vertical="center" wrapText="1"/>
    </xf>
    <xf numFmtId="14" fontId="10" fillId="0" borderId="0" xfId="8" applyNumberFormat="1"/>
    <xf numFmtId="9" fontId="19" fillId="8" borderId="1" xfId="12" applyFont="1" applyFill="1" applyBorder="1" applyAlignment="1">
      <alignment horizontal="center"/>
    </xf>
    <xf numFmtId="0" fontId="0" fillId="5" borderId="1" xfId="0" applyFill="1" applyBorder="1"/>
    <xf numFmtId="14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0" fontId="1" fillId="6" borderId="25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14" fontId="14" fillId="7" borderId="1" xfId="0" applyNumberFormat="1" applyFont="1" applyFill="1" applyBorder="1" applyAlignment="1">
      <alignment vertical="top" wrapText="1" indent="1"/>
    </xf>
    <xf numFmtId="49" fontId="1" fillId="2" borderId="1" xfId="0" applyNumberFormat="1" applyFont="1" applyFill="1" applyBorder="1" applyAlignment="1">
      <alignment horizontal="left" wrapText="1"/>
    </xf>
    <xf numFmtId="0" fontId="20" fillId="0" borderId="6" xfId="9" applyFont="1" applyFill="1" applyBorder="1" applyAlignment="1">
      <alignment horizontal="center" vertical="center" wrapText="1"/>
    </xf>
    <xf numFmtId="0" fontId="0" fillId="0" borderId="1" xfId="2" applyFont="1" applyBorder="1"/>
    <xf numFmtId="0" fontId="0" fillId="0" borderId="0" xfId="0" applyNumberFormat="1"/>
    <xf numFmtId="168" fontId="0" fillId="0" borderId="0" xfId="0" applyNumberFormat="1"/>
    <xf numFmtId="169" fontId="19" fillId="8" borderId="1" xfId="9" applyNumberFormat="1" applyFont="1" applyFill="1" applyBorder="1" applyAlignment="1">
      <alignment horizontal="center"/>
    </xf>
    <xf numFmtId="170" fontId="19" fillId="9" borderId="1" xfId="11" applyNumberFormat="1" applyFont="1" applyFill="1" applyBorder="1" applyAlignment="1">
      <alignment horizontal="center"/>
    </xf>
    <xf numFmtId="167" fontId="19" fillId="11" borderId="1" xfId="9" applyNumberFormat="1" applyFont="1" applyFill="1" applyBorder="1" applyAlignment="1"/>
    <xf numFmtId="0" fontId="19" fillId="0" borderId="0" xfId="9" applyFont="1" applyFill="1" applyBorder="1" applyAlignment="1">
      <alignment horizontal="center" vertical="center"/>
    </xf>
    <xf numFmtId="0" fontId="19" fillId="8" borderId="6" xfId="9" applyNumberFormat="1" applyFont="1" applyFill="1" applyBorder="1" applyAlignment="1">
      <alignment horizontal="center"/>
    </xf>
    <xf numFmtId="9" fontId="19" fillId="9" borderId="6" xfId="5" applyFont="1" applyFill="1" applyBorder="1" applyAlignment="1">
      <alignment horizontal="center"/>
    </xf>
    <xf numFmtId="0" fontId="19" fillId="0" borderId="0" xfId="9" applyFont="1" applyBorder="1"/>
    <xf numFmtId="20" fontId="10" fillId="0" borderId="0" xfId="8" applyNumberFormat="1"/>
    <xf numFmtId="171" fontId="19" fillId="13" borderId="1" xfId="11" applyNumberFormat="1" applyFont="1" applyFill="1" applyBorder="1" applyAlignment="1">
      <alignment horizontal="center" wrapText="1" shrinkToFit="1"/>
    </xf>
    <xf numFmtId="44" fontId="19" fillId="12" borderId="1" xfId="9" applyNumberFormat="1" applyFont="1" applyFill="1" applyBorder="1" applyAlignment="1"/>
    <xf numFmtId="172" fontId="21" fillId="10" borderId="1" xfId="9" applyNumberFormat="1" applyFont="1" applyFill="1" applyBorder="1" applyAlignment="1"/>
    <xf numFmtId="49" fontId="15" fillId="2" borderId="24" xfId="0" applyNumberFormat="1" applyFont="1" applyFill="1" applyBorder="1" applyAlignment="1">
      <alignment horizontal="left" vertical="center" wrapText="1"/>
    </xf>
    <xf numFmtId="49" fontId="15" fillId="2" borderId="27" xfId="0" applyNumberFormat="1" applyFont="1" applyFill="1" applyBorder="1" applyAlignment="1">
      <alignment horizontal="left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right" vertical="center" wrapText="1"/>
    </xf>
    <xf numFmtId="0" fontId="16" fillId="6" borderId="6" xfId="0" applyFont="1" applyFill="1" applyBorder="1" applyAlignment="1">
      <alignment horizontal="right" vertical="center" wrapText="1"/>
    </xf>
    <xf numFmtId="0" fontId="20" fillId="0" borderId="26" xfId="9" applyFont="1" applyFill="1" applyBorder="1" applyAlignment="1">
      <alignment horizontal="center" vertical="center" wrapText="1"/>
    </xf>
    <xf numFmtId="0" fontId="20" fillId="0" borderId="6" xfId="9" applyFont="1" applyFill="1" applyBorder="1" applyAlignment="1">
      <alignment horizontal="center" vertical="center" wrapText="1"/>
    </xf>
    <xf numFmtId="0" fontId="20" fillId="0" borderId="26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" fillId="14" borderId="1" xfId="2" applyFont="1" applyFill="1" applyBorder="1"/>
    <xf numFmtId="0" fontId="4" fillId="5" borderId="22" xfId="2" applyFont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0" fillId="2" borderId="1" xfId="2" applyFont="1" applyFill="1" applyBorder="1"/>
    <xf numFmtId="49" fontId="0" fillId="2" borderId="1" xfId="2" applyNumberFormat="1" applyFont="1" applyFill="1" applyBorder="1"/>
  </cellXfs>
  <cellStyles count="13">
    <cellStyle name="bez_stylu" xfId="4"/>
    <cellStyle name="Normalny" xfId="0" builtinId="0"/>
    <cellStyle name="Normalny 2" xfId="3"/>
    <cellStyle name="Normalny 3" xfId="2"/>
    <cellStyle name="Normalny 4" xfId="1"/>
    <cellStyle name="Normalny 5" xfId="8"/>
    <cellStyle name="Normalny 6" xfId="10"/>
    <cellStyle name="Normalny_SkoroszytDoZajęć4" xfId="9"/>
    <cellStyle name="Procentowy" xfId="12" builtinId="5"/>
    <cellStyle name="Procentowy 2" xfId="5"/>
    <cellStyle name="Walutowy" xfId="11" builtinId="4"/>
    <cellStyle name="Walutowy 2" xfId="6"/>
    <cellStyle name="Walutowy 3" xfId="7"/>
  </cellStyles>
  <dxfs count="1"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'pkt7'!$F$4:$F$5</c:f>
              <c:strCache>
                <c:ptCount val="1"/>
                <c:pt idx="0">
                  <c:v>Pensja zasadnicza</c:v>
                </c:pt>
              </c:strCache>
            </c:strRef>
          </c:tx>
          <c:invertIfNegative val="0"/>
          <c:cat>
            <c:strRef>
              <c:f>'pkt7'!$C$6:$C$17</c:f>
              <c:strCache>
                <c:ptCount val="12"/>
                <c:pt idx="0">
                  <c:v>Kowalski Jan</c:v>
                </c:pt>
                <c:pt idx="1">
                  <c:v>Romanowski Stefan</c:v>
                </c:pt>
                <c:pt idx="2">
                  <c:v>Brzoza Tadeusz</c:v>
                </c:pt>
                <c:pt idx="3">
                  <c:v>Jackowska Danuta</c:v>
                </c:pt>
                <c:pt idx="4">
                  <c:v>Sitarski Grzegorz</c:v>
                </c:pt>
                <c:pt idx="5">
                  <c:v>Poznańska Irena</c:v>
                </c:pt>
                <c:pt idx="6">
                  <c:v>Domaracki Janusz</c:v>
                </c:pt>
                <c:pt idx="7">
                  <c:v>Słotwiński Jerzy</c:v>
                </c:pt>
                <c:pt idx="8">
                  <c:v>Dębowski Adam</c:v>
                </c:pt>
                <c:pt idx="9">
                  <c:v>Pawlik Stanisław</c:v>
                </c:pt>
                <c:pt idx="10">
                  <c:v>Sikora Anna</c:v>
                </c:pt>
                <c:pt idx="11">
                  <c:v>Biały Krzysztof</c:v>
                </c:pt>
              </c:strCache>
            </c:strRef>
          </c:cat>
          <c:val>
            <c:numRef>
              <c:f>'pkt7'!$F$6:$F$17</c:f>
              <c:numCache>
                <c:formatCode># ##0,00\ "zł"</c:formatCode>
                <c:ptCount val="12"/>
                <c:pt idx="0">
                  <c:v>4023.53</c:v>
                </c:pt>
                <c:pt idx="1">
                  <c:v>4000.78</c:v>
                </c:pt>
                <c:pt idx="2">
                  <c:v>3500</c:v>
                </c:pt>
                <c:pt idx="3">
                  <c:v>3211.23</c:v>
                </c:pt>
                <c:pt idx="4">
                  <c:v>3125</c:v>
                </c:pt>
                <c:pt idx="5">
                  <c:v>3109.33</c:v>
                </c:pt>
                <c:pt idx="6">
                  <c:v>2315</c:v>
                </c:pt>
                <c:pt idx="7">
                  <c:v>2000.78</c:v>
                </c:pt>
                <c:pt idx="8">
                  <c:v>2000</c:v>
                </c:pt>
                <c:pt idx="9">
                  <c:v>2000</c:v>
                </c:pt>
                <c:pt idx="10">
                  <c:v>4023.53</c:v>
                </c:pt>
                <c:pt idx="11">
                  <c:v>1280</c:v>
                </c:pt>
              </c:numCache>
            </c:numRef>
          </c:val>
        </c:ser>
        <c:ser>
          <c:idx val="1"/>
          <c:order val="1"/>
          <c:tx>
            <c:strRef>
              <c:f>'pkt7'!$H$4:$H$5</c:f>
              <c:strCache>
                <c:ptCount val="1"/>
                <c:pt idx="0">
                  <c:v>Dodatek Stażowy</c:v>
                </c:pt>
              </c:strCache>
            </c:strRef>
          </c:tx>
          <c:invertIfNegative val="0"/>
          <c:val>
            <c:numRef>
              <c:f>'pkt7'!$H$6:$H$17</c:f>
              <c:numCache>
                <c:formatCode>0,000</c:formatCode>
                <c:ptCount val="12"/>
                <c:pt idx="0">
                  <c:v>402.35</c:v>
                </c:pt>
                <c:pt idx="1">
                  <c:v>400.08</c:v>
                </c:pt>
                <c:pt idx="2">
                  <c:v>0</c:v>
                </c:pt>
                <c:pt idx="3">
                  <c:v>321.12</c:v>
                </c:pt>
                <c:pt idx="4">
                  <c:v>312.5</c:v>
                </c:pt>
                <c:pt idx="5">
                  <c:v>310.93</c:v>
                </c:pt>
                <c:pt idx="6">
                  <c:v>231.5</c:v>
                </c:pt>
                <c:pt idx="7">
                  <c:v>200.08</c:v>
                </c:pt>
                <c:pt idx="8">
                  <c:v>200</c:v>
                </c:pt>
                <c:pt idx="9">
                  <c:v>200</c:v>
                </c:pt>
                <c:pt idx="10">
                  <c:v>402.35</c:v>
                </c:pt>
                <c:pt idx="11">
                  <c:v>128</c:v>
                </c:pt>
              </c:numCache>
            </c:numRef>
          </c:val>
        </c:ser>
        <c:ser>
          <c:idx val="2"/>
          <c:order val="2"/>
          <c:tx>
            <c:strRef>
              <c:f>'pkt7'!$I$4:$I$5</c:f>
              <c:strCache>
                <c:ptCount val="1"/>
                <c:pt idx="0">
                  <c:v>Dodatek Funkcyjny</c:v>
                </c:pt>
              </c:strCache>
            </c:strRef>
          </c:tx>
          <c:invertIfNegative val="0"/>
          <c:val>
            <c:numRef>
              <c:f>'pkt7'!$I$6:$I$17</c:f>
              <c:numCache>
                <c:formatCode>_-* # ##0,000\ "zł"_-;\-* # ##0,000\ "zł"_-;_-* "-"??\ "zł"_-;_-@_-</c:formatCode>
                <c:ptCount val="12"/>
                <c:pt idx="0">
                  <c:v>603.53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603.53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52320"/>
        <c:axId val="201354240"/>
      </c:barChart>
      <c:catAx>
        <c:axId val="201352320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201354240"/>
        <c:crosses val="autoZero"/>
        <c:auto val="1"/>
        <c:lblAlgn val="ctr"/>
        <c:lblOffset val="100"/>
        <c:noMultiLvlLbl val="0"/>
      </c:catAx>
      <c:valAx>
        <c:axId val="201354240"/>
        <c:scaling>
          <c:orientation val="minMax"/>
        </c:scaling>
        <c:delete val="0"/>
        <c:axPos val="l"/>
        <c:majorGridlines/>
        <c:numFmt formatCode="# ##0,00\ &quot;zł&quot;" sourceLinked="1"/>
        <c:majorTickMark val="out"/>
        <c:minorTickMark val="none"/>
        <c:tickLblPos val="nextTo"/>
        <c:crossAx val="2013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57</xdr:row>
      <xdr:rowOff>47625</xdr:rowOff>
    </xdr:from>
    <xdr:to>
      <xdr:col>9</xdr:col>
      <xdr:colOff>438150</xdr:colOff>
      <xdr:row>87</xdr:row>
      <xdr:rowOff>28575</xdr:rowOff>
    </xdr:to>
    <xdr:graphicFrame macro="">
      <xdr:nvGraphicFramePr>
        <xdr:cNvPr id="2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2;WICZENIA%20MIERNIKI%20HR%201%20DZIE&#323;\&#262;WICZENIA%20HR%20OCEN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EXCEL/ZZZ_14-15_grudnia_Kierowniczki/Z_25_kwietnia/dzien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EXCEL/ZZZ_14-15_grudnia_Kierowniczki/Z_25_kwietnia/3-rozwiazan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uta/Desktop/2%20BUDOWA%20MIERNIK&#211;W%20NA%20PODSTAWIE%20BAZ%20DANY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 OCEN"/>
      <sheetName val="TABELA OCEN"/>
      <sheetName val="SŁOWNIK"/>
    </sheetNames>
    <sheetDataSet>
      <sheetData sheetId="0" refreshError="1"/>
      <sheetData sheetId="1" refreshError="1"/>
      <sheetData sheetId="2">
        <row r="2">
          <cell r="A2" t="str">
            <v>Nazwisko szefa działu</v>
          </cell>
          <cell r="B2" t="str">
            <v>Współpraca w grupie</v>
          </cell>
          <cell r="C2" t="str">
            <v>I wdrożenie - po 1 miesiącu</v>
          </cell>
          <cell r="D2">
            <v>1</v>
          </cell>
          <cell r="E2" t="str">
            <v>Obsługa pistoletu pneumatycznego</v>
          </cell>
        </row>
        <row r="3">
          <cell r="A3" t="str">
            <v>Nazwisko brygadzistky</v>
          </cell>
          <cell r="B3" t="str">
            <v>Przekazywanie obowiązków</v>
          </cell>
          <cell r="C3" t="str">
            <v>II wdrożenie - po 3 miesiącach</v>
          </cell>
          <cell r="D3">
            <v>2</v>
          </cell>
          <cell r="E3" t="str">
            <v>Podawanie towaru</v>
          </cell>
        </row>
        <row r="4">
          <cell r="A4" t="str">
            <v xml:space="preserve">Nazwisko mistrza </v>
          </cell>
          <cell r="B4" t="str">
            <v>Dzielenie się wiedza</v>
          </cell>
          <cell r="C4" t="str">
            <v>okresowa</v>
          </cell>
          <cell r="D4">
            <v>3</v>
          </cell>
          <cell r="E4" t="str">
            <v>Układanie na stanowiskach pracy półproduktów</v>
          </cell>
        </row>
        <row r="5">
          <cell r="A5" t="str">
            <v>Ewidencjonowanie czasu pracy</v>
          </cell>
          <cell r="B5" t="str">
            <v>Kultura osobista</v>
          </cell>
          <cell r="D5">
            <v>4</v>
          </cell>
          <cell r="E5" t="str">
            <v>Odbieranie mebli z taśmy i układanie ich na wózkach</v>
          </cell>
        </row>
        <row r="6">
          <cell r="A6" t="str">
            <v>Zasady pracy (urlopy, przerwy, pomieszczenia socjalne</v>
          </cell>
          <cell r="B6" t="str">
            <v>Zaangażowanie</v>
          </cell>
          <cell r="E6" t="str">
            <v xml:space="preserve">Dokonywanie poprawek </v>
          </cell>
        </row>
        <row r="7">
          <cell r="A7" t="str">
            <v>Zasady wynagradzania (akord,  premie)</v>
          </cell>
          <cell r="B7" t="str">
            <v>Absencja</v>
          </cell>
          <cell r="E7" t="str">
            <v>Dostarczanie na stanowisko pracy półproduktów - transport przy użyciu paleciaka</v>
          </cell>
        </row>
        <row r="8">
          <cell r="B8" t="str">
            <v>Jakość</v>
          </cell>
          <cell r="E8" t="str">
            <v>Rozładunek, załadunek Tirów - obsługa wózka widłowego,  paleciaka.</v>
          </cell>
        </row>
        <row r="9">
          <cell r="B9" t="str">
            <v>Wydajność</v>
          </cell>
          <cell r="E9" t="str">
            <v>Porządkowanie, układanie produktów na magazynie (wysokie składowanie).</v>
          </cell>
        </row>
        <row r="10">
          <cell r="B10" t="str">
            <v>Kreatywność</v>
          </cell>
          <cell r="E10" t="str">
            <v>Pomoc podczas załadunku i rozładunku.</v>
          </cell>
        </row>
        <row r="11">
          <cell r="B11" t="str">
            <v>5S</v>
          </cell>
          <cell r="E11" t="str">
            <v>Prace magazynowe.</v>
          </cell>
        </row>
        <row r="12">
          <cell r="B12" t="str">
            <v>Elastyczność</v>
          </cell>
          <cell r="E12" t="str">
            <v>Operator wózka elektrycznego.</v>
          </cell>
        </row>
        <row r="13">
          <cell r="B13" t="str">
            <v>Kultura osobista</v>
          </cell>
        </row>
        <row r="14">
          <cell r="B14" t="str">
            <v>Punktualność</v>
          </cell>
        </row>
        <row r="15">
          <cell r="B15" t="str">
            <v>Dbałość o mienie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t7"/>
      <sheetName val="pkt8"/>
      <sheetName val="Przykład_1"/>
      <sheetName val="dane"/>
      <sheetName val="cennik"/>
      <sheetName val="Wyniki sprzedaży"/>
      <sheetName val="SzukajWyniku"/>
    </sheetNames>
    <sheetDataSet>
      <sheetData sheetId="0"/>
      <sheetData sheetId="1">
        <row r="4">
          <cell r="F4" t="str">
            <v>Pensja zasadnicza</v>
          </cell>
        </row>
      </sheetData>
      <sheetData sheetId="2"/>
      <sheetData sheetId="3"/>
      <sheetData sheetId="4">
        <row r="4">
          <cell r="C4" t="str">
            <v>Drukarka laserowa</v>
          </cell>
          <cell r="D4">
            <v>1000</v>
          </cell>
        </row>
        <row r="5">
          <cell r="C5" t="str">
            <v>Laptop PIV 15,4'</v>
          </cell>
          <cell r="D5">
            <v>3200</v>
          </cell>
        </row>
        <row r="6">
          <cell r="C6" t="str">
            <v>LCD 17'</v>
          </cell>
          <cell r="D6">
            <v>900</v>
          </cell>
        </row>
        <row r="7">
          <cell r="C7" t="str">
            <v>Mysz bezprzewodowa</v>
          </cell>
          <cell r="D7">
            <v>25</v>
          </cell>
        </row>
        <row r="8">
          <cell r="C8" t="str">
            <v>Płyty DVD</v>
          </cell>
          <cell r="D8">
            <v>1.5</v>
          </cell>
        </row>
        <row r="9">
          <cell r="C9" t="str">
            <v>Router WiFi</v>
          </cell>
          <cell r="D9">
            <v>340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zykład_1"/>
      <sheetName val="Przyklad_1_Cennik"/>
      <sheetName val="Przykład_2"/>
      <sheetName val="Pkt 1"/>
      <sheetName val="Pkt 2"/>
      <sheetName val="Pkt 3"/>
      <sheetName val="Pkt 4"/>
      <sheetName val="Dodatkowe_1"/>
      <sheetName val="Dodatkowe_2"/>
      <sheetName val="Dodatkowe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C14" t="str">
            <v>CD</v>
          </cell>
          <cell r="D14">
            <v>6</v>
          </cell>
        </row>
        <row r="15">
          <cell r="C15" t="str">
            <v>DVD</v>
          </cell>
          <cell r="D15">
            <v>11</v>
          </cell>
        </row>
        <row r="16">
          <cell r="C16" t="str">
            <v>BlueRay</v>
          </cell>
          <cell r="D16">
            <v>15</v>
          </cell>
        </row>
      </sheetData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  <sheetName val="Arkusz11"/>
      <sheetName val="Arkusz12"/>
      <sheetName val="ZATRUDNIENIE I ROTACJA"/>
      <sheetName val="Arkusz10"/>
      <sheetName val="Arkusz14"/>
      <sheetName val="Arkusz13"/>
      <sheetName val="REKRUT KOSZTY"/>
      <sheetName val="REKRUT ANALIZA"/>
      <sheetName val="Arkusz4"/>
      <sheetName val="Arkusz5"/>
      <sheetName val="Arkusz7"/>
      <sheetName val="ABSEN"/>
      <sheetName val="Arkusz8"/>
      <sheetName val="Arkusz9"/>
      <sheetName val="SZKOLENIA"/>
      <sheetName val="Arkusz6"/>
      <sheetName val="TABELA OCEN"/>
      <sheetName val="SŁOWN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Pracownik 1</v>
          </cell>
        </row>
        <row r="2">
          <cell r="A2" t="str">
            <v>Pracownik 2</v>
          </cell>
        </row>
        <row r="3">
          <cell r="A3" t="str">
            <v>Pracownik 3</v>
          </cell>
        </row>
        <row r="4">
          <cell r="A4" t="str">
            <v>Pracownik 4</v>
          </cell>
        </row>
        <row r="5">
          <cell r="A5" t="str">
            <v>Pracownik 5</v>
          </cell>
        </row>
        <row r="6">
          <cell r="A6" t="str">
            <v>Pracownik 6</v>
          </cell>
        </row>
        <row r="7">
          <cell r="A7" t="str">
            <v>Pracownik 7</v>
          </cell>
        </row>
        <row r="8">
          <cell r="A8" t="str">
            <v>Pracownik 8</v>
          </cell>
        </row>
        <row r="9">
          <cell r="A9" t="str">
            <v>Pracownik 9</v>
          </cell>
        </row>
        <row r="10">
          <cell r="A10" t="str">
            <v>Pracownik 10</v>
          </cell>
        </row>
        <row r="11">
          <cell r="A11" t="str">
            <v>Pracownik 11</v>
          </cell>
        </row>
        <row r="12">
          <cell r="A12" t="str">
            <v>Pracownik 12</v>
          </cell>
        </row>
        <row r="13">
          <cell r="A13" t="str">
            <v>Pracownik 13</v>
          </cell>
        </row>
        <row r="14">
          <cell r="A14" t="str">
            <v>Pracownik 14</v>
          </cell>
        </row>
        <row r="15">
          <cell r="A15" t="str">
            <v>Pracownik 15</v>
          </cell>
        </row>
        <row r="16">
          <cell r="A16" t="str">
            <v>Pracownik 16</v>
          </cell>
        </row>
        <row r="17">
          <cell r="A17" t="str">
            <v>Pracownik 17</v>
          </cell>
        </row>
        <row r="18">
          <cell r="A18" t="str">
            <v>Pracownik 18</v>
          </cell>
        </row>
        <row r="19">
          <cell r="A19" t="str">
            <v>Pracownik 19</v>
          </cell>
        </row>
        <row r="20">
          <cell r="A20" t="str">
            <v>Pracownik 20</v>
          </cell>
        </row>
        <row r="21">
          <cell r="A21" t="str">
            <v>Pracownik 21</v>
          </cell>
        </row>
        <row r="22">
          <cell r="A22" t="str">
            <v>Pracownik 22</v>
          </cell>
        </row>
        <row r="23">
          <cell r="A23" t="str">
            <v>Pracownik 23</v>
          </cell>
        </row>
        <row r="24">
          <cell r="A24" t="str">
            <v>Pracownik 24</v>
          </cell>
        </row>
        <row r="25">
          <cell r="A25" t="str">
            <v>Pracownik 25</v>
          </cell>
        </row>
        <row r="26">
          <cell r="A26" t="str">
            <v>Pracownik 26</v>
          </cell>
        </row>
        <row r="27">
          <cell r="A27" t="str">
            <v>Pracownik 27</v>
          </cell>
        </row>
        <row r="28">
          <cell r="A28" t="str">
            <v>Pracownik 28</v>
          </cell>
        </row>
        <row r="29">
          <cell r="A29" t="str">
            <v>Pracownik 29</v>
          </cell>
        </row>
        <row r="30">
          <cell r="A30" t="str">
            <v>Pracownik 30</v>
          </cell>
        </row>
        <row r="31">
          <cell r="A31" t="str">
            <v>Pracownik 31</v>
          </cell>
        </row>
        <row r="32">
          <cell r="A32" t="str">
            <v>Pracownik 32</v>
          </cell>
        </row>
        <row r="33">
          <cell r="A33" t="str">
            <v>Pracownik 33</v>
          </cell>
        </row>
        <row r="34">
          <cell r="A34" t="str">
            <v>Pracownik 34</v>
          </cell>
        </row>
        <row r="35">
          <cell r="A35" t="str">
            <v>Pracownik 35</v>
          </cell>
        </row>
        <row r="36">
          <cell r="A36" t="str">
            <v>Pracownik 36</v>
          </cell>
        </row>
        <row r="37">
          <cell r="A37" t="str">
            <v>Pracownik 37</v>
          </cell>
        </row>
        <row r="38">
          <cell r="A38" t="str">
            <v>Pracownik 38</v>
          </cell>
        </row>
        <row r="39">
          <cell r="A39" t="str">
            <v>Pracownik 39</v>
          </cell>
        </row>
        <row r="40">
          <cell r="A40" t="str">
            <v>Pracownik 40</v>
          </cell>
        </row>
        <row r="41">
          <cell r="A41" t="str">
            <v>Pracownik 41</v>
          </cell>
        </row>
        <row r="42">
          <cell r="A42" t="str">
            <v>Pracownik 42</v>
          </cell>
        </row>
        <row r="43">
          <cell r="A43" t="str">
            <v>Pracownik 43</v>
          </cell>
        </row>
        <row r="44">
          <cell r="A44" t="str">
            <v>Pracownik 44</v>
          </cell>
        </row>
        <row r="45">
          <cell r="A45" t="str">
            <v>Pracownik 45</v>
          </cell>
        </row>
        <row r="46">
          <cell r="A46" t="str">
            <v>Pracownik 46</v>
          </cell>
        </row>
        <row r="47">
          <cell r="A47" t="str">
            <v>Pracownik 47</v>
          </cell>
        </row>
        <row r="48">
          <cell r="A48" t="str">
            <v>Pracownik 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Normal="100" workbookViewId="0">
      <selection activeCell="C34" sqref="C34"/>
    </sheetView>
  </sheetViews>
  <sheetFormatPr defaultRowHeight="13.8"/>
  <cols>
    <col min="1" max="1" width="20.19921875" style="6" customWidth="1"/>
    <col min="2" max="2" width="15.09765625" style="6" customWidth="1"/>
    <col min="3" max="3" width="21.19921875" style="6" customWidth="1"/>
    <col min="4" max="4" width="18.8984375" style="6" customWidth="1"/>
    <col min="5" max="5" width="18.59765625" style="6" customWidth="1"/>
    <col min="6" max="6" width="19.8984375" style="6" bestFit="1" customWidth="1"/>
    <col min="7" max="7" width="24.8984375" style="6" customWidth="1"/>
    <col min="8" max="8" width="24.09765625" style="6" customWidth="1"/>
    <col min="9" max="9" width="22.59765625" style="6" customWidth="1"/>
    <col min="10" max="10" width="8.69921875" style="6" bestFit="1" customWidth="1"/>
    <col min="11" max="11" width="10.8984375" style="6" bestFit="1" customWidth="1"/>
    <col min="12" max="12" width="23.19921875" style="6" customWidth="1"/>
    <col min="13" max="13" width="22.09765625" style="6" customWidth="1"/>
    <col min="14" max="256" width="8.69921875" style="6"/>
    <col min="257" max="257" width="17.19921875" style="6" bestFit="1" customWidth="1"/>
    <col min="258" max="258" width="15.19921875" style="6" bestFit="1" customWidth="1"/>
    <col min="259" max="259" width="18.8984375" style="6" customWidth="1"/>
    <col min="260" max="260" width="14.5" style="6" bestFit="1" customWidth="1"/>
    <col min="261" max="261" width="15" style="6" customWidth="1"/>
    <col min="262" max="262" width="19.8984375" style="6" bestFit="1" customWidth="1"/>
    <col min="263" max="263" width="7.3984375" style="6" customWidth="1"/>
    <col min="264" max="264" width="12.59765625" style="6" customWidth="1"/>
    <col min="265" max="265" width="19.8984375" style="6" bestFit="1" customWidth="1"/>
    <col min="266" max="266" width="8.69921875" style="6"/>
    <col min="267" max="267" width="10.8984375" style="6" bestFit="1" customWidth="1"/>
    <col min="268" max="268" width="23.19921875" style="6" customWidth="1"/>
    <col min="269" max="512" width="8.69921875" style="6"/>
    <col min="513" max="513" width="17.19921875" style="6" bestFit="1" customWidth="1"/>
    <col min="514" max="514" width="15.19921875" style="6" bestFit="1" customWidth="1"/>
    <col min="515" max="515" width="18.8984375" style="6" customWidth="1"/>
    <col min="516" max="516" width="14.5" style="6" bestFit="1" customWidth="1"/>
    <col min="517" max="517" width="15" style="6" customWidth="1"/>
    <col min="518" max="518" width="19.8984375" style="6" bestFit="1" customWidth="1"/>
    <col min="519" max="519" width="7.3984375" style="6" customWidth="1"/>
    <col min="520" max="520" width="12.59765625" style="6" customWidth="1"/>
    <col min="521" max="521" width="19.8984375" style="6" bestFit="1" customWidth="1"/>
    <col min="522" max="522" width="8.69921875" style="6"/>
    <col min="523" max="523" width="10.8984375" style="6" bestFit="1" customWidth="1"/>
    <col min="524" max="524" width="23.19921875" style="6" customWidth="1"/>
    <col min="525" max="768" width="8.69921875" style="6"/>
    <col min="769" max="769" width="17.19921875" style="6" bestFit="1" customWidth="1"/>
    <col min="770" max="770" width="15.19921875" style="6" bestFit="1" customWidth="1"/>
    <col min="771" max="771" width="18.8984375" style="6" customWidth="1"/>
    <col min="772" max="772" width="14.5" style="6" bestFit="1" customWidth="1"/>
    <col min="773" max="773" width="15" style="6" customWidth="1"/>
    <col min="774" max="774" width="19.8984375" style="6" bestFit="1" customWidth="1"/>
    <col min="775" max="775" width="7.3984375" style="6" customWidth="1"/>
    <col min="776" max="776" width="12.59765625" style="6" customWidth="1"/>
    <col min="777" max="777" width="19.8984375" style="6" bestFit="1" customWidth="1"/>
    <col min="778" max="778" width="8.69921875" style="6"/>
    <col min="779" max="779" width="10.8984375" style="6" bestFit="1" customWidth="1"/>
    <col min="780" max="780" width="23.19921875" style="6" customWidth="1"/>
    <col min="781" max="1024" width="8.69921875" style="6"/>
    <col min="1025" max="1025" width="17.19921875" style="6" bestFit="1" customWidth="1"/>
    <col min="1026" max="1026" width="15.19921875" style="6" bestFit="1" customWidth="1"/>
    <col min="1027" max="1027" width="18.8984375" style="6" customWidth="1"/>
    <col min="1028" max="1028" width="14.5" style="6" bestFit="1" customWidth="1"/>
    <col min="1029" max="1029" width="15" style="6" customWidth="1"/>
    <col min="1030" max="1030" width="19.8984375" style="6" bestFit="1" customWidth="1"/>
    <col min="1031" max="1031" width="7.3984375" style="6" customWidth="1"/>
    <col min="1032" max="1032" width="12.59765625" style="6" customWidth="1"/>
    <col min="1033" max="1033" width="19.8984375" style="6" bestFit="1" customWidth="1"/>
    <col min="1034" max="1034" width="8.69921875" style="6"/>
    <col min="1035" max="1035" width="10.8984375" style="6" bestFit="1" customWidth="1"/>
    <col min="1036" max="1036" width="23.19921875" style="6" customWidth="1"/>
    <col min="1037" max="1280" width="8.69921875" style="6"/>
    <col min="1281" max="1281" width="17.19921875" style="6" bestFit="1" customWidth="1"/>
    <col min="1282" max="1282" width="15.19921875" style="6" bestFit="1" customWidth="1"/>
    <col min="1283" max="1283" width="18.8984375" style="6" customWidth="1"/>
    <col min="1284" max="1284" width="14.5" style="6" bestFit="1" customWidth="1"/>
    <col min="1285" max="1285" width="15" style="6" customWidth="1"/>
    <col min="1286" max="1286" width="19.8984375" style="6" bestFit="1" customWidth="1"/>
    <col min="1287" max="1287" width="7.3984375" style="6" customWidth="1"/>
    <col min="1288" max="1288" width="12.59765625" style="6" customWidth="1"/>
    <col min="1289" max="1289" width="19.8984375" style="6" bestFit="1" customWidth="1"/>
    <col min="1290" max="1290" width="8.69921875" style="6"/>
    <col min="1291" max="1291" width="10.8984375" style="6" bestFit="1" customWidth="1"/>
    <col min="1292" max="1292" width="23.19921875" style="6" customWidth="1"/>
    <col min="1293" max="1536" width="8.69921875" style="6"/>
    <col min="1537" max="1537" width="17.19921875" style="6" bestFit="1" customWidth="1"/>
    <col min="1538" max="1538" width="15.19921875" style="6" bestFit="1" customWidth="1"/>
    <col min="1539" max="1539" width="18.8984375" style="6" customWidth="1"/>
    <col min="1540" max="1540" width="14.5" style="6" bestFit="1" customWidth="1"/>
    <col min="1541" max="1541" width="15" style="6" customWidth="1"/>
    <col min="1542" max="1542" width="19.8984375" style="6" bestFit="1" customWidth="1"/>
    <col min="1543" max="1543" width="7.3984375" style="6" customWidth="1"/>
    <col min="1544" max="1544" width="12.59765625" style="6" customWidth="1"/>
    <col min="1545" max="1545" width="19.8984375" style="6" bestFit="1" customWidth="1"/>
    <col min="1546" max="1546" width="8.69921875" style="6"/>
    <col min="1547" max="1547" width="10.8984375" style="6" bestFit="1" customWidth="1"/>
    <col min="1548" max="1548" width="23.19921875" style="6" customWidth="1"/>
    <col min="1549" max="1792" width="8.69921875" style="6"/>
    <col min="1793" max="1793" width="17.19921875" style="6" bestFit="1" customWidth="1"/>
    <col min="1794" max="1794" width="15.19921875" style="6" bestFit="1" customWidth="1"/>
    <col min="1795" max="1795" width="18.8984375" style="6" customWidth="1"/>
    <col min="1796" max="1796" width="14.5" style="6" bestFit="1" customWidth="1"/>
    <col min="1797" max="1797" width="15" style="6" customWidth="1"/>
    <col min="1798" max="1798" width="19.8984375" style="6" bestFit="1" customWidth="1"/>
    <col min="1799" max="1799" width="7.3984375" style="6" customWidth="1"/>
    <col min="1800" max="1800" width="12.59765625" style="6" customWidth="1"/>
    <col min="1801" max="1801" width="19.8984375" style="6" bestFit="1" customWidth="1"/>
    <col min="1802" max="1802" width="8.69921875" style="6"/>
    <col min="1803" max="1803" width="10.8984375" style="6" bestFit="1" customWidth="1"/>
    <col min="1804" max="1804" width="23.19921875" style="6" customWidth="1"/>
    <col min="1805" max="2048" width="8.69921875" style="6"/>
    <col min="2049" max="2049" width="17.19921875" style="6" bestFit="1" customWidth="1"/>
    <col min="2050" max="2050" width="15.19921875" style="6" bestFit="1" customWidth="1"/>
    <col min="2051" max="2051" width="18.8984375" style="6" customWidth="1"/>
    <col min="2052" max="2052" width="14.5" style="6" bestFit="1" customWidth="1"/>
    <col min="2053" max="2053" width="15" style="6" customWidth="1"/>
    <col min="2054" max="2054" width="19.8984375" style="6" bestFit="1" customWidth="1"/>
    <col min="2055" max="2055" width="7.3984375" style="6" customWidth="1"/>
    <col min="2056" max="2056" width="12.59765625" style="6" customWidth="1"/>
    <col min="2057" max="2057" width="19.8984375" style="6" bestFit="1" customWidth="1"/>
    <col min="2058" max="2058" width="8.69921875" style="6"/>
    <col min="2059" max="2059" width="10.8984375" style="6" bestFit="1" customWidth="1"/>
    <col min="2060" max="2060" width="23.19921875" style="6" customWidth="1"/>
    <col min="2061" max="2304" width="8.69921875" style="6"/>
    <col min="2305" max="2305" width="17.19921875" style="6" bestFit="1" customWidth="1"/>
    <col min="2306" max="2306" width="15.19921875" style="6" bestFit="1" customWidth="1"/>
    <col min="2307" max="2307" width="18.8984375" style="6" customWidth="1"/>
    <col min="2308" max="2308" width="14.5" style="6" bestFit="1" customWidth="1"/>
    <col min="2309" max="2309" width="15" style="6" customWidth="1"/>
    <col min="2310" max="2310" width="19.8984375" style="6" bestFit="1" customWidth="1"/>
    <col min="2311" max="2311" width="7.3984375" style="6" customWidth="1"/>
    <col min="2312" max="2312" width="12.59765625" style="6" customWidth="1"/>
    <col min="2313" max="2313" width="19.8984375" style="6" bestFit="1" customWidth="1"/>
    <col min="2314" max="2314" width="8.69921875" style="6"/>
    <col min="2315" max="2315" width="10.8984375" style="6" bestFit="1" customWidth="1"/>
    <col min="2316" max="2316" width="23.19921875" style="6" customWidth="1"/>
    <col min="2317" max="2560" width="8.69921875" style="6"/>
    <col min="2561" max="2561" width="17.19921875" style="6" bestFit="1" customWidth="1"/>
    <col min="2562" max="2562" width="15.19921875" style="6" bestFit="1" customWidth="1"/>
    <col min="2563" max="2563" width="18.8984375" style="6" customWidth="1"/>
    <col min="2564" max="2564" width="14.5" style="6" bestFit="1" customWidth="1"/>
    <col min="2565" max="2565" width="15" style="6" customWidth="1"/>
    <col min="2566" max="2566" width="19.8984375" style="6" bestFit="1" customWidth="1"/>
    <col min="2567" max="2567" width="7.3984375" style="6" customWidth="1"/>
    <col min="2568" max="2568" width="12.59765625" style="6" customWidth="1"/>
    <col min="2569" max="2569" width="19.8984375" style="6" bestFit="1" customWidth="1"/>
    <col min="2570" max="2570" width="8.69921875" style="6"/>
    <col min="2571" max="2571" width="10.8984375" style="6" bestFit="1" customWidth="1"/>
    <col min="2572" max="2572" width="23.19921875" style="6" customWidth="1"/>
    <col min="2573" max="2816" width="8.69921875" style="6"/>
    <col min="2817" max="2817" width="17.19921875" style="6" bestFit="1" customWidth="1"/>
    <col min="2818" max="2818" width="15.19921875" style="6" bestFit="1" customWidth="1"/>
    <col min="2819" max="2819" width="18.8984375" style="6" customWidth="1"/>
    <col min="2820" max="2820" width="14.5" style="6" bestFit="1" customWidth="1"/>
    <col min="2821" max="2821" width="15" style="6" customWidth="1"/>
    <col min="2822" max="2822" width="19.8984375" style="6" bestFit="1" customWidth="1"/>
    <col min="2823" max="2823" width="7.3984375" style="6" customWidth="1"/>
    <col min="2824" max="2824" width="12.59765625" style="6" customWidth="1"/>
    <col min="2825" max="2825" width="19.8984375" style="6" bestFit="1" customWidth="1"/>
    <col min="2826" max="2826" width="8.69921875" style="6"/>
    <col min="2827" max="2827" width="10.8984375" style="6" bestFit="1" customWidth="1"/>
    <col min="2828" max="2828" width="23.19921875" style="6" customWidth="1"/>
    <col min="2829" max="3072" width="8.69921875" style="6"/>
    <col min="3073" max="3073" width="17.19921875" style="6" bestFit="1" customWidth="1"/>
    <col min="3074" max="3074" width="15.19921875" style="6" bestFit="1" customWidth="1"/>
    <col min="3075" max="3075" width="18.8984375" style="6" customWidth="1"/>
    <col min="3076" max="3076" width="14.5" style="6" bestFit="1" customWidth="1"/>
    <col min="3077" max="3077" width="15" style="6" customWidth="1"/>
    <col min="3078" max="3078" width="19.8984375" style="6" bestFit="1" customWidth="1"/>
    <col min="3079" max="3079" width="7.3984375" style="6" customWidth="1"/>
    <col min="3080" max="3080" width="12.59765625" style="6" customWidth="1"/>
    <col min="3081" max="3081" width="19.8984375" style="6" bestFit="1" customWidth="1"/>
    <col min="3082" max="3082" width="8.69921875" style="6"/>
    <col min="3083" max="3083" width="10.8984375" style="6" bestFit="1" customWidth="1"/>
    <col min="3084" max="3084" width="23.19921875" style="6" customWidth="1"/>
    <col min="3085" max="3328" width="8.69921875" style="6"/>
    <col min="3329" max="3329" width="17.19921875" style="6" bestFit="1" customWidth="1"/>
    <col min="3330" max="3330" width="15.19921875" style="6" bestFit="1" customWidth="1"/>
    <col min="3331" max="3331" width="18.8984375" style="6" customWidth="1"/>
    <col min="3332" max="3332" width="14.5" style="6" bestFit="1" customWidth="1"/>
    <col min="3333" max="3333" width="15" style="6" customWidth="1"/>
    <col min="3334" max="3334" width="19.8984375" style="6" bestFit="1" customWidth="1"/>
    <col min="3335" max="3335" width="7.3984375" style="6" customWidth="1"/>
    <col min="3336" max="3336" width="12.59765625" style="6" customWidth="1"/>
    <col min="3337" max="3337" width="19.8984375" style="6" bestFit="1" customWidth="1"/>
    <col min="3338" max="3338" width="8.69921875" style="6"/>
    <col min="3339" max="3339" width="10.8984375" style="6" bestFit="1" customWidth="1"/>
    <col min="3340" max="3340" width="23.19921875" style="6" customWidth="1"/>
    <col min="3341" max="3584" width="8.69921875" style="6"/>
    <col min="3585" max="3585" width="17.19921875" style="6" bestFit="1" customWidth="1"/>
    <col min="3586" max="3586" width="15.19921875" style="6" bestFit="1" customWidth="1"/>
    <col min="3587" max="3587" width="18.8984375" style="6" customWidth="1"/>
    <col min="3588" max="3588" width="14.5" style="6" bestFit="1" customWidth="1"/>
    <col min="3589" max="3589" width="15" style="6" customWidth="1"/>
    <col min="3590" max="3590" width="19.8984375" style="6" bestFit="1" customWidth="1"/>
    <col min="3591" max="3591" width="7.3984375" style="6" customWidth="1"/>
    <col min="3592" max="3592" width="12.59765625" style="6" customWidth="1"/>
    <col min="3593" max="3593" width="19.8984375" style="6" bestFit="1" customWidth="1"/>
    <col min="3594" max="3594" width="8.69921875" style="6"/>
    <col min="3595" max="3595" width="10.8984375" style="6" bestFit="1" customWidth="1"/>
    <col min="3596" max="3596" width="23.19921875" style="6" customWidth="1"/>
    <col min="3597" max="3840" width="8.69921875" style="6"/>
    <col min="3841" max="3841" width="17.19921875" style="6" bestFit="1" customWidth="1"/>
    <col min="3842" max="3842" width="15.19921875" style="6" bestFit="1" customWidth="1"/>
    <col min="3843" max="3843" width="18.8984375" style="6" customWidth="1"/>
    <col min="3844" max="3844" width="14.5" style="6" bestFit="1" customWidth="1"/>
    <col min="3845" max="3845" width="15" style="6" customWidth="1"/>
    <col min="3846" max="3846" width="19.8984375" style="6" bestFit="1" customWidth="1"/>
    <col min="3847" max="3847" width="7.3984375" style="6" customWidth="1"/>
    <col min="3848" max="3848" width="12.59765625" style="6" customWidth="1"/>
    <col min="3849" max="3849" width="19.8984375" style="6" bestFit="1" customWidth="1"/>
    <col min="3850" max="3850" width="8.69921875" style="6"/>
    <col min="3851" max="3851" width="10.8984375" style="6" bestFit="1" customWidth="1"/>
    <col min="3852" max="3852" width="23.19921875" style="6" customWidth="1"/>
    <col min="3853" max="4096" width="8.69921875" style="6"/>
    <col min="4097" max="4097" width="17.19921875" style="6" bestFit="1" customWidth="1"/>
    <col min="4098" max="4098" width="15.19921875" style="6" bestFit="1" customWidth="1"/>
    <col min="4099" max="4099" width="18.8984375" style="6" customWidth="1"/>
    <col min="4100" max="4100" width="14.5" style="6" bestFit="1" customWidth="1"/>
    <col min="4101" max="4101" width="15" style="6" customWidth="1"/>
    <col min="4102" max="4102" width="19.8984375" style="6" bestFit="1" customWidth="1"/>
    <col min="4103" max="4103" width="7.3984375" style="6" customWidth="1"/>
    <col min="4104" max="4104" width="12.59765625" style="6" customWidth="1"/>
    <col min="4105" max="4105" width="19.8984375" style="6" bestFit="1" customWidth="1"/>
    <col min="4106" max="4106" width="8.69921875" style="6"/>
    <col min="4107" max="4107" width="10.8984375" style="6" bestFit="1" customWidth="1"/>
    <col min="4108" max="4108" width="23.19921875" style="6" customWidth="1"/>
    <col min="4109" max="4352" width="8.69921875" style="6"/>
    <col min="4353" max="4353" width="17.19921875" style="6" bestFit="1" customWidth="1"/>
    <col min="4354" max="4354" width="15.19921875" style="6" bestFit="1" customWidth="1"/>
    <col min="4355" max="4355" width="18.8984375" style="6" customWidth="1"/>
    <col min="4356" max="4356" width="14.5" style="6" bestFit="1" customWidth="1"/>
    <col min="4357" max="4357" width="15" style="6" customWidth="1"/>
    <col min="4358" max="4358" width="19.8984375" style="6" bestFit="1" customWidth="1"/>
    <col min="4359" max="4359" width="7.3984375" style="6" customWidth="1"/>
    <col min="4360" max="4360" width="12.59765625" style="6" customWidth="1"/>
    <col min="4361" max="4361" width="19.8984375" style="6" bestFit="1" customWidth="1"/>
    <col min="4362" max="4362" width="8.69921875" style="6"/>
    <col min="4363" max="4363" width="10.8984375" style="6" bestFit="1" customWidth="1"/>
    <col min="4364" max="4364" width="23.19921875" style="6" customWidth="1"/>
    <col min="4365" max="4608" width="8.69921875" style="6"/>
    <col min="4609" max="4609" width="17.19921875" style="6" bestFit="1" customWidth="1"/>
    <col min="4610" max="4610" width="15.19921875" style="6" bestFit="1" customWidth="1"/>
    <col min="4611" max="4611" width="18.8984375" style="6" customWidth="1"/>
    <col min="4612" max="4612" width="14.5" style="6" bestFit="1" customWidth="1"/>
    <col min="4613" max="4613" width="15" style="6" customWidth="1"/>
    <col min="4614" max="4614" width="19.8984375" style="6" bestFit="1" customWidth="1"/>
    <col min="4615" max="4615" width="7.3984375" style="6" customWidth="1"/>
    <col min="4616" max="4616" width="12.59765625" style="6" customWidth="1"/>
    <col min="4617" max="4617" width="19.8984375" style="6" bestFit="1" customWidth="1"/>
    <col min="4618" max="4618" width="8.69921875" style="6"/>
    <col min="4619" max="4619" width="10.8984375" style="6" bestFit="1" customWidth="1"/>
    <col min="4620" max="4620" width="23.19921875" style="6" customWidth="1"/>
    <col min="4621" max="4864" width="8.69921875" style="6"/>
    <col min="4865" max="4865" width="17.19921875" style="6" bestFit="1" customWidth="1"/>
    <col min="4866" max="4866" width="15.19921875" style="6" bestFit="1" customWidth="1"/>
    <col min="4867" max="4867" width="18.8984375" style="6" customWidth="1"/>
    <col min="4868" max="4868" width="14.5" style="6" bestFit="1" customWidth="1"/>
    <col min="4869" max="4869" width="15" style="6" customWidth="1"/>
    <col min="4870" max="4870" width="19.8984375" style="6" bestFit="1" customWidth="1"/>
    <col min="4871" max="4871" width="7.3984375" style="6" customWidth="1"/>
    <col min="4872" max="4872" width="12.59765625" style="6" customWidth="1"/>
    <col min="4873" max="4873" width="19.8984375" style="6" bestFit="1" customWidth="1"/>
    <col min="4874" max="4874" width="8.69921875" style="6"/>
    <col min="4875" max="4875" width="10.8984375" style="6" bestFit="1" customWidth="1"/>
    <col min="4876" max="4876" width="23.19921875" style="6" customWidth="1"/>
    <col min="4877" max="5120" width="8.69921875" style="6"/>
    <col min="5121" max="5121" width="17.19921875" style="6" bestFit="1" customWidth="1"/>
    <col min="5122" max="5122" width="15.19921875" style="6" bestFit="1" customWidth="1"/>
    <col min="5123" max="5123" width="18.8984375" style="6" customWidth="1"/>
    <col min="5124" max="5124" width="14.5" style="6" bestFit="1" customWidth="1"/>
    <col min="5125" max="5125" width="15" style="6" customWidth="1"/>
    <col min="5126" max="5126" width="19.8984375" style="6" bestFit="1" customWidth="1"/>
    <col min="5127" max="5127" width="7.3984375" style="6" customWidth="1"/>
    <col min="5128" max="5128" width="12.59765625" style="6" customWidth="1"/>
    <col min="5129" max="5129" width="19.8984375" style="6" bestFit="1" customWidth="1"/>
    <col min="5130" max="5130" width="8.69921875" style="6"/>
    <col min="5131" max="5131" width="10.8984375" style="6" bestFit="1" customWidth="1"/>
    <col min="5132" max="5132" width="23.19921875" style="6" customWidth="1"/>
    <col min="5133" max="5376" width="8.69921875" style="6"/>
    <col min="5377" max="5377" width="17.19921875" style="6" bestFit="1" customWidth="1"/>
    <col min="5378" max="5378" width="15.19921875" style="6" bestFit="1" customWidth="1"/>
    <col min="5379" max="5379" width="18.8984375" style="6" customWidth="1"/>
    <col min="5380" max="5380" width="14.5" style="6" bestFit="1" customWidth="1"/>
    <col min="5381" max="5381" width="15" style="6" customWidth="1"/>
    <col min="5382" max="5382" width="19.8984375" style="6" bestFit="1" customWidth="1"/>
    <col min="5383" max="5383" width="7.3984375" style="6" customWidth="1"/>
    <col min="5384" max="5384" width="12.59765625" style="6" customWidth="1"/>
    <col min="5385" max="5385" width="19.8984375" style="6" bestFit="1" customWidth="1"/>
    <col min="5386" max="5386" width="8.69921875" style="6"/>
    <col min="5387" max="5387" width="10.8984375" style="6" bestFit="1" customWidth="1"/>
    <col min="5388" max="5388" width="23.19921875" style="6" customWidth="1"/>
    <col min="5389" max="5632" width="8.69921875" style="6"/>
    <col min="5633" max="5633" width="17.19921875" style="6" bestFit="1" customWidth="1"/>
    <col min="5634" max="5634" width="15.19921875" style="6" bestFit="1" customWidth="1"/>
    <col min="5635" max="5635" width="18.8984375" style="6" customWidth="1"/>
    <col min="5636" max="5636" width="14.5" style="6" bestFit="1" customWidth="1"/>
    <col min="5637" max="5637" width="15" style="6" customWidth="1"/>
    <col min="5638" max="5638" width="19.8984375" style="6" bestFit="1" customWidth="1"/>
    <col min="5639" max="5639" width="7.3984375" style="6" customWidth="1"/>
    <col min="5640" max="5640" width="12.59765625" style="6" customWidth="1"/>
    <col min="5641" max="5641" width="19.8984375" style="6" bestFit="1" customWidth="1"/>
    <col min="5642" max="5642" width="8.69921875" style="6"/>
    <col min="5643" max="5643" width="10.8984375" style="6" bestFit="1" customWidth="1"/>
    <col min="5644" max="5644" width="23.19921875" style="6" customWidth="1"/>
    <col min="5645" max="5888" width="8.69921875" style="6"/>
    <col min="5889" max="5889" width="17.19921875" style="6" bestFit="1" customWidth="1"/>
    <col min="5890" max="5890" width="15.19921875" style="6" bestFit="1" customWidth="1"/>
    <col min="5891" max="5891" width="18.8984375" style="6" customWidth="1"/>
    <col min="5892" max="5892" width="14.5" style="6" bestFit="1" customWidth="1"/>
    <col min="5893" max="5893" width="15" style="6" customWidth="1"/>
    <col min="5894" max="5894" width="19.8984375" style="6" bestFit="1" customWidth="1"/>
    <col min="5895" max="5895" width="7.3984375" style="6" customWidth="1"/>
    <col min="5896" max="5896" width="12.59765625" style="6" customWidth="1"/>
    <col min="5897" max="5897" width="19.8984375" style="6" bestFit="1" customWidth="1"/>
    <col min="5898" max="5898" width="8.69921875" style="6"/>
    <col min="5899" max="5899" width="10.8984375" style="6" bestFit="1" customWidth="1"/>
    <col min="5900" max="5900" width="23.19921875" style="6" customWidth="1"/>
    <col min="5901" max="6144" width="8.69921875" style="6"/>
    <col min="6145" max="6145" width="17.19921875" style="6" bestFit="1" customWidth="1"/>
    <col min="6146" max="6146" width="15.19921875" style="6" bestFit="1" customWidth="1"/>
    <col min="6147" max="6147" width="18.8984375" style="6" customWidth="1"/>
    <col min="6148" max="6148" width="14.5" style="6" bestFit="1" customWidth="1"/>
    <col min="6149" max="6149" width="15" style="6" customWidth="1"/>
    <col min="6150" max="6150" width="19.8984375" style="6" bestFit="1" customWidth="1"/>
    <col min="6151" max="6151" width="7.3984375" style="6" customWidth="1"/>
    <col min="6152" max="6152" width="12.59765625" style="6" customWidth="1"/>
    <col min="6153" max="6153" width="19.8984375" style="6" bestFit="1" customWidth="1"/>
    <col min="6154" max="6154" width="8.69921875" style="6"/>
    <col min="6155" max="6155" width="10.8984375" style="6" bestFit="1" customWidth="1"/>
    <col min="6156" max="6156" width="23.19921875" style="6" customWidth="1"/>
    <col min="6157" max="6400" width="8.69921875" style="6"/>
    <col min="6401" max="6401" width="17.19921875" style="6" bestFit="1" customWidth="1"/>
    <col min="6402" max="6402" width="15.19921875" style="6" bestFit="1" customWidth="1"/>
    <col min="6403" max="6403" width="18.8984375" style="6" customWidth="1"/>
    <col min="6404" max="6404" width="14.5" style="6" bestFit="1" customWidth="1"/>
    <col min="6405" max="6405" width="15" style="6" customWidth="1"/>
    <col min="6406" max="6406" width="19.8984375" style="6" bestFit="1" customWidth="1"/>
    <col min="6407" max="6407" width="7.3984375" style="6" customWidth="1"/>
    <col min="6408" max="6408" width="12.59765625" style="6" customWidth="1"/>
    <col min="6409" max="6409" width="19.8984375" style="6" bestFit="1" customWidth="1"/>
    <col min="6410" max="6410" width="8.69921875" style="6"/>
    <col min="6411" max="6411" width="10.8984375" style="6" bestFit="1" customWidth="1"/>
    <col min="6412" max="6412" width="23.19921875" style="6" customWidth="1"/>
    <col min="6413" max="6656" width="8.69921875" style="6"/>
    <col min="6657" max="6657" width="17.19921875" style="6" bestFit="1" customWidth="1"/>
    <col min="6658" max="6658" width="15.19921875" style="6" bestFit="1" customWidth="1"/>
    <col min="6659" max="6659" width="18.8984375" style="6" customWidth="1"/>
    <col min="6660" max="6660" width="14.5" style="6" bestFit="1" customWidth="1"/>
    <col min="6661" max="6661" width="15" style="6" customWidth="1"/>
    <col min="6662" max="6662" width="19.8984375" style="6" bestFit="1" customWidth="1"/>
    <col min="6663" max="6663" width="7.3984375" style="6" customWidth="1"/>
    <col min="6664" max="6664" width="12.59765625" style="6" customWidth="1"/>
    <col min="6665" max="6665" width="19.8984375" style="6" bestFit="1" customWidth="1"/>
    <col min="6666" max="6666" width="8.69921875" style="6"/>
    <col min="6667" max="6667" width="10.8984375" style="6" bestFit="1" customWidth="1"/>
    <col min="6668" max="6668" width="23.19921875" style="6" customWidth="1"/>
    <col min="6669" max="6912" width="8.69921875" style="6"/>
    <col min="6913" max="6913" width="17.19921875" style="6" bestFit="1" customWidth="1"/>
    <col min="6914" max="6914" width="15.19921875" style="6" bestFit="1" customWidth="1"/>
    <col min="6915" max="6915" width="18.8984375" style="6" customWidth="1"/>
    <col min="6916" max="6916" width="14.5" style="6" bestFit="1" customWidth="1"/>
    <col min="6917" max="6917" width="15" style="6" customWidth="1"/>
    <col min="6918" max="6918" width="19.8984375" style="6" bestFit="1" customWidth="1"/>
    <col min="6919" max="6919" width="7.3984375" style="6" customWidth="1"/>
    <col min="6920" max="6920" width="12.59765625" style="6" customWidth="1"/>
    <col min="6921" max="6921" width="19.8984375" style="6" bestFit="1" customWidth="1"/>
    <col min="6922" max="6922" width="8.69921875" style="6"/>
    <col min="6923" max="6923" width="10.8984375" style="6" bestFit="1" customWidth="1"/>
    <col min="6924" max="6924" width="23.19921875" style="6" customWidth="1"/>
    <col min="6925" max="7168" width="8.69921875" style="6"/>
    <col min="7169" max="7169" width="17.19921875" style="6" bestFit="1" customWidth="1"/>
    <col min="7170" max="7170" width="15.19921875" style="6" bestFit="1" customWidth="1"/>
    <col min="7171" max="7171" width="18.8984375" style="6" customWidth="1"/>
    <col min="7172" max="7172" width="14.5" style="6" bestFit="1" customWidth="1"/>
    <col min="7173" max="7173" width="15" style="6" customWidth="1"/>
    <col min="7174" max="7174" width="19.8984375" style="6" bestFit="1" customWidth="1"/>
    <col min="7175" max="7175" width="7.3984375" style="6" customWidth="1"/>
    <col min="7176" max="7176" width="12.59765625" style="6" customWidth="1"/>
    <col min="7177" max="7177" width="19.8984375" style="6" bestFit="1" customWidth="1"/>
    <col min="7178" max="7178" width="8.69921875" style="6"/>
    <col min="7179" max="7179" width="10.8984375" style="6" bestFit="1" customWidth="1"/>
    <col min="7180" max="7180" width="23.19921875" style="6" customWidth="1"/>
    <col min="7181" max="7424" width="8.69921875" style="6"/>
    <col min="7425" max="7425" width="17.19921875" style="6" bestFit="1" customWidth="1"/>
    <col min="7426" max="7426" width="15.19921875" style="6" bestFit="1" customWidth="1"/>
    <col min="7427" max="7427" width="18.8984375" style="6" customWidth="1"/>
    <col min="7428" max="7428" width="14.5" style="6" bestFit="1" customWidth="1"/>
    <col min="7429" max="7429" width="15" style="6" customWidth="1"/>
    <col min="7430" max="7430" width="19.8984375" style="6" bestFit="1" customWidth="1"/>
    <col min="7431" max="7431" width="7.3984375" style="6" customWidth="1"/>
    <col min="7432" max="7432" width="12.59765625" style="6" customWidth="1"/>
    <col min="7433" max="7433" width="19.8984375" style="6" bestFit="1" customWidth="1"/>
    <col min="7434" max="7434" width="8.69921875" style="6"/>
    <col min="7435" max="7435" width="10.8984375" style="6" bestFit="1" customWidth="1"/>
    <col min="7436" max="7436" width="23.19921875" style="6" customWidth="1"/>
    <col min="7437" max="7680" width="8.69921875" style="6"/>
    <col min="7681" max="7681" width="17.19921875" style="6" bestFit="1" customWidth="1"/>
    <col min="7682" max="7682" width="15.19921875" style="6" bestFit="1" customWidth="1"/>
    <col min="7683" max="7683" width="18.8984375" style="6" customWidth="1"/>
    <col min="7684" max="7684" width="14.5" style="6" bestFit="1" customWidth="1"/>
    <col min="7685" max="7685" width="15" style="6" customWidth="1"/>
    <col min="7686" max="7686" width="19.8984375" style="6" bestFit="1" customWidth="1"/>
    <col min="7687" max="7687" width="7.3984375" style="6" customWidth="1"/>
    <col min="7688" max="7688" width="12.59765625" style="6" customWidth="1"/>
    <col min="7689" max="7689" width="19.8984375" style="6" bestFit="1" customWidth="1"/>
    <col min="7690" max="7690" width="8.69921875" style="6"/>
    <col min="7691" max="7691" width="10.8984375" style="6" bestFit="1" customWidth="1"/>
    <col min="7692" max="7692" width="23.19921875" style="6" customWidth="1"/>
    <col min="7693" max="7936" width="8.69921875" style="6"/>
    <col min="7937" max="7937" width="17.19921875" style="6" bestFit="1" customWidth="1"/>
    <col min="7938" max="7938" width="15.19921875" style="6" bestFit="1" customWidth="1"/>
    <col min="7939" max="7939" width="18.8984375" style="6" customWidth="1"/>
    <col min="7940" max="7940" width="14.5" style="6" bestFit="1" customWidth="1"/>
    <col min="7941" max="7941" width="15" style="6" customWidth="1"/>
    <col min="7942" max="7942" width="19.8984375" style="6" bestFit="1" customWidth="1"/>
    <col min="7943" max="7943" width="7.3984375" style="6" customWidth="1"/>
    <col min="7944" max="7944" width="12.59765625" style="6" customWidth="1"/>
    <col min="7945" max="7945" width="19.8984375" style="6" bestFit="1" customWidth="1"/>
    <col min="7946" max="7946" width="8.69921875" style="6"/>
    <col min="7947" max="7947" width="10.8984375" style="6" bestFit="1" customWidth="1"/>
    <col min="7948" max="7948" width="23.19921875" style="6" customWidth="1"/>
    <col min="7949" max="8192" width="8.69921875" style="6"/>
    <col min="8193" max="8193" width="17.19921875" style="6" bestFit="1" customWidth="1"/>
    <col min="8194" max="8194" width="15.19921875" style="6" bestFit="1" customWidth="1"/>
    <col min="8195" max="8195" width="18.8984375" style="6" customWidth="1"/>
    <col min="8196" max="8196" width="14.5" style="6" bestFit="1" customWidth="1"/>
    <col min="8197" max="8197" width="15" style="6" customWidth="1"/>
    <col min="8198" max="8198" width="19.8984375" style="6" bestFit="1" customWidth="1"/>
    <col min="8199" max="8199" width="7.3984375" style="6" customWidth="1"/>
    <col min="8200" max="8200" width="12.59765625" style="6" customWidth="1"/>
    <col min="8201" max="8201" width="19.8984375" style="6" bestFit="1" customWidth="1"/>
    <col min="8202" max="8202" width="8.69921875" style="6"/>
    <col min="8203" max="8203" width="10.8984375" style="6" bestFit="1" customWidth="1"/>
    <col min="8204" max="8204" width="23.19921875" style="6" customWidth="1"/>
    <col min="8205" max="8448" width="8.69921875" style="6"/>
    <col min="8449" max="8449" width="17.19921875" style="6" bestFit="1" customWidth="1"/>
    <col min="8450" max="8450" width="15.19921875" style="6" bestFit="1" customWidth="1"/>
    <col min="8451" max="8451" width="18.8984375" style="6" customWidth="1"/>
    <col min="8452" max="8452" width="14.5" style="6" bestFit="1" customWidth="1"/>
    <col min="8453" max="8453" width="15" style="6" customWidth="1"/>
    <col min="8454" max="8454" width="19.8984375" style="6" bestFit="1" customWidth="1"/>
    <col min="8455" max="8455" width="7.3984375" style="6" customWidth="1"/>
    <col min="8456" max="8456" width="12.59765625" style="6" customWidth="1"/>
    <col min="8457" max="8457" width="19.8984375" style="6" bestFit="1" customWidth="1"/>
    <col min="8458" max="8458" width="8.69921875" style="6"/>
    <col min="8459" max="8459" width="10.8984375" style="6" bestFit="1" customWidth="1"/>
    <col min="8460" max="8460" width="23.19921875" style="6" customWidth="1"/>
    <col min="8461" max="8704" width="8.69921875" style="6"/>
    <col min="8705" max="8705" width="17.19921875" style="6" bestFit="1" customWidth="1"/>
    <col min="8706" max="8706" width="15.19921875" style="6" bestFit="1" customWidth="1"/>
    <col min="8707" max="8707" width="18.8984375" style="6" customWidth="1"/>
    <col min="8708" max="8708" width="14.5" style="6" bestFit="1" customWidth="1"/>
    <col min="8709" max="8709" width="15" style="6" customWidth="1"/>
    <col min="8710" max="8710" width="19.8984375" style="6" bestFit="1" customWidth="1"/>
    <col min="8711" max="8711" width="7.3984375" style="6" customWidth="1"/>
    <col min="8712" max="8712" width="12.59765625" style="6" customWidth="1"/>
    <col min="8713" max="8713" width="19.8984375" style="6" bestFit="1" customWidth="1"/>
    <col min="8714" max="8714" width="8.69921875" style="6"/>
    <col min="8715" max="8715" width="10.8984375" style="6" bestFit="1" customWidth="1"/>
    <col min="8716" max="8716" width="23.19921875" style="6" customWidth="1"/>
    <col min="8717" max="8960" width="8.69921875" style="6"/>
    <col min="8961" max="8961" width="17.19921875" style="6" bestFit="1" customWidth="1"/>
    <col min="8962" max="8962" width="15.19921875" style="6" bestFit="1" customWidth="1"/>
    <col min="8963" max="8963" width="18.8984375" style="6" customWidth="1"/>
    <col min="8964" max="8964" width="14.5" style="6" bestFit="1" customWidth="1"/>
    <col min="8965" max="8965" width="15" style="6" customWidth="1"/>
    <col min="8966" max="8966" width="19.8984375" style="6" bestFit="1" customWidth="1"/>
    <col min="8967" max="8967" width="7.3984375" style="6" customWidth="1"/>
    <col min="8968" max="8968" width="12.59765625" style="6" customWidth="1"/>
    <col min="8969" max="8969" width="19.8984375" style="6" bestFit="1" customWidth="1"/>
    <col min="8970" max="8970" width="8.69921875" style="6"/>
    <col min="8971" max="8971" width="10.8984375" style="6" bestFit="1" customWidth="1"/>
    <col min="8972" max="8972" width="23.19921875" style="6" customWidth="1"/>
    <col min="8973" max="9216" width="8.69921875" style="6"/>
    <col min="9217" max="9217" width="17.19921875" style="6" bestFit="1" customWidth="1"/>
    <col min="9218" max="9218" width="15.19921875" style="6" bestFit="1" customWidth="1"/>
    <col min="9219" max="9219" width="18.8984375" style="6" customWidth="1"/>
    <col min="9220" max="9220" width="14.5" style="6" bestFit="1" customWidth="1"/>
    <col min="9221" max="9221" width="15" style="6" customWidth="1"/>
    <col min="9222" max="9222" width="19.8984375" style="6" bestFit="1" customWidth="1"/>
    <col min="9223" max="9223" width="7.3984375" style="6" customWidth="1"/>
    <col min="9224" max="9224" width="12.59765625" style="6" customWidth="1"/>
    <col min="9225" max="9225" width="19.8984375" style="6" bestFit="1" customWidth="1"/>
    <col min="9226" max="9226" width="8.69921875" style="6"/>
    <col min="9227" max="9227" width="10.8984375" style="6" bestFit="1" customWidth="1"/>
    <col min="9228" max="9228" width="23.19921875" style="6" customWidth="1"/>
    <col min="9229" max="9472" width="8.69921875" style="6"/>
    <col min="9473" max="9473" width="17.19921875" style="6" bestFit="1" customWidth="1"/>
    <col min="9474" max="9474" width="15.19921875" style="6" bestFit="1" customWidth="1"/>
    <col min="9475" max="9475" width="18.8984375" style="6" customWidth="1"/>
    <col min="9476" max="9476" width="14.5" style="6" bestFit="1" customWidth="1"/>
    <col min="9477" max="9477" width="15" style="6" customWidth="1"/>
    <col min="9478" max="9478" width="19.8984375" style="6" bestFit="1" customWidth="1"/>
    <col min="9479" max="9479" width="7.3984375" style="6" customWidth="1"/>
    <col min="9480" max="9480" width="12.59765625" style="6" customWidth="1"/>
    <col min="9481" max="9481" width="19.8984375" style="6" bestFit="1" customWidth="1"/>
    <col min="9482" max="9482" width="8.69921875" style="6"/>
    <col min="9483" max="9483" width="10.8984375" style="6" bestFit="1" customWidth="1"/>
    <col min="9484" max="9484" width="23.19921875" style="6" customWidth="1"/>
    <col min="9485" max="9728" width="8.69921875" style="6"/>
    <col min="9729" max="9729" width="17.19921875" style="6" bestFit="1" customWidth="1"/>
    <col min="9730" max="9730" width="15.19921875" style="6" bestFit="1" customWidth="1"/>
    <col min="9731" max="9731" width="18.8984375" style="6" customWidth="1"/>
    <col min="9732" max="9732" width="14.5" style="6" bestFit="1" customWidth="1"/>
    <col min="9733" max="9733" width="15" style="6" customWidth="1"/>
    <col min="9734" max="9734" width="19.8984375" style="6" bestFit="1" customWidth="1"/>
    <col min="9735" max="9735" width="7.3984375" style="6" customWidth="1"/>
    <col min="9736" max="9736" width="12.59765625" style="6" customWidth="1"/>
    <col min="9737" max="9737" width="19.8984375" style="6" bestFit="1" customWidth="1"/>
    <col min="9738" max="9738" width="8.69921875" style="6"/>
    <col min="9739" max="9739" width="10.8984375" style="6" bestFit="1" customWidth="1"/>
    <col min="9740" max="9740" width="23.19921875" style="6" customWidth="1"/>
    <col min="9741" max="9984" width="8.69921875" style="6"/>
    <col min="9985" max="9985" width="17.19921875" style="6" bestFit="1" customWidth="1"/>
    <col min="9986" max="9986" width="15.19921875" style="6" bestFit="1" customWidth="1"/>
    <col min="9987" max="9987" width="18.8984375" style="6" customWidth="1"/>
    <col min="9988" max="9988" width="14.5" style="6" bestFit="1" customWidth="1"/>
    <col min="9989" max="9989" width="15" style="6" customWidth="1"/>
    <col min="9990" max="9990" width="19.8984375" style="6" bestFit="1" customWidth="1"/>
    <col min="9991" max="9991" width="7.3984375" style="6" customWidth="1"/>
    <col min="9992" max="9992" width="12.59765625" style="6" customWidth="1"/>
    <col min="9993" max="9993" width="19.8984375" style="6" bestFit="1" customWidth="1"/>
    <col min="9994" max="9994" width="8.69921875" style="6"/>
    <col min="9995" max="9995" width="10.8984375" style="6" bestFit="1" customWidth="1"/>
    <col min="9996" max="9996" width="23.19921875" style="6" customWidth="1"/>
    <col min="9997" max="10240" width="8.69921875" style="6"/>
    <col min="10241" max="10241" width="17.19921875" style="6" bestFit="1" customWidth="1"/>
    <col min="10242" max="10242" width="15.19921875" style="6" bestFit="1" customWidth="1"/>
    <col min="10243" max="10243" width="18.8984375" style="6" customWidth="1"/>
    <col min="10244" max="10244" width="14.5" style="6" bestFit="1" customWidth="1"/>
    <col min="10245" max="10245" width="15" style="6" customWidth="1"/>
    <col min="10246" max="10246" width="19.8984375" style="6" bestFit="1" customWidth="1"/>
    <col min="10247" max="10247" width="7.3984375" style="6" customWidth="1"/>
    <col min="10248" max="10248" width="12.59765625" style="6" customWidth="1"/>
    <col min="10249" max="10249" width="19.8984375" style="6" bestFit="1" customWidth="1"/>
    <col min="10250" max="10250" width="8.69921875" style="6"/>
    <col min="10251" max="10251" width="10.8984375" style="6" bestFit="1" customWidth="1"/>
    <col min="10252" max="10252" width="23.19921875" style="6" customWidth="1"/>
    <col min="10253" max="10496" width="8.69921875" style="6"/>
    <col min="10497" max="10497" width="17.19921875" style="6" bestFit="1" customWidth="1"/>
    <col min="10498" max="10498" width="15.19921875" style="6" bestFit="1" customWidth="1"/>
    <col min="10499" max="10499" width="18.8984375" style="6" customWidth="1"/>
    <col min="10500" max="10500" width="14.5" style="6" bestFit="1" customWidth="1"/>
    <col min="10501" max="10501" width="15" style="6" customWidth="1"/>
    <col min="10502" max="10502" width="19.8984375" style="6" bestFit="1" customWidth="1"/>
    <col min="10503" max="10503" width="7.3984375" style="6" customWidth="1"/>
    <col min="10504" max="10504" width="12.59765625" style="6" customWidth="1"/>
    <col min="10505" max="10505" width="19.8984375" style="6" bestFit="1" customWidth="1"/>
    <col min="10506" max="10506" width="8.69921875" style="6"/>
    <col min="10507" max="10507" width="10.8984375" style="6" bestFit="1" customWidth="1"/>
    <col min="10508" max="10508" width="23.19921875" style="6" customWidth="1"/>
    <col min="10509" max="10752" width="8.69921875" style="6"/>
    <col min="10753" max="10753" width="17.19921875" style="6" bestFit="1" customWidth="1"/>
    <col min="10754" max="10754" width="15.19921875" style="6" bestFit="1" customWidth="1"/>
    <col min="10755" max="10755" width="18.8984375" style="6" customWidth="1"/>
    <col min="10756" max="10756" width="14.5" style="6" bestFit="1" customWidth="1"/>
    <col min="10757" max="10757" width="15" style="6" customWidth="1"/>
    <col min="10758" max="10758" width="19.8984375" style="6" bestFit="1" customWidth="1"/>
    <col min="10759" max="10759" width="7.3984375" style="6" customWidth="1"/>
    <col min="10760" max="10760" width="12.59765625" style="6" customWidth="1"/>
    <col min="10761" max="10761" width="19.8984375" style="6" bestFit="1" customWidth="1"/>
    <col min="10762" max="10762" width="8.69921875" style="6"/>
    <col min="10763" max="10763" width="10.8984375" style="6" bestFit="1" customWidth="1"/>
    <col min="10764" max="10764" width="23.19921875" style="6" customWidth="1"/>
    <col min="10765" max="11008" width="8.69921875" style="6"/>
    <col min="11009" max="11009" width="17.19921875" style="6" bestFit="1" customWidth="1"/>
    <col min="11010" max="11010" width="15.19921875" style="6" bestFit="1" customWidth="1"/>
    <col min="11011" max="11011" width="18.8984375" style="6" customWidth="1"/>
    <col min="11012" max="11012" width="14.5" style="6" bestFit="1" customWidth="1"/>
    <col min="11013" max="11013" width="15" style="6" customWidth="1"/>
    <col min="11014" max="11014" width="19.8984375" style="6" bestFit="1" customWidth="1"/>
    <col min="11015" max="11015" width="7.3984375" style="6" customWidth="1"/>
    <col min="11016" max="11016" width="12.59765625" style="6" customWidth="1"/>
    <col min="11017" max="11017" width="19.8984375" style="6" bestFit="1" customWidth="1"/>
    <col min="11018" max="11018" width="8.69921875" style="6"/>
    <col min="11019" max="11019" width="10.8984375" style="6" bestFit="1" customWidth="1"/>
    <col min="11020" max="11020" width="23.19921875" style="6" customWidth="1"/>
    <col min="11021" max="11264" width="8.69921875" style="6"/>
    <col min="11265" max="11265" width="17.19921875" style="6" bestFit="1" customWidth="1"/>
    <col min="11266" max="11266" width="15.19921875" style="6" bestFit="1" customWidth="1"/>
    <col min="11267" max="11267" width="18.8984375" style="6" customWidth="1"/>
    <col min="11268" max="11268" width="14.5" style="6" bestFit="1" customWidth="1"/>
    <col min="11269" max="11269" width="15" style="6" customWidth="1"/>
    <col min="11270" max="11270" width="19.8984375" style="6" bestFit="1" customWidth="1"/>
    <col min="11271" max="11271" width="7.3984375" style="6" customWidth="1"/>
    <col min="11272" max="11272" width="12.59765625" style="6" customWidth="1"/>
    <col min="11273" max="11273" width="19.8984375" style="6" bestFit="1" customWidth="1"/>
    <col min="11274" max="11274" width="8.69921875" style="6"/>
    <col min="11275" max="11275" width="10.8984375" style="6" bestFit="1" customWidth="1"/>
    <col min="11276" max="11276" width="23.19921875" style="6" customWidth="1"/>
    <col min="11277" max="11520" width="8.69921875" style="6"/>
    <col min="11521" max="11521" width="17.19921875" style="6" bestFit="1" customWidth="1"/>
    <col min="11522" max="11522" width="15.19921875" style="6" bestFit="1" customWidth="1"/>
    <col min="11523" max="11523" width="18.8984375" style="6" customWidth="1"/>
    <col min="11524" max="11524" width="14.5" style="6" bestFit="1" customWidth="1"/>
    <col min="11525" max="11525" width="15" style="6" customWidth="1"/>
    <col min="11526" max="11526" width="19.8984375" style="6" bestFit="1" customWidth="1"/>
    <col min="11527" max="11527" width="7.3984375" style="6" customWidth="1"/>
    <col min="11528" max="11528" width="12.59765625" style="6" customWidth="1"/>
    <col min="11529" max="11529" width="19.8984375" style="6" bestFit="1" customWidth="1"/>
    <col min="11530" max="11530" width="8.69921875" style="6"/>
    <col min="11531" max="11531" width="10.8984375" style="6" bestFit="1" customWidth="1"/>
    <col min="11532" max="11532" width="23.19921875" style="6" customWidth="1"/>
    <col min="11533" max="11776" width="8.69921875" style="6"/>
    <col min="11777" max="11777" width="17.19921875" style="6" bestFit="1" customWidth="1"/>
    <col min="11778" max="11778" width="15.19921875" style="6" bestFit="1" customWidth="1"/>
    <col min="11779" max="11779" width="18.8984375" style="6" customWidth="1"/>
    <col min="11780" max="11780" width="14.5" style="6" bestFit="1" customWidth="1"/>
    <col min="11781" max="11781" width="15" style="6" customWidth="1"/>
    <col min="11782" max="11782" width="19.8984375" style="6" bestFit="1" customWidth="1"/>
    <col min="11783" max="11783" width="7.3984375" style="6" customWidth="1"/>
    <col min="11784" max="11784" width="12.59765625" style="6" customWidth="1"/>
    <col min="11785" max="11785" width="19.8984375" style="6" bestFit="1" customWidth="1"/>
    <col min="11786" max="11786" width="8.69921875" style="6"/>
    <col min="11787" max="11787" width="10.8984375" style="6" bestFit="1" customWidth="1"/>
    <col min="11788" max="11788" width="23.19921875" style="6" customWidth="1"/>
    <col min="11789" max="12032" width="8.69921875" style="6"/>
    <col min="12033" max="12033" width="17.19921875" style="6" bestFit="1" customWidth="1"/>
    <col min="12034" max="12034" width="15.19921875" style="6" bestFit="1" customWidth="1"/>
    <col min="12035" max="12035" width="18.8984375" style="6" customWidth="1"/>
    <col min="12036" max="12036" width="14.5" style="6" bestFit="1" customWidth="1"/>
    <col min="12037" max="12037" width="15" style="6" customWidth="1"/>
    <col min="12038" max="12038" width="19.8984375" style="6" bestFit="1" customWidth="1"/>
    <col min="12039" max="12039" width="7.3984375" style="6" customWidth="1"/>
    <col min="12040" max="12040" width="12.59765625" style="6" customWidth="1"/>
    <col min="12041" max="12041" width="19.8984375" style="6" bestFit="1" customWidth="1"/>
    <col min="12042" max="12042" width="8.69921875" style="6"/>
    <col min="12043" max="12043" width="10.8984375" style="6" bestFit="1" customWidth="1"/>
    <col min="12044" max="12044" width="23.19921875" style="6" customWidth="1"/>
    <col min="12045" max="12288" width="8.69921875" style="6"/>
    <col min="12289" max="12289" width="17.19921875" style="6" bestFit="1" customWidth="1"/>
    <col min="12290" max="12290" width="15.19921875" style="6" bestFit="1" customWidth="1"/>
    <col min="12291" max="12291" width="18.8984375" style="6" customWidth="1"/>
    <col min="12292" max="12292" width="14.5" style="6" bestFit="1" customWidth="1"/>
    <col min="12293" max="12293" width="15" style="6" customWidth="1"/>
    <col min="12294" max="12294" width="19.8984375" style="6" bestFit="1" customWidth="1"/>
    <col min="12295" max="12295" width="7.3984375" style="6" customWidth="1"/>
    <col min="12296" max="12296" width="12.59765625" style="6" customWidth="1"/>
    <col min="12297" max="12297" width="19.8984375" style="6" bestFit="1" customWidth="1"/>
    <col min="12298" max="12298" width="8.69921875" style="6"/>
    <col min="12299" max="12299" width="10.8984375" style="6" bestFit="1" customWidth="1"/>
    <col min="12300" max="12300" width="23.19921875" style="6" customWidth="1"/>
    <col min="12301" max="12544" width="8.69921875" style="6"/>
    <col min="12545" max="12545" width="17.19921875" style="6" bestFit="1" customWidth="1"/>
    <col min="12546" max="12546" width="15.19921875" style="6" bestFit="1" customWidth="1"/>
    <col min="12547" max="12547" width="18.8984375" style="6" customWidth="1"/>
    <col min="12548" max="12548" width="14.5" style="6" bestFit="1" customWidth="1"/>
    <col min="12549" max="12549" width="15" style="6" customWidth="1"/>
    <col min="12550" max="12550" width="19.8984375" style="6" bestFit="1" customWidth="1"/>
    <col min="12551" max="12551" width="7.3984375" style="6" customWidth="1"/>
    <col min="12552" max="12552" width="12.59765625" style="6" customWidth="1"/>
    <col min="12553" max="12553" width="19.8984375" style="6" bestFit="1" customWidth="1"/>
    <col min="12554" max="12554" width="8.69921875" style="6"/>
    <col min="12555" max="12555" width="10.8984375" style="6" bestFit="1" customWidth="1"/>
    <col min="12556" max="12556" width="23.19921875" style="6" customWidth="1"/>
    <col min="12557" max="12800" width="8.69921875" style="6"/>
    <col min="12801" max="12801" width="17.19921875" style="6" bestFit="1" customWidth="1"/>
    <col min="12802" max="12802" width="15.19921875" style="6" bestFit="1" customWidth="1"/>
    <col min="12803" max="12803" width="18.8984375" style="6" customWidth="1"/>
    <col min="12804" max="12804" width="14.5" style="6" bestFit="1" customWidth="1"/>
    <col min="12805" max="12805" width="15" style="6" customWidth="1"/>
    <col min="12806" max="12806" width="19.8984375" style="6" bestFit="1" customWidth="1"/>
    <col min="12807" max="12807" width="7.3984375" style="6" customWidth="1"/>
    <col min="12808" max="12808" width="12.59765625" style="6" customWidth="1"/>
    <col min="12809" max="12809" width="19.8984375" style="6" bestFit="1" customWidth="1"/>
    <col min="12810" max="12810" width="8.69921875" style="6"/>
    <col min="12811" max="12811" width="10.8984375" style="6" bestFit="1" customWidth="1"/>
    <col min="12812" max="12812" width="23.19921875" style="6" customWidth="1"/>
    <col min="12813" max="13056" width="8.69921875" style="6"/>
    <col min="13057" max="13057" width="17.19921875" style="6" bestFit="1" customWidth="1"/>
    <col min="13058" max="13058" width="15.19921875" style="6" bestFit="1" customWidth="1"/>
    <col min="13059" max="13059" width="18.8984375" style="6" customWidth="1"/>
    <col min="13060" max="13060" width="14.5" style="6" bestFit="1" customWidth="1"/>
    <col min="13061" max="13061" width="15" style="6" customWidth="1"/>
    <col min="13062" max="13062" width="19.8984375" style="6" bestFit="1" customWidth="1"/>
    <col min="13063" max="13063" width="7.3984375" style="6" customWidth="1"/>
    <col min="13064" max="13064" width="12.59765625" style="6" customWidth="1"/>
    <col min="13065" max="13065" width="19.8984375" style="6" bestFit="1" customWidth="1"/>
    <col min="13066" max="13066" width="8.69921875" style="6"/>
    <col min="13067" max="13067" width="10.8984375" style="6" bestFit="1" customWidth="1"/>
    <col min="13068" max="13068" width="23.19921875" style="6" customWidth="1"/>
    <col min="13069" max="13312" width="8.69921875" style="6"/>
    <col min="13313" max="13313" width="17.19921875" style="6" bestFit="1" customWidth="1"/>
    <col min="13314" max="13314" width="15.19921875" style="6" bestFit="1" customWidth="1"/>
    <col min="13315" max="13315" width="18.8984375" style="6" customWidth="1"/>
    <col min="13316" max="13316" width="14.5" style="6" bestFit="1" customWidth="1"/>
    <col min="13317" max="13317" width="15" style="6" customWidth="1"/>
    <col min="13318" max="13318" width="19.8984375" style="6" bestFit="1" customWidth="1"/>
    <col min="13319" max="13319" width="7.3984375" style="6" customWidth="1"/>
    <col min="13320" max="13320" width="12.59765625" style="6" customWidth="1"/>
    <col min="13321" max="13321" width="19.8984375" style="6" bestFit="1" customWidth="1"/>
    <col min="13322" max="13322" width="8.69921875" style="6"/>
    <col min="13323" max="13323" width="10.8984375" style="6" bestFit="1" customWidth="1"/>
    <col min="13324" max="13324" width="23.19921875" style="6" customWidth="1"/>
    <col min="13325" max="13568" width="8.69921875" style="6"/>
    <col min="13569" max="13569" width="17.19921875" style="6" bestFit="1" customWidth="1"/>
    <col min="13570" max="13570" width="15.19921875" style="6" bestFit="1" customWidth="1"/>
    <col min="13571" max="13571" width="18.8984375" style="6" customWidth="1"/>
    <col min="13572" max="13572" width="14.5" style="6" bestFit="1" customWidth="1"/>
    <col min="13573" max="13573" width="15" style="6" customWidth="1"/>
    <col min="13574" max="13574" width="19.8984375" style="6" bestFit="1" customWidth="1"/>
    <col min="13575" max="13575" width="7.3984375" style="6" customWidth="1"/>
    <col min="13576" max="13576" width="12.59765625" style="6" customWidth="1"/>
    <col min="13577" max="13577" width="19.8984375" style="6" bestFit="1" customWidth="1"/>
    <col min="13578" max="13578" width="8.69921875" style="6"/>
    <col min="13579" max="13579" width="10.8984375" style="6" bestFit="1" customWidth="1"/>
    <col min="13580" max="13580" width="23.19921875" style="6" customWidth="1"/>
    <col min="13581" max="13824" width="8.69921875" style="6"/>
    <col min="13825" max="13825" width="17.19921875" style="6" bestFit="1" customWidth="1"/>
    <col min="13826" max="13826" width="15.19921875" style="6" bestFit="1" customWidth="1"/>
    <col min="13827" max="13827" width="18.8984375" style="6" customWidth="1"/>
    <col min="13828" max="13828" width="14.5" style="6" bestFit="1" customWidth="1"/>
    <col min="13829" max="13829" width="15" style="6" customWidth="1"/>
    <col min="13830" max="13830" width="19.8984375" style="6" bestFit="1" customWidth="1"/>
    <col min="13831" max="13831" width="7.3984375" style="6" customWidth="1"/>
    <col min="13832" max="13832" width="12.59765625" style="6" customWidth="1"/>
    <col min="13833" max="13833" width="19.8984375" style="6" bestFit="1" customWidth="1"/>
    <col min="13834" max="13834" width="8.69921875" style="6"/>
    <col min="13835" max="13835" width="10.8984375" style="6" bestFit="1" customWidth="1"/>
    <col min="13836" max="13836" width="23.19921875" style="6" customWidth="1"/>
    <col min="13837" max="14080" width="8.69921875" style="6"/>
    <col min="14081" max="14081" width="17.19921875" style="6" bestFit="1" customWidth="1"/>
    <col min="14082" max="14082" width="15.19921875" style="6" bestFit="1" customWidth="1"/>
    <col min="14083" max="14083" width="18.8984375" style="6" customWidth="1"/>
    <col min="14084" max="14084" width="14.5" style="6" bestFit="1" customWidth="1"/>
    <col min="14085" max="14085" width="15" style="6" customWidth="1"/>
    <col min="14086" max="14086" width="19.8984375" style="6" bestFit="1" customWidth="1"/>
    <col min="14087" max="14087" width="7.3984375" style="6" customWidth="1"/>
    <col min="14088" max="14088" width="12.59765625" style="6" customWidth="1"/>
    <col min="14089" max="14089" width="19.8984375" style="6" bestFit="1" customWidth="1"/>
    <col min="14090" max="14090" width="8.69921875" style="6"/>
    <col min="14091" max="14091" width="10.8984375" style="6" bestFit="1" customWidth="1"/>
    <col min="14092" max="14092" width="23.19921875" style="6" customWidth="1"/>
    <col min="14093" max="14336" width="8.69921875" style="6"/>
    <col min="14337" max="14337" width="17.19921875" style="6" bestFit="1" customWidth="1"/>
    <col min="14338" max="14338" width="15.19921875" style="6" bestFit="1" customWidth="1"/>
    <col min="14339" max="14339" width="18.8984375" style="6" customWidth="1"/>
    <col min="14340" max="14340" width="14.5" style="6" bestFit="1" customWidth="1"/>
    <col min="14341" max="14341" width="15" style="6" customWidth="1"/>
    <col min="14342" max="14342" width="19.8984375" style="6" bestFit="1" customWidth="1"/>
    <col min="14343" max="14343" width="7.3984375" style="6" customWidth="1"/>
    <col min="14344" max="14344" width="12.59765625" style="6" customWidth="1"/>
    <col min="14345" max="14345" width="19.8984375" style="6" bestFit="1" customWidth="1"/>
    <col min="14346" max="14346" width="8.69921875" style="6"/>
    <col min="14347" max="14347" width="10.8984375" style="6" bestFit="1" customWidth="1"/>
    <col min="14348" max="14348" width="23.19921875" style="6" customWidth="1"/>
    <col min="14349" max="14592" width="8.69921875" style="6"/>
    <col min="14593" max="14593" width="17.19921875" style="6" bestFit="1" customWidth="1"/>
    <col min="14594" max="14594" width="15.19921875" style="6" bestFit="1" customWidth="1"/>
    <col min="14595" max="14595" width="18.8984375" style="6" customWidth="1"/>
    <col min="14596" max="14596" width="14.5" style="6" bestFit="1" customWidth="1"/>
    <col min="14597" max="14597" width="15" style="6" customWidth="1"/>
    <col min="14598" max="14598" width="19.8984375" style="6" bestFit="1" customWidth="1"/>
    <col min="14599" max="14599" width="7.3984375" style="6" customWidth="1"/>
    <col min="14600" max="14600" width="12.59765625" style="6" customWidth="1"/>
    <col min="14601" max="14601" width="19.8984375" style="6" bestFit="1" customWidth="1"/>
    <col min="14602" max="14602" width="8.69921875" style="6"/>
    <col min="14603" max="14603" width="10.8984375" style="6" bestFit="1" customWidth="1"/>
    <col min="14604" max="14604" width="23.19921875" style="6" customWidth="1"/>
    <col min="14605" max="14848" width="8.69921875" style="6"/>
    <col min="14849" max="14849" width="17.19921875" style="6" bestFit="1" customWidth="1"/>
    <col min="14850" max="14850" width="15.19921875" style="6" bestFit="1" customWidth="1"/>
    <col min="14851" max="14851" width="18.8984375" style="6" customWidth="1"/>
    <col min="14852" max="14852" width="14.5" style="6" bestFit="1" customWidth="1"/>
    <col min="14853" max="14853" width="15" style="6" customWidth="1"/>
    <col min="14854" max="14854" width="19.8984375" style="6" bestFit="1" customWidth="1"/>
    <col min="14855" max="14855" width="7.3984375" style="6" customWidth="1"/>
    <col min="14856" max="14856" width="12.59765625" style="6" customWidth="1"/>
    <col min="14857" max="14857" width="19.8984375" style="6" bestFit="1" customWidth="1"/>
    <col min="14858" max="14858" width="8.69921875" style="6"/>
    <col min="14859" max="14859" width="10.8984375" style="6" bestFit="1" customWidth="1"/>
    <col min="14860" max="14860" width="23.19921875" style="6" customWidth="1"/>
    <col min="14861" max="15104" width="8.69921875" style="6"/>
    <col min="15105" max="15105" width="17.19921875" style="6" bestFit="1" customWidth="1"/>
    <col min="15106" max="15106" width="15.19921875" style="6" bestFit="1" customWidth="1"/>
    <col min="15107" max="15107" width="18.8984375" style="6" customWidth="1"/>
    <col min="15108" max="15108" width="14.5" style="6" bestFit="1" customWidth="1"/>
    <col min="15109" max="15109" width="15" style="6" customWidth="1"/>
    <col min="15110" max="15110" width="19.8984375" style="6" bestFit="1" customWidth="1"/>
    <col min="15111" max="15111" width="7.3984375" style="6" customWidth="1"/>
    <col min="15112" max="15112" width="12.59765625" style="6" customWidth="1"/>
    <col min="15113" max="15113" width="19.8984375" style="6" bestFit="1" customWidth="1"/>
    <col min="15114" max="15114" width="8.69921875" style="6"/>
    <col min="15115" max="15115" width="10.8984375" style="6" bestFit="1" customWidth="1"/>
    <col min="15116" max="15116" width="23.19921875" style="6" customWidth="1"/>
    <col min="15117" max="15360" width="8.69921875" style="6"/>
    <col min="15361" max="15361" width="17.19921875" style="6" bestFit="1" customWidth="1"/>
    <col min="15362" max="15362" width="15.19921875" style="6" bestFit="1" customWidth="1"/>
    <col min="15363" max="15363" width="18.8984375" style="6" customWidth="1"/>
    <col min="15364" max="15364" width="14.5" style="6" bestFit="1" customWidth="1"/>
    <col min="15365" max="15365" width="15" style="6" customWidth="1"/>
    <col min="15366" max="15366" width="19.8984375" style="6" bestFit="1" customWidth="1"/>
    <col min="15367" max="15367" width="7.3984375" style="6" customWidth="1"/>
    <col min="15368" max="15368" width="12.59765625" style="6" customWidth="1"/>
    <col min="15369" max="15369" width="19.8984375" style="6" bestFit="1" customWidth="1"/>
    <col min="15370" max="15370" width="8.69921875" style="6"/>
    <col min="15371" max="15371" width="10.8984375" style="6" bestFit="1" customWidth="1"/>
    <col min="15372" max="15372" width="23.19921875" style="6" customWidth="1"/>
    <col min="15373" max="15616" width="8.69921875" style="6"/>
    <col min="15617" max="15617" width="17.19921875" style="6" bestFit="1" customWidth="1"/>
    <col min="15618" max="15618" width="15.19921875" style="6" bestFit="1" customWidth="1"/>
    <col min="15619" max="15619" width="18.8984375" style="6" customWidth="1"/>
    <col min="15620" max="15620" width="14.5" style="6" bestFit="1" customWidth="1"/>
    <col min="15621" max="15621" width="15" style="6" customWidth="1"/>
    <col min="15622" max="15622" width="19.8984375" style="6" bestFit="1" customWidth="1"/>
    <col min="15623" max="15623" width="7.3984375" style="6" customWidth="1"/>
    <col min="15624" max="15624" width="12.59765625" style="6" customWidth="1"/>
    <col min="15625" max="15625" width="19.8984375" style="6" bestFit="1" customWidth="1"/>
    <col min="15626" max="15626" width="8.69921875" style="6"/>
    <col min="15627" max="15627" width="10.8984375" style="6" bestFit="1" customWidth="1"/>
    <col min="15628" max="15628" width="23.19921875" style="6" customWidth="1"/>
    <col min="15629" max="15872" width="8.69921875" style="6"/>
    <col min="15873" max="15873" width="17.19921875" style="6" bestFit="1" customWidth="1"/>
    <col min="15874" max="15874" width="15.19921875" style="6" bestFit="1" customWidth="1"/>
    <col min="15875" max="15875" width="18.8984375" style="6" customWidth="1"/>
    <col min="15876" max="15876" width="14.5" style="6" bestFit="1" customWidth="1"/>
    <col min="15877" max="15877" width="15" style="6" customWidth="1"/>
    <col min="15878" max="15878" width="19.8984375" style="6" bestFit="1" customWidth="1"/>
    <col min="15879" max="15879" width="7.3984375" style="6" customWidth="1"/>
    <col min="15880" max="15880" width="12.59765625" style="6" customWidth="1"/>
    <col min="15881" max="15881" width="19.8984375" style="6" bestFit="1" customWidth="1"/>
    <col min="15882" max="15882" width="8.69921875" style="6"/>
    <col min="15883" max="15883" width="10.8984375" style="6" bestFit="1" customWidth="1"/>
    <col min="15884" max="15884" width="23.19921875" style="6" customWidth="1"/>
    <col min="15885" max="16128" width="8.69921875" style="6"/>
    <col min="16129" max="16129" width="17.19921875" style="6" bestFit="1" customWidth="1"/>
    <col min="16130" max="16130" width="15.19921875" style="6" bestFit="1" customWidth="1"/>
    <col min="16131" max="16131" width="18.8984375" style="6" customWidth="1"/>
    <col min="16132" max="16132" width="14.5" style="6" bestFit="1" customWidth="1"/>
    <col min="16133" max="16133" width="15" style="6" customWidth="1"/>
    <col min="16134" max="16134" width="19.8984375" style="6" bestFit="1" customWidth="1"/>
    <col min="16135" max="16135" width="7.3984375" style="6" customWidth="1"/>
    <col min="16136" max="16136" width="12.59765625" style="6" customWidth="1"/>
    <col min="16137" max="16137" width="19.8984375" style="6" bestFit="1" customWidth="1"/>
    <col min="16138" max="16138" width="8.69921875" style="6"/>
    <col min="16139" max="16139" width="10.8984375" style="6" bestFit="1" customWidth="1"/>
    <col min="16140" max="16140" width="23.19921875" style="6" customWidth="1"/>
    <col min="16141" max="16384" width="8.69921875" style="6"/>
  </cols>
  <sheetData>
    <row r="1" spans="1:14" ht="42" customHeight="1">
      <c r="A1" s="29" t="s">
        <v>1</v>
      </c>
      <c r="B1" s="30" t="s">
        <v>80</v>
      </c>
      <c r="C1" s="31" t="s">
        <v>81</v>
      </c>
      <c r="D1" s="39" t="s">
        <v>79</v>
      </c>
      <c r="E1" s="40" t="s">
        <v>82</v>
      </c>
      <c r="F1" s="41" t="s">
        <v>83</v>
      </c>
      <c r="G1" s="42" t="s">
        <v>79</v>
      </c>
      <c r="H1" s="43" t="s">
        <v>73</v>
      </c>
    </row>
    <row r="2" spans="1:14" ht="28.2" customHeight="1">
      <c r="A2" s="32" t="s">
        <v>6</v>
      </c>
      <c r="B2" s="28" t="s">
        <v>78</v>
      </c>
      <c r="C2" s="33">
        <v>39094</v>
      </c>
      <c r="D2" s="44" t="s">
        <v>145</v>
      </c>
      <c r="E2" s="23" t="s">
        <v>144</v>
      </c>
      <c r="F2" s="23" t="s">
        <v>143</v>
      </c>
      <c r="G2" s="23" t="s">
        <v>142</v>
      </c>
      <c r="H2" s="45"/>
      <c r="I2" s="10"/>
    </row>
    <row r="3" spans="1:14">
      <c r="A3" s="34" t="s">
        <v>69</v>
      </c>
      <c r="B3" s="27" t="s">
        <v>78</v>
      </c>
      <c r="C3" s="35">
        <v>39094</v>
      </c>
      <c r="D3" s="46">
        <f>ROW(A3)-2</f>
        <v>1</v>
      </c>
      <c r="E3" s="25">
        <f>YEAR(C3)</f>
        <v>2007</v>
      </c>
      <c r="F3" s="21" t="str">
        <f>LEFT(B3,5)</f>
        <v>Admin</v>
      </c>
      <c r="G3" s="25" t="str">
        <f>TEXT(D3,"0000")</f>
        <v>0001</v>
      </c>
      <c r="H3" s="47" t="str">
        <f>E3&amp;"/"&amp;F3&amp;"/"&amp;G3</f>
        <v>2007/Admin/0001</v>
      </c>
    </row>
    <row r="4" spans="1:14">
      <c r="A4" s="34" t="s">
        <v>67</v>
      </c>
      <c r="B4" s="27" t="s">
        <v>77</v>
      </c>
      <c r="C4" s="35">
        <v>40148</v>
      </c>
      <c r="D4" s="46">
        <f t="shared" ref="D4:D7" si="0">ROW(A4)-2</f>
        <v>2</v>
      </c>
      <c r="E4" s="25">
        <f t="shared" ref="E4:E7" si="1">YEAR(C4)</f>
        <v>2009</v>
      </c>
      <c r="F4" s="21" t="str">
        <f t="shared" ref="F4:F7" si="2">LEFT(B4,5)</f>
        <v>Magaz</v>
      </c>
      <c r="G4" s="25" t="str">
        <f t="shared" ref="G4:G7" si="3">TEXT(D4,"0000")</f>
        <v>0002</v>
      </c>
      <c r="H4" s="47" t="str">
        <f>CONCATENATE(E4,"/",F4,"/",G4)</f>
        <v>2009/Magaz/0002</v>
      </c>
    </row>
    <row r="5" spans="1:14">
      <c r="A5" s="34" t="s">
        <v>11</v>
      </c>
      <c r="B5" s="27" t="s">
        <v>76</v>
      </c>
      <c r="C5" s="35">
        <v>37500</v>
      </c>
      <c r="D5" s="46">
        <f t="shared" si="0"/>
        <v>3</v>
      </c>
      <c r="E5" s="25">
        <f t="shared" si="1"/>
        <v>2002</v>
      </c>
      <c r="F5" s="21" t="str">
        <f t="shared" si="2"/>
        <v>Ksieg</v>
      </c>
      <c r="G5" s="25" t="str">
        <f t="shared" si="3"/>
        <v>0003</v>
      </c>
      <c r="H5" s="47" t="str">
        <f t="shared" ref="H5:H7" si="4">CONCATENATE(E5,"/",F5,"/",G5)</f>
        <v>2002/Ksieg/0003</v>
      </c>
    </row>
    <row r="6" spans="1:14">
      <c r="A6" s="34" t="s">
        <v>64</v>
      </c>
      <c r="B6" s="27" t="s">
        <v>75</v>
      </c>
      <c r="C6" s="35">
        <v>40040</v>
      </c>
      <c r="D6" s="46">
        <f t="shared" si="0"/>
        <v>4</v>
      </c>
      <c r="E6" s="25">
        <f t="shared" si="1"/>
        <v>2009</v>
      </c>
      <c r="F6" s="21" t="str">
        <f t="shared" si="2"/>
        <v>Sprze</v>
      </c>
      <c r="G6" s="25" t="str">
        <f t="shared" si="3"/>
        <v>0004</v>
      </c>
      <c r="H6" s="47" t="str">
        <f t="shared" si="4"/>
        <v>2009/Sprze/0004</v>
      </c>
    </row>
    <row r="7" spans="1:14" ht="14.4" thickBot="1">
      <c r="A7" s="36" t="s">
        <v>62</v>
      </c>
      <c r="B7" s="37" t="s">
        <v>74</v>
      </c>
      <c r="C7" s="38">
        <v>40298</v>
      </c>
      <c r="D7" s="46">
        <f t="shared" si="0"/>
        <v>5</v>
      </c>
      <c r="E7" s="25">
        <f t="shared" si="1"/>
        <v>2010</v>
      </c>
      <c r="F7" s="21" t="str">
        <f t="shared" si="2"/>
        <v>Regio</v>
      </c>
      <c r="G7" s="25" t="str">
        <f t="shared" si="3"/>
        <v>0005</v>
      </c>
      <c r="H7" s="47" t="str">
        <f t="shared" si="4"/>
        <v>2010/Regio/0005</v>
      </c>
    </row>
    <row r="8" spans="1:14" ht="35.4" customHeight="1" thickBot="1">
      <c r="A8" s="7"/>
    </row>
    <row r="9" spans="1:14" s="18" customFormat="1" ht="78" customHeight="1">
      <c r="A9" s="20" t="s">
        <v>73</v>
      </c>
      <c r="B9" s="24" t="s">
        <v>82</v>
      </c>
      <c r="C9" s="26" t="s">
        <v>83</v>
      </c>
      <c r="D9" s="26" t="s">
        <v>84</v>
      </c>
      <c r="E9" s="26" t="s">
        <v>0</v>
      </c>
      <c r="F9" s="19" t="s">
        <v>1</v>
      </c>
      <c r="G9" s="26" t="s">
        <v>86</v>
      </c>
      <c r="H9" s="26" t="s">
        <v>85</v>
      </c>
      <c r="I9" s="19" t="s">
        <v>1</v>
      </c>
      <c r="J9" s="26" t="s">
        <v>2</v>
      </c>
      <c r="K9" s="26" t="s">
        <v>3</v>
      </c>
      <c r="L9" s="26" t="s">
        <v>72</v>
      </c>
      <c r="M9"/>
      <c r="N9"/>
    </row>
    <row r="10" spans="1:14" s="17" customFormat="1" ht="26.4" customHeight="1">
      <c r="A10" s="48" t="s">
        <v>4</v>
      </c>
      <c r="B10" s="49" t="s">
        <v>147</v>
      </c>
      <c r="C10" s="50" t="s">
        <v>146</v>
      </c>
      <c r="D10" s="50" t="s">
        <v>159</v>
      </c>
      <c r="E10" s="50" t="s">
        <v>71</v>
      </c>
      <c r="F10" s="51" t="s">
        <v>5</v>
      </c>
      <c r="G10" s="50" t="s">
        <v>148</v>
      </c>
      <c r="H10" s="50" t="s">
        <v>149</v>
      </c>
      <c r="I10" s="51" t="s">
        <v>6</v>
      </c>
      <c r="J10" s="50" t="s">
        <v>7</v>
      </c>
      <c r="K10" s="50" t="s">
        <v>8</v>
      </c>
      <c r="L10" s="50" t="s">
        <v>150</v>
      </c>
      <c r="M10"/>
      <c r="N10"/>
    </row>
    <row r="11" spans="1:14">
      <c r="A11" s="16" t="s">
        <v>70</v>
      </c>
      <c r="B11" s="14" t="str">
        <f>LEFT(A11,4)</f>
        <v>2007</v>
      </c>
      <c r="C11" s="11" t="str">
        <f>MID(A11,6,5)</f>
        <v>ADMIN</v>
      </c>
      <c r="D11" s="11" t="str">
        <f>RIGHT(A11,4)</f>
        <v>0002</v>
      </c>
      <c r="E11" s="110">
        <v>122.21</v>
      </c>
      <c r="F11" s="13" t="s">
        <v>9</v>
      </c>
      <c r="G11" s="21">
        <f>LEN(H11)</f>
        <v>11</v>
      </c>
      <c r="H11" s="11" t="str">
        <f>TRIM(F11)</f>
        <v>74050901123</v>
      </c>
      <c r="I11" s="12" t="s">
        <v>161</v>
      </c>
      <c r="J11" s="22" t="s">
        <v>165</v>
      </c>
      <c r="K11" s="11" t="s">
        <v>166</v>
      </c>
      <c r="L11" s="11"/>
      <c r="M11"/>
      <c r="N11"/>
    </row>
    <row r="12" spans="1:14">
      <c r="A12" s="16" t="s">
        <v>68</v>
      </c>
      <c r="B12" s="14" t="str">
        <f t="shared" ref="B12:B15" si="5">LEFT(A12,4)</f>
        <v>2009</v>
      </c>
      <c r="C12" s="11" t="str">
        <f t="shared" ref="C12:C15" si="6">MID(A12,6,5)</f>
        <v>MAGAZ</v>
      </c>
      <c r="D12" s="11" t="str">
        <f t="shared" ref="D12:D15" si="7">RIGHT(A12,4)</f>
        <v>0003</v>
      </c>
      <c r="E12" s="110">
        <v>9.1199999999999992</v>
      </c>
      <c r="F12" s="13" t="s">
        <v>160</v>
      </c>
      <c r="G12" s="21">
        <f t="shared" ref="G12:G15" si="8">LEN(H12)</f>
        <v>11</v>
      </c>
      <c r="H12" s="11" t="str">
        <f t="shared" ref="H12:H15" si="9">TRIM(F12)</f>
        <v>75090601243</v>
      </c>
      <c r="I12" s="12" t="s">
        <v>162</v>
      </c>
      <c r="J12" s="22" t="s">
        <v>167</v>
      </c>
      <c r="K12" s="11" t="s">
        <v>168</v>
      </c>
      <c r="L12" s="11"/>
      <c r="M12"/>
      <c r="N12"/>
    </row>
    <row r="13" spans="1:14">
      <c r="A13" s="16" t="s">
        <v>66</v>
      </c>
      <c r="B13" s="14" t="str">
        <f t="shared" si="5"/>
        <v>2002</v>
      </c>
      <c r="C13" s="11" t="str">
        <f t="shared" si="6"/>
        <v>KSIEG</v>
      </c>
      <c r="D13" s="11" t="str">
        <f t="shared" si="7"/>
        <v>0004</v>
      </c>
      <c r="E13" s="110">
        <v>12333.1</v>
      </c>
      <c r="F13" s="13" t="s">
        <v>10</v>
      </c>
      <c r="G13" s="21">
        <f t="shared" si="8"/>
        <v>11</v>
      </c>
      <c r="H13" s="11" t="str">
        <f t="shared" si="9"/>
        <v>89040298712</v>
      </c>
      <c r="I13" s="12" t="s">
        <v>163</v>
      </c>
      <c r="J13" s="22" t="s">
        <v>169</v>
      </c>
      <c r="K13" s="11" t="s">
        <v>166</v>
      </c>
      <c r="L13" s="11"/>
      <c r="M13"/>
      <c r="N13"/>
    </row>
    <row r="14" spans="1:14">
      <c r="A14" s="16" t="s">
        <v>65</v>
      </c>
      <c r="B14" s="14" t="str">
        <f t="shared" si="5"/>
        <v>2009</v>
      </c>
      <c r="C14" s="11" t="str">
        <f t="shared" si="6"/>
        <v>SPRZE</v>
      </c>
      <c r="D14" s="11" t="str">
        <f t="shared" si="7"/>
        <v>0005</v>
      </c>
      <c r="E14" s="110">
        <v>123213123.5</v>
      </c>
      <c r="F14" s="13" t="s">
        <v>12</v>
      </c>
      <c r="G14" s="21">
        <f t="shared" si="8"/>
        <v>11</v>
      </c>
      <c r="H14" s="11" t="str">
        <f t="shared" si="9"/>
        <v>54120301123</v>
      </c>
      <c r="I14" s="12" t="s">
        <v>64</v>
      </c>
      <c r="J14" s="22" t="s">
        <v>170</v>
      </c>
      <c r="K14" s="11" t="s">
        <v>171</v>
      </c>
      <c r="L14" s="11"/>
      <c r="M14"/>
      <c r="N14"/>
    </row>
    <row r="15" spans="1:14" ht="14.4" thickBot="1">
      <c r="A15" s="15" t="s">
        <v>63</v>
      </c>
      <c r="B15" s="14" t="str">
        <f t="shared" si="5"/>
        <v>2010</v>
      </c>
      <c r="C15" s="11" t="str">
        <f t="shared" si="6"/>
        <v>REGIO</v>
      </c>
      <c r="D15" s="11" t="str">
        <f t="shared" si="7"/>
        <v>0006</v>
      </c>
      <c r="E15" s="110">
        <v>131.55000000000001</v>
      </c>
      <c r="F15" s="13" t="s">
        <v>13</v>
      </c>
      <c r="G15" s="21">
        <f t="shared" si="8"/>
        <v>11</v>
      </c>
      <c r="H15" s="11" t="str">
        <f t="shared" si="9"/>
        <v>69110402345</v>
      </c>
      <c r="I15" s="12" t="s">
        <v>164</v>
      </c>
      <c r="J15" s="22" t="s">
        <v>172</v>
      </c>
      <c r="K15" s="11" t="s">
        <v>173</v>
      </c>
      <c r="L15" s="11"/>
      <c r="M15"/>
      <c r="N15"/>
    </row>
    <row r="16" spans="1:14">
      <c r="B16" s="10"/>
    </row>
    <row r="17" spans="1:5">
      <c r="B17" s="10"/>
    </row>
    <row r="18" spans="1:5" s="9" customFormat="1">
      <c r="B18" s="8"/>
    </row>
    <row r="19" spans="1:5" s="8" customFormat="1" ht="39.6" customHeight="1">
      <c r="A19" s="137" t="s">
        <v>188</v>
      </c>
      <c r="B19" s="138"/>
      <c r="C19" s="26" t="s">
        <v>181</v>
      </c>
      <c r="D19" s="26" t="s">
        <v>190</v>
      </c>
      <c r="E19" s="26" t="s">
        <v>191</v>
      </c>
    </row>
    <row r="20" spans="1:5">
      <c r="A20" s="50" t="s">
        <v>187</v>
      </c>
      <c r="B20" s="50"/>
      <c r="C20" s="50" t="s">
        <v>174</v>
      </c>
      <c r="D20" s="50" t="s">
        <v>180</v>
      </c>
      <c r="E20" s="50" t="s">
        <v>189</v>
      </c>
    </row>
    <row r="21" spans="1:5">
      <c r="A21" s="11" t="s">
        <v>182</v>
      </c>
      <c r="B21" s="11"/>
      <c r="C21" s="136" t="s">
        <v>175</v>
      </c>
      <c r="D21" s="11" t="str">
        <f>SUBSTITUTE(C21," ","")</f>
        <v>akowalski@cedoz.pl</v>
      </c>
      <c r="E21" s="11" t="str">
        <f>CLEAN(A21)</f>
        <v>Andrzej  Kowalski</v>
      </c>
    </row>
    <row r="22" spans="1:5">
      <c r="A22" s="11" t="s">
        <v>183</v>
      </c>
      <c r="B22" s="11"/>
      <c r="C22" s="136" t="s">
        <v>176</v>
      </c>
      <c r="D22" s="11" t="str">
        <f t="shared" ref="D22:D25" si="10">SUBSTITUTE(C22," ","")</f>
        <v>barbaras@cedoz.pl</v>
      </c>
      <c r="E22" s="11" t="str">
        <f t="shared" ref="E22:E25" si="11">CLEAN(A22)</f>
        <v>Barbara Sowińska</v>
      </c>
    </row>
    <row r="23" spans="1:5">
      <c r="A23" s="11" t="s">
        <v>184</v>
      </c>
      <c r="B23" s="11"/>
      <c r="C23" s="136" t="s">
        <v>177</v>
      </c>
      <c r="D23" s="11" t="str">
        <f t="shared" si="10"/>
        <v>jkowalski@cedoz.pl</v>
      </c>
      <c r="E23" s="11" t="str">
        <f t="shared" si="11"/>
        <v>Jan Kowalski</v>
      </c>
    </row>
    <row r="24" spans="1:5">
      <c r="A24" s="11" t="s">
        <v>185</v>
      </c>
      <c r="B24" s="11"/>
      <c r="C24" s="136" t="s">
        <v>178</v>
      </c>
      <c r="D24" s="11" t="str">
        <f t="shared" si="10"/>
        <v>mdaniec@cedzo.pl</v>
      </c>
      <c r="E24" s="11" t="str">
        <f t="shared" si="11"/>
        <v>Marcin Daniec</v>
      </c>
    </row>
    <row r="25" spans="1:5">
      <c r="A25" s="11" t="s">
        <v>186</v>
      </c>
      <c r="B25" s="11"/>
      <c r="C25" s="136" t="s">
        <v>179</v>
      </c>
      <c r="D25" s="11" t="str">
        <f t="shared" si="10"/>
        <v>franksinatra@cedoz.pl</v>
      </c>
      <c r="E25" s="11" t="str">
        <f t="shared" si="11"/>
        <v xml:space="preserve">Frank Sinatra   </v>
      </c>
    </row>
    <row r="27" spans="1:5">
      <c r="A27" s="139" t="s">
        <v>192</v>
      </c>
      <c r="B27" s="140" t="s">
        <v>212</v>
      </c>
    </row>
    <row r="28" spans="1:5">
      <c r="A28" s="110" t="s">
        <v>193</v>
      </c>
      <c r="B28" s="11" t="str">
        <f t="shared" ref="B27:B65" si="12">CHAR(ROW(A2))</f>
        <v>_x0002_</v>
      </c>
    </row>
    <row r="29" spans="1:5">
      <c r="A29" s="110" t="s">
        <v>194</v>
      </c>
      <c r="B29" s="11" t="str">
        <f t="shared" si="12"/>
        <v>_x0003_</v>
      </c>
    </row>
    <row r="30" spans="1:5">
      <c r="A30" s="110" t="s">
        <v>195</v>
      </c>
      <c r="B30" s="11" t="str">
        <f t="shared" si="12"/>
        <v>_x0004_</v>
      </c>
    </row>
    <row r="31" spans="1:5">
      <c r="A31" s="110" t="s">
        <v>196</v>
      </c>
      <c r="B31" s="11" t="str">
        <f t="shared" si="12"/>
        <v>_x0005_</v>
      </c>
    </row>
    <row r="32" spans="1:5">
      <c r="A32" s="110" t="s">
        <v>197</v>
      </c>
      <c r="B32" s="11" t="str">
        <f t="shared" si="12"/>
        <v>_x0006_</v>
      </c>
    </row>
    <row r="33" spans="1:2">
      <c r="A33" s="110" t="s">
        <v>198</v>
      </c>
      <c r="B33" s="11" t="str">
        <f t="shared" si="12"/>
        <v>_x0007_</v>
      </c>
    </row>
    <row r="34" spans="1:2">
      <c r="A34" s="110" t="s">
        <v>199</v>
      </c>
      <c r="B34" s="11" t="str">
        <f t="shared" si="12"/>
        <v>_x0008_</v>
      </c>
    </row>
    <row r="35" spans="1:2">
      <c r="A35" s="110" t="s">
        <v>200</v>
      </c>
      <c r="B35" s="11" t="str">
        <f t="shared" si="12"/>
        <v xml:space="preserve">	</v>
      </c>
    </row>
    <row r="36" spans="1:2">
      <c r="A36" s="110" t="s">
        <v>201</v>
      </c>
      <c r="B36" s="11" t="str">
        <f t="shared" si="12"/>
        <v xml:space="preserve">
</v>
      </c>
    </row>
    <row r="37" spans="1:2">
      <c r="A37" s="110" t="s">
        <v>202</v>
      </c>
      <c r="B37" s="11" t="str">
        <f t="shared" si="12"/>
        <v>_x000B_</v>
      </c>
    </row>
    <row r="38" spans="1:2">
      <c r="A38" s="110" t="s">
        <v>203</v>
      </c>
      <c r="B38" s="11" t="str">
        <f t="shared" si="12"/>
        <v>_x000C_</v>
      </c>
    </row>
    <row r="39" spans="1:2">
      <c r="A39" s="110" t="s">
        <v>204</v>
      </c>
      <c r="B39" s="11" t="str">
        <f t="shared" si="12"/>
        <v>_x000D_</v>
      </c>
    </row>
    <row r="40" spans="1:2">
      <c r="A40" s="110" t="s">
        <v>205</v>
      </c>
      <c r="B40" s="11" t="str">
        <f t="shared" si="12"/>
        <v>_x000E_</v>
      </c>
    </row>
    <row r="41" spans="1:2">
      <c r="A41" s="110" t="s">
        <v>206</v>
      </c>
      <c r="B41" s="11" t="str">
        <f t="shared" si="12"/>
        <v>_x000F_</v>
      </c>
    </row>
    <row r="42" spans="1:2">
      <c r="A42" s="110" t="s">
        <v>207</v>
      </c>
      <c r="B42" s="11" t="str">
        <f t="shared" si="12"/>
        <v>_x0010_</v>
      </c>
    </row>
    <row r="43" spans="1:2">
      <c r="A43" s="110" t="s">
        <v>208</v>
      </c>
      <c r="B43" s="11" t="str">
        <f t="shared" si="12"/>
        <v>_x0011_</v>
      </c>
    </row>
    <row r="44" spans="1:2">
      <c r="A44" s="110" t="s">
        <v>209</v>
      </c>
      <c r="B44" s="11" t="str">
        <f t="shared" si="12"/>
        <v>_x0012_</v>
      </c>
    </row>
    <row r="45" spans="1:2">
      <c r="A45" s="110" t="s">
        <v>210</v>
      </c>
      <c r="B45" s="11" t="str">
        <f t="shared" si="12"/>
        <v>_x0013_</v>
      </c>
    </row>
    <row r="46" spans="1:2">
      <c r="A46" s="110" t="s">
        <v>211</v>
      </c>
      <c r="B46" s="11" t="str">
        <f t="shared" si="12"/>
        <v>_x0014_</v>
      </c>
    </row>
    <row r="56" spans="2:2">
      <c r="B56" s="6" t="str">
        <f t="shared" si="12"/>
        <v>_x001E_</v>
      </c>
    </row>
    <row r="57" spans="2:2">
      <c r="B57" s="6" t="str">
        <f t="shared" si="12"/>
        <v>_x001F_</v>
      </c>
    </row>
    <row r="58" spans="2:2">
      <c r="B58" s="6" t="str">
        <f t="shared" si="12"/>
        <v xml:space="preserve"> </v>
      </c>
    </row>
    <row r="59" spans="2:2">
      <c r="B59" s="6" t="str">
        <f t="shared" si="12"/>
        <v>!</v>
      </c>
    </row>
    <row r="60" spans="2:2">
      <c r="B60" s="6" t="str">
        <f>CHAR(ROW(A34))</f>
        <v>"</v>
      </c>
    </row>
    <row r="61" spans="2:2">
      <c r="B61" s="6" t="str">
        <f t="shared" si="12"/>
        <v>#</v>
      </c>
    </row>
    <row r="62" spans="2:2">
      <c r="B62" s="6" t="str">
        <f t="shared" si="12"/>
        <v>$</v>
      </c>
    </row>
    <row r="63" spans="2:2">
      <c r="B63" s="6" t="str">
        <f t="shared" si="12"/>
        <v>%</v>
      </c>
    </row>
    <row r="64" spans="2:2">
      <c r="B64" s="6" t="str">
        <f t="shared" si="12"/>
        <v>&amp;</v>
      </c>
    </row>
    <row r="65" spans="2:2">
      <c r="B65" s="6" t="str">
        <f t="shared" si="12"/>
        <v>'</v>
      </c>
    </row>
  </sheetData>
  <mergeCells count="1">
    <mergeCell ref="A19:B19"/>
  </mergeCells>
  <pageMargins left="0.7" right="0.7" top="0.75" bottom="0.75" header="0.3" footer="0.3"/>
  <pageSetup paperSize="9" orientation="portrait" verticalDpi="0" r:id="rId1"/>
  <ignoredErrors>
    <ignoredError sqref="F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70" zoomScaleNormal="70" workbookViewId="0">
      <selection activeCell="I10" sqref="I10"/>
    </sheetView>
  </sheetViews>
  <sheetFormatPr defaultRowHeight="13.8"/>
  <cols>
    <col min="1" max="1" width="17.3984375" customWidth="1"/>
    <col min="2" max="2" width="5.69921875" customWidth="1"/>
    <col min="3" max="3" width="7.19921875" customWidth="1"/>
    <col min="4" max="4" width="9.59765625" bestFit="1" customWidth="1"/>
    <col min="5" max="5" width="11.59765625" customWidth="1"/>
    <col min="6" max="6" width="12.09765625" customWidth="1"/>
    <col min="7" max="7" width="10.69921875" customWidth="1"/>
    <col min="8" max="8" width="10.8984375" customWidth="1"/>
    <col min="9" max="9" width="10.59765625" customWidth="1"/>
    <col min="10" max="10" width="10.69921875" customWidth="1"/>
  </cols>
  <sheetData>
    <row r="1" spans="1:10" ht="103.5" customHeight="1" thickBot="1">
      <c r="A1" s="65" t="s">
        <v>41</v>
      </c>
      <c r="B1" s="66" t="s">
        <v>42</v>
      </c>
      <c r="C1" s="66" t="s">
        <v>43</v>
      </c>
      <c r="D1" s="66" t="s">
        <v>34</v>
      </c>
      <c r="E1" s="66" t="s">
        <v>35</v>
      </c>
      <c r="F1" s="67" t="s">
        <v>36</v>
      </c>
      <c r="G1" s="67" t="s">
        <v>37</v>
      </c>
      <c r="H1" s="67" t="s">
        <v>38</v>
      </c>
      <c r="I1" s="67" t="s">
        <v>39</v>
      </c>
      <c r="J1" s="68" t="s">
        <v>40</v>
      </c>
    </row>
    <row r="2" spans="1:10">
      <c r="A2" s="59" t="s">
        <v>44</v>
      </c>
      <c r="B2" s="69" t="s">
        <v>45</v>
      </c>
      <c r="C2" s="60" t="s">
        <v>46</v>
      </c>
      <c r="D2" s="61">
        <v>38754</v>
      </c>
      <c r="E2" s="61">
        <v>39619</v>
      </c>
      <c r="F2" s="62" t="b">
        <f>E2=""</f>
        <v>0</v>
      </c>
      <c r="G2" s="62" t="b">
        <f>AND(B2="k",C2="ZLEC")</f>
        <v>1</v>
      </c>
      <c r="H2" s="63">
        <v>1</v>
      </c>
      <c r="I2" s="62" t="b">
        <f>OR(C2="UOPO",H2&gt;7)</f>
        <v>0</v>
      </c>
      <c r="J2" s="64" t="str">
        <f>IF(H2&gt;=2,"OCENA","-")</f>
        <v>-</v>
      </c>
    </row>
    <row r="3" spans="1:10">
      <c r="A3" s="55" t="s">
        <v>47</v>
      </c>
      <c r="B3" s="70" t="s">
        <v>45</v>
      </c>
      <c r="C3" s="53" t="s">
        <v>46</v>
      </c>
      <c r="D3" s="54">
        <v>38398</v>
      </c>
      <c r="E3" s="54"/>
      <c r="F3" s="62" t="b">
        <f t="shared" ref="F3:F8" si="0">E3=""</f>
        <v>1</v>
      </c>
      <c r="G3" s="62" t="b">
        <f t="shared" ref="G3:G8" si="1">AND(B3="k",C3="ZLEC")</f>
        <v>1</v>
      </c>
      <c r="H3" s="63">
        <v>5</v>
      </c>
      <c r="I3" s="62" t="b">
        <f t="shared" ref="I3:I8" si="2">OR(C3="UOPO",H3&gt;7)</f>
        <v>0</v>
      </c>
      <c r="J3" s="64" t="str">
        <f t="shared" ref="J3:J8" si="3">IF(H3&gt;=2,"OCENA","-")</f>
        <v>OCENA</v>
      </c>
    </row>
    <row r="4" spans="1:10">
      <c r="A4" s="55" t="s">
        <v>48</v>
      </c>
      <c r="B4" s="70" t="s">
        <v>45</v>
      </c>
      <c r="C4" s="53" t="s">
        <v>49</v>
      </c>
      <c r="D4" s="54">
        <v>37677</v>
      </c>
      <c r="E4" s="54">
        <v>37810</v>
      </c>
      <c r="F4" s="62" t="b">
        <f t="shared" si="0"/>
        <v>0</v>
      </c>
      <c r="G4" s="62" t="b">
        <f t="shared" si="1"/>
        <v>0</v>
      </c>
      <c r="H4" s="63">
        <v>8</v>
      </c>
      <c r="I4" s="62" t="b">
        <f t="shared" si="2"/>
        <v>1</v>
      </c>
      <c r="J4" s="64" t="str">
        <f t="shared" si="3"/>
        <v>OCENA</v>
      </c>
    </row>
    <row r="5" spans="1:10">
      <c r="A5" s="55" t="s">
        <v>50</v>
      </c>
      <c r="B5" s="70" t="s">
        <v>27</v>
      </c>
      <c r="C5" s="53" t="s">
        <v>49</v>
      </c>
      <c r="D5" s="54">
        <v>37790</v>
      </c>
      <c r="E5" s="54"/>
      <c r="F5" s="62" t="b">
        <f t="shared" si="0"/>
        <v>1</v>
      </c>
      <c r="G5" s="62" t="b">
        <f t="shared" si="1"/>
        <v>0</v>
      </c>
      <c r="H5" s="63">
        <v>9</v>
      </c>
      <c r="I5" s="62" t="b">
        <f t="shared" si="2"/>
        <v>1</v>
      </c>
      <c r="J5" s="64" t="str">
        <f t="shared" si="3"/>
        <v>OCENA</v>
      </c>
    </row>
    <row r="6" spans="1:10">
      <c r="A6" s="55" t="s">
        <v>51</v>
      </c>
      <c r="B6" s="70" t="s">
        <v>27</v>
      </c>
      <c r="C6" s="53" t="s">
        <v>46</v>
      </c>
      <c r="D6" s="54">
        <v>37434</v>
      </c>
      <c r="E6" s="54"/>
      <c r="F6" s="62" t="b">
        <f t="shared" si="0"/>
        <v>1</v>
      </c>
      <c r="G6" s="62" t="b">
        <f t="shared" si="1"/>
        <v>0</v>
      </c>
      <c r="H6" s="63">
        <v>2</v>
      </c>
      <c r="I6" s="62" t="b">
        <f t="shared" si="2"/>
        <v>0</v>
      </c>
      <c r="J6" s="64" t="str">
        <f t="shared" si="3"/>
        <v>OCENA</v>
      </c>
    </row>
    <row r="7" spans="1:10">
      <c r="A7" s="55" t="s">
        <v>52</v>
      </c>
      <c r="B7" s="70" t="s">
        <v>27</v>
      </c>
      <c r="C7" s="53" t="s">
        <v>49</v>
      </c>
      <c r="D7" s="54">
        <v>39918</v>
      </c>
      <c r="E7" s="54"/>
      <c r="F7" s="62" t="b">
        <f t="shared" si="0"/>
        <v>1</v>
      </c>
      <c r="G7" s="62" t="b">
        <f t="shared" si="1"/>
        <v>0</v>
      </c>
      <c r="H7" s="63">
        <v>11</v>
      </c>
      <c r="I7" s="62" t="b">
        <f t="shared" si="2"/>
        <v>1</v>
      </c>
      <c r="J7" s="64" t="str">
        <f t="shared" si="3"/>
        <v>OCENA</v>
      </c>
    </row>
    <row r="8" spans="1:10" ht="14.4" thickBot="1">
      <c r="A8" s="56" t="s">
        <v>53</v>
      </c>
      <c r="B8" s="71" t="s">
        <v>45</v>
      </c>
      <c r="C8" s="57" t="s">
        <v>49</v>
      </c>
      <c r="D8" s="58">
        <v>38556</v>
      </c>
      <c r="E8" s="58"/>
      <c r="F8" s="62" t="b">
        <f t="shared" si="0"/>
        <v>1</v>
      </c>
      <c r="G8" s="62" t="b">
        <f t="shared" si="1"/>
        <v>0</v>
      </c>
      <c r="H8" s="63">
        <v>1</v>
      </c>
      <c r="I8" s="62" t="b">
        <f t="shared" si="2"/>
        <v>1</v>
      </c>
      <c r="J8" s="64" t="str">
        <f t="shared" si="3"/>
        <v>-</v>
      </c>
    </row>
    <row r="10" spans="1:10">
      <c r="A10" t="b">
        <f>A1=0</f>
        <v>0</v>
      </c>
    </row>
    <row r="11" spans="1:10">
      <c r="A11" t="b">
        <f>A1="IMIĘ i NAZWISKO"</f>
        <v>1</v>
      </c>
    </row>
  </sheetData>
  <protectedRanges>
    <protectedRange sqref="F1:H8" name="Rozstęp2_1"/>
    <protectedRange password="CC30" sqref="I1:J8" name="Rozstęp1_1"/>
  </protectedRanges>
  <conditionalFormatting sqref="A2:J8">
    <cfRule type="expression" dxfId="0" priority="1">
      <formula>$J2="OCENA"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zoomScale="70" zoomScaleNormal="70" workbookViewId="0">
      <selection activeCell="B12" sqref="B12"/>
    </sheetView>
  </sheetViews>
  <sheetFormatPr defaultRowHeight="13.8"/>
  <cols>
    <col min="1" max="1" width="26.8984375" customWidth="1"/>
    <col min="2" max="2" width="12.09765625" customWidth="1"/>
    <col min="3" max="3" width="38" customWidth="1"/>
    <col min="4" max="4" width="14.69921875" customWidth="1"/>
    <col min="5" max="5" width="13.09765625" customWidth="1"/>
    <col min="6" max="6" width="21.19921875" bestFit="1" customWidth="1"/>
  </cols>
  <sheetData>
    <row r="1" spans="1:6" ht="17.399999999999999">
      <c r="A1" s="106" t="s">
        <v>98</v>
      </c>
      <c r="B1" s="106"/>
      <c r="C1" s="106" t="s">
        <v>97</v>
      </c>
    </row>
    <row r="2" spans="1:6" ht="26.4">
      <c r="A2" s="72" t="s">
        <v>14</v>
      </c>
      <c r="B2" s="72"/>
      <c r="C2" s="52" t="s">
        <v>15</v>
      </c>
      <c r="D2" s="73"/>
      <c r="E2" s="2"/>
      <c r="F2" s="2"/>
    </row>
    <row r="3" spans="1:6" ht="26.4">
      <c r="A3" s="72" t="s">
        <v>16</v>
      </c>
      <c r="B3" s="72"/>
      <c r="C3" s="52" t="s">
        <v>88</v>
      </c>
      <c r="D3" s="74"/>
      <c r="F3" s="112"/>
    </row>
    <row r="4" spans="1:6" ht="26.4">
      <c r="A4" s="72" t="s">
        <v>17</v>
      </c>
      <c r="B4" s="72"/>
      <c r="C4" s="52" t="s">
        <v>89</v>
      </c>
      <c r="D4" s="74"/>
      <c r="F4" s="111"/>
    </row>
    <row r="5" spans="1:6" ht="26.4">
      <c r="A5" s="72" t="s">
        <v>18</v>
      </c>
      <c r="B5" s="72"/>
      <c r="C5" s="52" t="s">
        <v>90</v>
      </c>
      <c r="D5" s="74"/>
    </row>
    <row r="6" spans="1:6" ht="26.4">
      <c r="A6" s="72" t="s">
        <v>19</v>
      </c>
      <c r="B6" s="72"/>
      <c r="C6" s="52" t="s">
        <v>87</v>
      </c>
      <c r="D6" s="74"/>
    </row>
    <row r="7" spans="1:6" ht="32.4" customHeight="1">
      <c r="A7" s="72" t="s">
        <v>20</v>
      </c>
      <c r="B7" s="72"/>
      <c r="C7" s="52" t="s">
        <v>91</v>
      </c>
      <c r="D7" s="74"/>
      <c r="E7" s="80" t="s">
        <v>107</v>
      </c>
      <c r="F7" s="1">
        <v>40848</v>
      </c>
    </row>
    <row r="8" spans="1:6" ht="26.4">
      <c r="A8" s="72" t="s">
        <v>21</v>
      </c>
      <c r="B8" s="72"/>
      <c r="C8" s="52" t="s">
        <v>110</v>
      </c>
      <c r="D8" s="75"/>
      <c r="E8" s="80" t="s">
        <v>108</v>
      </c>
      <c r="F8" s="79">
        <v>40877</v>
      </c>
    </row>
    <row r="9" spans="1:6" ht="26.4">
      <c r="A9" s="72" t="s">
        <v>92</v>
      </c>
      <c r="B9" s="72"/>
      <c r="C9" s="52" t="s">
        <v>93</v>
      </c>
      <c r="D9" s="74"/>
      <c r="E9" s="130" t="s">
        <v>109</v>
      </c>
      <c r="F9" s="1">
        <v>40848</v>
      </c>
    </row>
    <row r="10" spans="1:6" ht="27.6">
      <c r="A10" s="72" t="s">
        <v>22</v>
      </c>
      <c r="B10" s="72"/>
      <c r="C10" s="52" t="s">
        <v>23</v>
      </c>
      <c r="D10" s="73"/>
      <c r="E10" s="131"/>
      <c r="F10" s="1">
        <v>40858</v>
      </c>
    </row>
    <row r="11" spans="1:6" ht="23.4" customHeight="1">
      <c r="A11" s="126" t="s">
        <v>103</v>
      </c>
      <c r="B11" s="127"/>
      <c r="C11" s="127"/>
      <c r="D11" s="128"/>
    </row>
    <row r="12" spans="1:6">
      <c r="A12" s="76" t="s">
        <v>24</v>
      </c>
      <c r="B12" s="105" t="s">
        <v>25</v>
      </c>
      <c r="C12" s="108" t="s">
        <v>151</v>
      </c>
      <c r="D12" s="75"/>
      <c r="E12" s="107">
        <v>40180</v>
      </c>
      <c r="F12" s="3" t="s">
        <v>156</v>
      </c>
    </row>
    <row r="13" spans="1:6">
      <c r="A13" s="76" t="s">
        <v>26</v>
      </c>
      <c r="B13" s="105" t="s">
        <v>27</v>
      </c>
      <c r="C13" s="108" t="s">
        <v>152</v>
      </c>
      <c r="D13" s="75"/>
      <c r="E13" s="107">
        <v>41306</v>
      </c>
      <c r="F13" s="3" t="s">
        <v>157</v>
      </c>
    </row>
    <row r="14" spans="1:6">
      <c r="A14" s="76" t="s">
        <v>28</v>
      </c>
      <c r="B14" s="105" t="s">
        <v>29</v>
      </c>
      <c r="C14" s="108" t="s">
        <v>153</v>
      </c>
      <c r="D14" s="75"/>
    </row>
    <row r="15" spans="1:6" ht="27.6">
      <c r="A15" s="76" t="s">
        <v>30</v>
      </c>
      <c r="B15" s="105" t="s">
        <v>31</v>
      </c>
      <c r="C15" s="108" t="s">
        <v>154</v>
      </c>
      <c r="D15" s="75"/>
    </row>
    <row r="16" spans="1:6" ht="27.6">
      <c r="A16" s="76" t="s">
        <v>32</v>
      </c>
      <c r="B16" s="105" t="s">
        <v>33</v>
      </c>
      <c r="C16" s="108" t="s">
        <v>155</v>
      </c>
      <c r="D16" s="75"/>
    </row>
    <row r="17" spans="1:4" ht="19.2" customHeight="1" thickBot="1">
      <c r="A17" s="129" t="s">
        <v>102</v>
      </c>
      <c r="B17" s="129"/>
      <c r="C17" s="129"/>
      <c r="D17" s="129"/>
    </row>
    <row r="18" spans="1:4" ht="15" customHeight="1">
      <c r="A18" s="76" t="s">
        <v>94</v>
      </c>
      <c r="B18" s="107">
        <v>41549</v>
      </c>
      <c r="C18" s="124" t="s">
        <v>158</v>
      </c>
      <c r="D18" s="75"/>
    </row>
    <row r="19" spans="1:4" ht="15" customHeight="1" thickBot="1">
      <c r="A19" s="76" t="s">
        <v>95</v>
      </c>
      <c r="B19" s="107">
        <v>41639</v>
      </c>
      <c r="C19" s="125"/>
      <c r="D19" s="75"/>
    </row>
    <row r="20" spans="1:4" ht="15" customHeight="1" thickBot="1">
      <c r="A20" s="76" t="s">
        <v>96</v>
      </c>
      <c r="B20" s="107">
        <v>41589</v>
      </c>
      <c r="C20" s="77" t="s">
        <v>158</v>
      </c>
      <c r="D20" s="75"/>
    </row>
    <row r="21" spans="1:4" ht="15" customHeight="1" thickBot="1">
      <c r="A21" s="76" t="s">
        <v>96</v>
      </c>
      <c r="B21" s="107">
        <v>41632</v>
      </c>
      <c r="C21" s="77" t="s">
        <v>158</v>
      </c>
      <c r="D21" s="75"/>
    </row>
    <row r="22" spans="1:4" ht="15" customHeight="1" thickBot="1">
      <c r="A22" s="76" t="s">
        <v>96</v>
      </c>
      <c r="B22" s="107">
        <v>41633</v>
      </c>
      <c r="C22" s="77" t="s">
        <v>158</v>
      </c>
      <c r="D22" s="75"/>
    </row>
    <row r="23" spans="1:4" ht="41.4">
      <c r="A23" s="76" t="s">
        <v>99</v>
      </c>
      <c r="B23" s="104"/>
      <c r="C23" s="77" t="s">
        <v>104</v>
      </c>
      <c r="D23" s="75"/>
    </row>
    <row r="24" spans="1:4" ht="55.2">
      <c r="A24" s="76" t="s">
        <v>100</v>
      </c>
      <c r="B24" s="104"/>
      <c r="C24" s="78" t="s">
        <v>105</v>
      </c>
      <c r="D24" s="75"/>
    </row>
    <row r="25" spans="1:4" ht="55.2">
      <c r="A25" s="76" t="s">
        <v>101</v>
      </c>
      <c r="B25" s="104"/>
      <c r="C25" s="78" t="s">
        <v>106</v>
      </c>
      <c r="D25" s="75"/>
    </row>
  </sheetData>
  <mergeCells count="4">
    <mergeCell ref="C18:C19"/>
    <mergeCell ref="A11:D11"/>
    <mergeCell ref="A17:D17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15" zoomScaleNormal="115" workbookViewId="0">
      <selection activeCell="B10" sqref="B10:B14"/>
    </sheetView>
  </sheetViews>
  <sheetFormatPr defaultRowHeight="13.8"/>
  <cols>
    <col min="1" max="1" width="18.3984375" bestFit="1" customWidth="1"/>
    <col min="2" max="2" width="14.69921875" bestFit="1" customWidth="1"/>
    <col min="3" max="3" width="14.19921875" bestFit="1" customWidth="1"/>
  </cols>
  <sheetData>
    <row r="1" spans="1:5">
      <c r="A1" s="3" t="s">
        <v>54</v>
      </c>
      <c r="B1" s="4" t="s">
        <v>55</v>
      </c>
      <c r="C1" s="4" t="s">
        <v>56</v>
      </c>
      <c r="D1" s="4" t="s">
        <v>57</v>
      </c>
    </row>
    <row r="2" spans="1:5">
      <c r="A2" s="100" t="s">
        <v>69</v>
      </c>
      <c r="B2" s="101">
        <v>35615</v>
      </c>
      <c r="C2" s="102">
        <v>35675</v>
      </c>
      <c r="D2" s="5"/>
    </row>
    <row r="3" spans="1:5">
      <c r="A3" s="100" t="s">
        <v>67</v>
      </c>
      <c r="B3" s="101">
        <v>36141</v>
      </c>
      <c r="C3" s="102">
        <v>123450</v>
      </c>
      <c r="D3" s="5"/>
    </row>
    <row r="4" spans="1:5">
      <c r="A4" s="100" t="s">
        <v>11</v>
      </c>
      <c r="B4" s="101">
        <v>39338</v>
      </c>
      <c r="C4" s="102">
        <v>77890</v>
      </c>
      <c r="D4" s="5"/>
    </row>
    <row r="5" spans="1:5">
      <c r="A5" s="100" t="s">
        <v>64</v>
      </c>
      <c r="B5" s="101">
        <v>39166</v>
      </c>
      <c r="C5" s="102">
        <v>89345</v>
      </c>
      <c r="D5" s="5"/>
    </row>
    <row r="6" spans="1:5">
      <c r="A6" s="100" t="s">
        <v>62</v>
      </c>
      <c r="B6" s="101">
        <v>27396</v>
      </c>
      <c r="C6" s="102">
        <v>22870</v>
      </c>
      <c r="D6" s="5"/>
    </row>
    <row r="8" spans="1:5">
      <c r="D8" t="s">
        <v>57</v>
      </c>
    </row>
    <row r="9" spans="1:5">
      <c r="A9" s="3" t="s">
        <v>54</v>
      </c>
      <c r="B9" s="4" t="s">
        <v>55</v>
      </c>
      <c r="D9" s="100">
        <v>0</v>
      </c>
      <c r="E9" s="103" t="s">
        <v>58</v>
      </c>
    </row>
    <row r="10" spans="1:5">
      <c r="A10" s="100" t="s">
        <v>69</v>
      </c>
      <c r="B10" s="1"/>
      <c r="D10" s="102">
        <v>25000</v>
      </c>
      <c r="E10" s="103" t="s">
        <v>59</v>
      </c>
    </row>
    <row r="11" spans="1:5">
      <c r="A11" s="100" t="s">
        <v>67</v>
      </c>
      <c r="B11" s="1"/>
      <c r="D11" s="102">
        <v>50000</v>
      </c>
      <c r="E11" s="100" t="s">
        <v>60</v>
      </c>
    </row>
    <row r="12" spans="1:5">
      <c r="A12" s="100" t="s">
        <v>11</v>
      </c>
      <c r="B12" s="1"/>
      <c r="D12" s="102">
        <v>100000</v>
      </c>
      <c r="E12" s="100" t="s">
        <v>61</v>
      </c>
    </row>
    <row r="13" spans="1:5">
      <c r="A13" s="100" t="s">
        <v>64</v>
      </c>
      <c r="B13" s="1"/>
    </row>
    <row r="14" spans="1:5">
      <c r="A14" s="100" t="s">
        <v>62</v>
      </c>
      <c r="B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opLeftCell="D1" zoomScale="70" zoomScaleNormal="70" workbookViewId="0">
      <selection activeCell="K39" sqref="K39"/>
    </sheetView>
  </sheetViews>
  <sheetFormatPr defaultColWidth="11.19921875" defaultRowHeight="13.2"/>
  <cols>
    <col min="1" max="1" width="11.19921875" style="81"/>
    <col min="2" max="2" width="6.69921875" style="81" customWidth="1"/>
    <col min="3" max="3" width="19" style="81" customWidth="1"/>
    <col min="4" max="4" width="13.8984375" style="81" customWidth="1"/>
    <col min="5" max="5" width="11.19921875" style="81"/>
    <col min="6" max="6" width="13.69921875" style="81" customWidth="1"/>
    <col min="7" max="7" width="11.8984375" style="81" customWidth="1"/>
    <col min="8" max="8" width="13" style="81" customWidth="1"/>
    <col min="9" max="9" width="11.69921875" style="81" customWidth="1"/>
    <col min="10" max="10" width="13.796875" style="81" customWidth="1"/>
    <col min="11" max="11" width="13.59765625" style="81" customWidth="1"/>
    <col min="12" max="12" width="11.19921875" style="81"/>
    <col min="13" max="13" width="14" style="81" customWidth="1"/>
    <col min="14" max="257" width="11.19921875" style="81"/>
    <col min="258" max="258" width="6.69921875" style="81" customWidth="1"/>
    <col min="259" max="259" width="19" style="81" customWidth="1"/>
    <col min="260" max="260" width="13.8984375" style="81" customWidth="1"/>
    <col min="261" max="262" width="11.19921875" style="81"/>
    <col min="263" max="263" width="11" style="81" customWidth="1"/>
    <col min="264" max="264" width="14" style="81" customWidth="1"/>
    <col min="265" max="265" width="15.8984375" style="81" customWidth="1"/>
    <col min="266" max="266" width="11.69921875" style="81" bestFit="1" customWidth="1"/>
    <col min="267" max="267" width="17.5" style="81" customWidth="1"/>
    <col min="268" max="268" width="11.19921875" style="81"/>
    <col min="269" max="269" width="14" style="81" customWidth="1"/>
    <col min="270" max="513" width="11.19921875" style="81"/>
    <col min="514" max="514" width="6.69921875" style="81" customWidth="1"/>
    <col min="515" max="515" width="19" style="81" customWidth="1"/>
    <col min="516" max="516" width="13.8984375" style="81" customWidth="1"/>
    <col min="517" max="518" width="11.19921875" style="81"/>
    <col min="519" max="519" width="11" style="81" customWidth="1"/>
    <col min="520" max="520" width="14" style="81" customWidth="1"/>
    <col min="521" max="521" width="15.8984375" style="81" customWidth="1"/>
    <col min="522" max="522" width="11.69921875" style="81" bestFit="1" customWidth="1"/>
    <col min="523" max="523" width="17.5" style="81" customWidth="1"/>
    <col min="524" max="524" width="11.19921875" style="81"/>
    <col min="525" max="525" width="14" style="81" customWidth="1"/>
    <col min="526" max="769" width="11.19921875" style="81"/>
    <col min="770" max="770" width="6.69921875" style="81" customWidth="1"/>
    <col min="771" max="771" width="19" style="81" customWidth="1"/>
    <col min="772" max="772" width="13.8984375" style="81" customWidth="1"/>
    <col min="773" max="774" width="11.19921875" style="81"/>
    <col min="775" max="775" width="11" style="81" customWidth="1"/>
    <col min="776" max="776" width="14" style="81" customWidth="1"/>
    <col min="777" max="777" width="15.8984375" style="81" customWidth="1"/>
    <col min="778" max="778" width="11.69921875" style="81" bestFit="1" customWidth="1"/>
    <col min="779" max="779" width="17.5" style="81" customWidth="1"/>
    <col min="780" max="780" width="11.19921875" style="81"/>
    <col min="781" max="781" width="14" style="81" customWidth="1"/>
    <col min="782" max="1025" width="11.19921875" style="81"/>
    <col min="1026" max="1026" width="6.69921875" style="81" customWidth="1"/>
    <col min="1027" max="1027" width="19" style="81" customWidth="1"/>
    <col min="1028" max="1028" width="13.8984375" style="81" customWidth="1"/>
    <col min="1029" max="1030" width="11.19921875" style="81"/>
    <col min="1031" max="1031" width="11" style="81" customWidth="1"/>
    <col min="1032" max="1032" width="14" style="81" customWidth="1"/>
    <col min="1033" max="1033" width="15.8984375" style="81" customWidth="1"/>
    <col min="1034" max="1034" width="11.69921875" style="81" bestFit="1" customWidth="1"/>
    <col min="1035" max="1035" width="17.5" style="81" customWidth="1"/>
    <col min="1036" max="1036" width="11.19921875" style="81"/>
    <col min="1037" max="1037" width="14" style="81" customWidth="1"/>
    <col min="1038" max="1281" width="11.19921875" style="81"/>
    <col min="1282" max="1282" width="6.69921875" style="81" customWidth="1"/>
    <col min="1283" max="1283" width="19" style="81" customWidth="1"/>
    <col min="1284" max="1284" width="13.8984375" style="81" customWidth="1"/>
    <col min="1285" max="1286" width="11.19921875" style="81"/>
    <col min="1287" max="1287" width="11" style="81" customWidth="1"/>
    <col min="1288" max="1288" width="14" style="81" customWidth="1"/>
    <col min="1289" max="1289" width="15.8984375" style="81" customWidth="1"/>
    <col min="1290" max="1290" width="11.69921875" style="81" bestFit="1" customWidth="1"/>
    <col min="1291" max="1291" width="17.5" style="81" customWidth="1"/>
    <col min="1292" max="1292" width="11.19921875" style="81"/>
    <col min="1293" max="1293" width="14" style="81" customWidth="1"/>
    <col min="1294" max="1537" width="11.19921875" style="81"/>
    <col min="1538" max="1538" width="6.69921875" style="81" customWidth="1"/>
    <col min="1539" max="1539" width="19" style="81" customWidth="1"/>
    <col min="1540" max="1540" width="13.8984375" style="81" customWidth="1"/>
    <col min="1541" max="1542" width="11.19921875" style="81"/>
    <col min="1543" max="1543" width="11" style="81" customWidth="1"/>
    <col min="1544" max="1544" width="14" style="81" customWidth="1"/>
    <col min="1545" max="1545" width="15.8984375" style="81" customWidth="1"/>
    <col min="1546" max="1546" width="11.69921875" style="81" bestFit="1" customWidth="1"/>
    <col min="1547" max="1547" width="17.5" style="81" customWidth="1"/>
    <col min="1548" max="1548" width="11.19921875" style="81"/>
    <col min="1549" max="1549" width="14" style="81" customWidth="1"/>
    <col min="1550" max="1793" width="11.19921875" style="81"/>
    <col min="1794" max="1794" width="6.69921875" style="81" customWidth="1"/>
    <col min="1795" max="1795" width="19" style="81" customWidth="1"/>
    <col min="1796" max="1796" width="13.8984375" style="81" customWidth="1"/>
    <col min="1797" max="1798" width="11.19921875" style="81"/>
    <col min="1799" max="1799" width="11" style="81" customWidth="1"/>
    <col min="1800" max="1800" width="14" style="81" customWidth="1"/>
    <col min="1801" max="1801" width="15.8984375" style="81" customWidth="1"/>
    <col min="1802" max="1802" width="11.69921875" style="81" bestFit="1" customWidth="1"/>
    <col min="1803" max="1803" width="17.5" style="81" customWidth="1"/>
    <col min="1804" max="1804" width="11.19921875" style="81"/>
    <col min="1805" max="1805" width="14" style="81" customWidth="1"/>
    <col min="1806" max="2049" width="11.19921875" style="81"/>
    <col min="2050" max="2050" width="6.69921875" style="81" customWidth="1"/>
    <col min="2051" max="2051" width="19" style="81" customWidth="1"/>
    <col min="2052" max="2052" width="13.8984375" style="81" customWidth="1"/>
    <col min="2053" max="2054" width="11.19921875" style="81"/>
    <col min="2055" max="2055" width="11" style="81" customWidth="1"/>
    <col min="2056" max="2056" width="14" style="81" customWidth="1"/>
    <col min="2057" max="2057" width="15.8984375" style="81" customWidth="1"/>
    <col min="2058" max="2058" width="11.69921875" style="81" bestFit="1" customWidth="1"/>
    <col min="2059" max="2059" width="17.5" style="81" customWidth="1"/>
    <col min="2060" max="2060" width="11.19921875" style="81"/>
    <col min="2061" max="2061" width="14" style="81" customWidth="1"/>
    <col min="2062" max="2305" width="11.19921875" style="81"/>
    <col min="2306" max="2306" width="6.69921875" style="81" customWidth="1"/>
    <col min="2307" max="2307" width="19" style="81" customWidth="1"/>
    <col min="2308" max="2308" width="13.8984375" style="81" customWidth="1"/>
    <col min="2309" max="2310" width="11.19921875" style="81"/>
    <col min="2311" max="2311" width="11" style="81" customWidth="1"/>
    <col min="2312" max="2312" width="14" style="81" customWidth="1"/>
    <col min="2313" max="2313" width="15.8984375" style="81" customWidth="1"/>
    <col min="2314" max="2314" width="11.69921875" style="81" bestFit="1" customWidth="1"/>
    <col min="2315" max="2315" width="17.5" style="81" customWidth="1"/>
    <col min="2316" max="2316" width="11.19921875" style="81"/>
    <col min="2317" max="2317" width="14" style="81" customWidth="1"/>
    <col min="2318" max="2561" width="11.19921875" style="81"/>
    <col min="2562" max="2562" width="6.69921875" style="81" customWidth="1"/>
    <col min="2563" max="2563" width="19" style="81" customWidth="1"/>
    <col min="2564" max="2564" width="13.8984375" style="81" customWidth="1"/>
    <col min="2565" max="2566" width="11.19921875" style="81"/>
    <col min="2567" max="2567" width="11" style="81" customWidth="1"/>
    <col min="2568" max="2568" width="14" style="81" customWidth="1"/>
    <col min="2569" max="2569" width="15.8984375" style="81" customWidth="1"/>
    <col min="2570" max="2570" width="11.69921875" style="81" bestFit="1" customWidth="1"/>
    <col min="2571" max="2571" width="17.5" style="81" customWidth="1"/>
    <col min="2572" max="2572" width="11.19921875" style="81"/>
    <col min="2573" max="2573" width="14" style="81" customWidth="1"/>
    <col min="2574" max="2817" width="11.19921875" style="81"/>
    <col min="2818" max="2818" width="6.69921875" style="81" customWidth="1"/>
    <col min="2819" max="2819" width="19" style="81" customWidth="1"/>
    <col min="2820" max="2820" width="13.8984375" style="81" customWidth="1"/>
    <col min="2821" max="2822" width="11.19921875" style="81"/>
    <col min="2823" max="2823" width="11" style="81" customWidth="1"/>
    <col min="2824" max="2824" width="14" style="81" customWidth="1"/>
    <col min="2825" max="2825" width="15.8984375" style="81" customWidth="1"/>
    <col min="2826" max="2826" width="11.69921875" style="81" bestFit="1" customWidth="1"/>
    <col min="2827" max="2827" width="17.5" style="81" customWidth="1"/>
    <col min="2828" max="2828" width="11.19921875" style="81"/>
    <col min="2829" max="2829" width="14" style="81" customWidth="1"/>
    <col min="2830" max="3073" width="11.19921875" style="81"/>
    <col min="3074" max="3074" width="6.69921875" style="81" customWidth="1"/>
    <col min="3075" max="3075" width="19" style="81" customWidth="1"/>
    <col min="3076" max="3076" width="13.8984375" style="81" customWidth="1"/>
    <col min="3077" max="3078" width="11.19921875" style="81"/>
    <col min="3079" max="3079" width="11" style="81" customWidth="1"/>
    <col min="3080" max="3080" width="14" style="81" customWidth="1"/>
    <col min="3081" max="3081" width="15.8984375" style="81" customWidth="1"/>
    <col min="3082" max="3082" width="11.69921875" style="81" bestFit="1" customWidth="1"/>
    <col min="3083" max="3083" width="17.5" style="81" customWidth="1"/>
    <col min="3084" max="3084" width="11.19921875" style="81"/>
    <col min="3085" max="3085" width="14" style="81" customWidth="1"/>
    <col min="3086" max="3329" width="11.19921875" style="81"/>
    <col min="3330" max="3330" width="6.69921875" style="81" customWidth="1"/>
    <col min="3331" max="3331" width="19" style="81" customWidth="1"/>
    <col min="3332" max="3332" width="13.8984375" style="81" customWidth="1"/>
    <col min="3333" max="3334" width="11.19921875" style="81"/>
    <col min="3335" max="3335" width="11" style="81" customWidth="1"/>
    <col min="3336" max="3336" width="14" style="81" customWidth="1"/>
    <col min="3337" max="3337" width="15.8984375" style="81" customWidth="1"/>
    <col min="3338" max="3338" width="11.69921875" style="81" bestFit="1" customWidth="1"/>
    <col min="3339" max="3339" width="17.5" style="81" customWidth="1"/>
    <col min="3340" max="3340" width="11.19921875" style="81"/>
    <col min="3341" max="3341" width="14" style="81" customWidth="1"/>
    <col min="3342" max="3585" width="11.19921875" style="81"/>
    <col min="3586" max="3586" width="6.69921875" style="81" customWidth="1"/>
    <col min="3587" max="3587" width="19" style="81" customWidth="1"/>
    <col min="3588" max="3588" width="13.8984375" style="81" customWidth="1"/>
    <col min="3589" max="3590" width="11.19921875" style="81"/>
    <col min="3591" max="3591" width="11" style="81" customWidth="1"/>
    <col min="3592" max="3592" width="14" style="81" customWidth="1"/>
    <col min="3593" max="3593" width="15.8984375" style="81" customWidth="1"/>
    <col min="3594" max="3594" width="11.69921875" style="81" bestFit="1" customWidth="1"/>
    <col min="3595" max="3595" width="17.5" style="81" customWidth="1"/>
    <col min="3596" max="3596" width="11.19921875" style="81"/>
    <col min="3597" max="3597" width="14" style="81" customWidth="1"/>
    <col min="3598" max="3841" width="11.19921875" style="81"/>
    <col min="3842" max="3842" width="6.69921875" style="81" customWidth="1"/>
    <col min="3843" max="3843" width="19" style="81" customWidth="1"/>
    <col min="3844" max="3844" width="13.8984375" style="81" customWidth="1"/>
    <col min="3845" max="3846" width="11.19921875" style="81"/>
    <col min="3847" max="3847" width="11" style="81" customWidth="1"/>
    <col min="3848" max="3848" width="14" style="81" customWidth="1"/>
    <col min="3849" max="3849" width="15.8984375" style="81" customWidth="1"/>
    <col min="3850" max="3850" width="11.69921875" style="81" bestFit="1" customWidth="1"/>
    <col min="3851" max="3851" width="17.5" style="81" customWidth="1"/>
    <col min="3852" max="3852" width="11.19921875" style="81"/>
    <col min="3853" max="3853" width="14" style="81" customWidth="1"/>
    <col min="3854" max="4097" width="11.19921875" style="81"/>
    <col min="4098" max="4098" width="6.69921875" style="81" customWidth="1"/>
    <col min="4099" max="4099" width="19" style="81" customWidth="1"/>
    <col min="4100" max="4100" width="13.8984375" style="81" customWidth="1"/>
    <col min="4101" max="4102" width="11.19921875" style="81"/>
    <col min="4103" max="4103" width="11" style="81" customWidth="1"/>
    <col min="4104" max="4104" width="14" style="81" customWidth="1"/>
    <col min="4105" max="4105" width="15.8984375" style="81" customWidth="1"/>
    <col min="4106" max="4106" width="11.69921875" style="81" bestFit="1" customWidth="1"/>
    <col min="4107" max="4107" width="17.5" style="81" customWidth="1"/>
    <col min="4108" max="4108" width="11.19921875" style="81"/>
    <col min="4109" max="4109" width="14" style="81" customWidth="1"/>
    <col min="4110" max="4353" width="11.19921875" style="81"/>
    <col min="4354" max="4354" width="6.69921875" style="81" customWidth="1"/>
    <col min="4355" max="4355" width="19" style="81" customWidth="1"/>
    <col min="4356" max="4356" width="13.8984375" style="81" customWidth="1"/>
    <col min="4357" max="4358" width="11.19921875" style="81"/>
    <col min="4359" max="4359" width="11" style="81" customWidth="1"/>
    <col min="4360" max="4360" width="14" style="81" customWidth="1"/>
    <col min="4361" max="4361" width="15.8984375" style="81" customWidth="1"/>
    <col min="4362" max="4362" width="11.69921875" style="81" bestFit="1" customWidth="1"/>
    <col min="4363" max="4363" width="17.5" style="81" customWidth="1"/>
    <col min="4364" max="4364" width="11.19921875" style="81"/>
    <col min="4365" max="4365" width="14" style="81" customWidth="1"/>
    <col min="4366" max="4609" width="11.19921875" style="81"/>
    <col min="4610" max="4610" width="6.69921875" style="81" customWidth="1"/>
    <col min="4611" max="4611" width="19" style="81" customWidth="1"/>
    <col min="4612" max="4612" width="13.8984375" style="81" customWidth="1"/>
    <col min="4613" max="4614" width="11.19921875" style="81"/>
    <col min="4615" max="4615" width="11" style="81" customWidth="1"/>
    <col min="4616" max="4616" width="14" style="81" customWidth="1"/>
    <col min="4617" max="4617" width="15.8984375" style="81" customWidth="1"/>
    <col min="4618" max="4618" width="11.69921875" style="81" bestFit="1" customWidth="1"/>
    <col min="4619" max="4619" width="17.5" style="81" customWidth="1"/>
    <col min="4620" max="4620" width="11.19921875" style="81"/>
    <col min="4621" max="4621" width="14" style="81" customWidth="1"/>
    <col min="4622" max="4865" width="11.19921875" style="81"/>
    <col min="4866" max="4866" width="6.69921875" style="81" customWidth="1"/>
    <col min="4867" max="4867" width="19" style="81" customWidth="1"/>
    <col min="4868" max="4868" width="13.8984375" style="81" customWidth="1"/>
    <col min="4869" max="4870" width="11.19921875" style="81"/>
    <col min="4871" max="4871" width="11" style="81" customWidth="1"/>
    <col min="4872" max="4872" width="14" style="81" customWidth="1"/>
    <col min="4873" max="4873" width="15.8984375" style="81" customWidth="1"/>
    <col min="4874" max="4874" width="11.69921875" style="81" bestFit="1" customWidth="1"/>
    <col min="4875" max="4875" width="17.5" style="81" customWidth="1"/>
    <col min="4876" max="4876" width="11.19921875" style="81"/>
    <col min="4877" max="4877" width="14" style="81" customWidth="1"/>
    <col min="4878" max="5121" width="11.19921875" style="81"/>
    <col min="5122" max="5122" width="6.69921875" style="81" customWidth="1"/>
    <col min="5123" max="5123" width="19" style="81" customWidth="1"/>
    <col min="5124" max="5124" width="13.8984375" style="81" customWidth="1"/>
    <col min="5125" max="5126" width="11.19921875" style="81"/>
    <col min="5127" max="5127" width="11" style="81" customWidth="1"/>
    <col min="5128" max="5128" width="14" style="81" customWidth="1"/>
    <col min="5129" max="5129" width="15.8984375" style="81" customWidth="1"/>
    <col min="5130" max="5130" width="11.69921875" style="81" bestFit="1" customWidth="1"/>
    <col min="5131" max="5131" width="17.5" style="81" customWidth="1"/>
    <col min="5132" max="5132" width="11.19921875" style="81"/>
    <col min="5133" max="5133" width="14" style="81" customWidth="1"/>
    <col min="5134" max="5377" width="11.19921875" style="81"/>
    <col min="5378" max="5378" width="6.69921875" style="81" customWidth="1"/>
    <col min="5379" max="5379" width="19" style="81" customWidth="1"/>
    <col min="5380" max="5380" width="13.8984375" style="81" customWidth="1"/>
    <col min="5381" max="5382" width="11.19921875" style="81"/>
    <col min="5383" max="5383" width="11" style="81" customWidth="1"/>
    <col min="5384" max="5384" width="14" style="81" customWidth="1"/>
    <col min="5385" max="5385" width="15.8984375" style="81" customWidth="1"/>
    <col min="5386" max="5386" width="11.69921875" style="81" bestFit="1" customWidth="1"/>
    <col min="5387" max="5387" width="17.5" style="81" customWidth="1"/>
    <col min="5388" max="5388" width="11.19921875" style="81"/>
    <col min="5389" max="5389" width="14" style="81" customWidth="1"/>
    <col min="5390" max="5633" width="11.19921875" style="81"/>
    <col min="5634" max="5634" width="6.69921875" style="81" customWidth="1"/>
    <col min="5635" max="5635" width="19" style="81" customWidth="1"/>
    <col min="5636" max="5636" width="13.8984375" style="81" customWidth="1"/>
    <col min="5637" max="5638" width="11.19921875" style="81"/>
    <col min="5639" max="5639" width="11" style="81" customWidth="1"/>
    <col min="5640" max="5640" width="14" style="81" customWidth="1"/>
    <col min="5641" max="5641" width="15.8984375" style="81" customWidth="1"/>
    <col min="5642" max="5642" width="11.69921875" style="81" bestFit="1" customWidth="1"/>
    <col min="5643" max="5643" width="17.5" style="81" customWidth="1"/>
    <col min="5644" max="5644" width="11.19921875" style="81"/>
    <col min="5645" max="5645" width="14" style="81" customWidth="1"/>
    <col min="5646" max="5889" width="11.19921875" style="81"/>
    <col min="5890" max="5890" width="6.69921875" style="81" customWidth="1"/>
    <col min="5891" max="5891" width="19" style="81" customWidth="1"/>
    <col min="5892" max="5892" width="13.8984375" style="81" customWidth="1"/>
    <col min="5893" max="5894" width="11.19921875" style="81"/>
    <col min="5895" max="5895" width="11" style="81" customWidth="1"/>
    <col min="5896" max="5896" width="14" style="81" customWidth="1"/>
    <col min="5897" max="5897" width="15.8984375" style="81" customWidth="1"/>
    <col min="5898" max="5898" width="11.69921875" style="81" bestFit="1" customWidth="1"/>
    <col min="5899" max="5899" width="17.5" style="81" customWidth="1"/>
    <col min="5900" max="5900" width="11.19921875" style="81"/>
    <col min="5901" max="5901" width="14" style="81" customWidth="1"/>
    <col min="5902" max="6145" width="11.19921875" style="81"/>
    <col min="6146" max="6146" width="6.69921875" style="81" customWidth="1"/>
    <col min="6147" max="6147" width="19" style="81" customWidth="1"/>
    <col min="6148" max="6148" width="13.8984375" style="81" customWidth="1"/>
    <col min="6149" max="6150" width="11.19921875" style="81"/>
    <col min="6151" max="6151" width="11" style="81" customWidth="1"/>
    <col min="6152" max="6152" width="14" style="81" customWidth="1"/>
    <col min="6153" max="6153" width="15.8984375" style="81" customWidth="1"/>
    <col min="6154" max="6154" width="11.69921875" style="81" bestFit="1" customWidth="1"/>
    <col min="6155" max="6155" width="17.5" style="81" customWidth="1"/>
    <col min="6156" max="6156" width="11.19921875" style="81"/>
    <col min="6157" max="6157" width="14" style="81" customWidth="1"/>
    <col min="6158" max="6401" width="11.19921875" style="81"/>
    <col min="6402" max="6402" width="6.69921875" style="81" customWidth="1"/>
    <col min="6403" max="6403" width="19" style="81" customWidth="1"/>
    <col min="6404" max="6404" width="13.8984375" style="81" customWidth="1"/>
    <col min="6405" max="6406" width="11.19921875" style="81"/>
    <col min="6407" max="6407" width="11" style="81" customWidth="1"/>
    <col min="6408" max="6408" width="14" style="81" customWidth="1"/>
    <col min="6409" max="6409" width="15.8984375" style="81" customWidth="1"/>
    <col min="6410" max="6410" width="11.69921875" style="81" bestFit="1" customWidth="1"/>
    <col min="6411" max="6411" width="17.5" style="81" customWidth="1"/>
    <col min="6412" max="6412" width="11.19921875" style="81"/>
    <col min="6413" max="6413" width="14" style="81" customWidth="1"/>
    <col min="6414" max="6657" width="11.19921875" style="81"/>
    <col min="6658" max="6658" width="6.69921875" style="81" customWidth="1"/>
    <col min="6659" max="6659" width="19" style="81" customWidth="1"/>
    <col min="6660" max="6660" width="13.8984375" style="81" customWidth="1"/>
    <col min="6661" max="6662" width="11.19921875" style="81"/>
    <col min="6663" max="6663" width="11" style="81" customWidth="1"/>
    <col min="6664" max="6664" width="14" style="81" customWidth="1"/>
    <col min="6665" max="6665" width="15.8984375" style="81" customWidth="1"/>
    <col min="6666" max="6666" width="11.69921875" style="81" bestFit="1" customWidth="1"/>
    <col min="6667" max="6667" width="17.5" style="81" customWidth="1"/>
    <col min="6668" max="6668" width="11.19921875" style="81"/>
    <col min="6669" max="6669" width="14" style="81" customWidth="1"/>
    <col min="6670" max="6913" width="11.19921875" style="81"/>
    <col min="6914" max="6914" width="6.69921875" style="81" customWidth="1"/>
    <col min="6915" max="6915" width="19" style="81" customWidth="1"/>
    <col min="6916" max="6916" width="13.8984375" style="81" customWidth="1"/>
    <col min="6917" max="6918" width="11.19921875" style="81"/>
    <col min="6919" max="6919" width="11" style="81" customWidth="1"/>
    <col min="6920" max="6920" width="14" style="81" customWidth="1"/>
    <col min="6921" max="6921" width="15.8984375" style="81" customWidth="1"/>
    <col min="6922" max="6922" width="11.69921875" style="81" bestFit="1" customWidth="1"/>
    <col min="6923" max="6923" width="17.5" style="81" customWidth="1"/>
    <col min="6924" max="6924" width="11.19921875" style="81"/>
    <col min="6925" max="6925" width="14" style="81" customWidth="1"/>
    <col min="6926" max="7169" width="11.19921875" style="81"/>
    <col min="7170" max="7170" width="6.69921875" style="81" customWidth="1"/>
    <col min="7171" max="7171" width="19" style="81" customWidth="1"/>
    <col min="7172" max="7172" width="13.8984375" style="81" customWidth="1"/>
    <col min="7173" max="7174" width="11.19921875" style="81"/>
    <col min="7175" max="7175" width="11" style="81" customWidth="1"/>
    <col min="7176" max="7176" width="14" style="81" customWidth="1"/>
    <col min="7177" max="7177" width="15.8984375" style="81" customWidth="1"/>
    <col min="7178" max="7178" width="11.69921875" style="81" bestFit="1" customWidth="1"/>
    <col min="7179" max="7179" width="17.5" style="81" customWidth="1"/>
    <col min="7180" max="7180" width="11.19921875" style="81"/>
    <col min="7181" max="7181" width="14" style="81" customWidth="1"/>
    <col min="7182" max="7425" width="11.19921875" style="81"/>
    <col min="7426" max="7426" width="6.69921875" style="81" customWidth="1"/>
    <col min="7427" max="7427" width="19" style="81" customWidth="1"/>
    <col min="7428" max="7428" width="13.8984375" style="81" customWidth="1"/>
    <col min="7429" max="7430" width="11.19921875" style="81"/>
    <col min="7431" max="7431" width="11" style="81" customWidth="1"/>
    <col min="7432" max="7432" width="14" style="81" customWidth="1"/>
    <col min="7433" max="7433" width="15.8984375" style="81" customWidth="1"/>
    <col min="7434" max="7434" width="11.69921875" style="81" bestFit="1" customWidth="1"/>
    <col min="7435" max="7435" width="17.5" style="81" customWidth="1"/>
    <col min="7436" max="7436" width="11.19921875" style="81"/>
    <col min="7437" max="7437" width="14" style="81" customWidth="1"/>
    <col min="7438" max="7681" width="11.19921875" style="81"/>
    <col min="7682" max="7682" width="6.69921875" style="81" customWidth="1"/>
    <col min="7683" max="7683" width="19" style="81" customWidth="1"/>
    <col min="7684" max="7684" width="13.8984375" style="81" customWidth="1"/>
    <col min="7685" max="7686" width="11.19921875" style="81"/>
    <col min="7687" max="7687" width="11" style="81" customWidth="1"/>
    <col min="7688" max="7688" width="14" style="81" customWidth="1"/>
    <col min="7689" max="7689" width="15.8984375" style="81" customWidth="1"/>
    <col min="7690" max="7690" width="11.69921875" style="81" bestFit="1" customWidth="1"/>
    <col min="7691" max="7691" width="17.5" style="81" customWidth="1"/>
    <col min="7692" max="7692" width="11.19921875" style="81"/>
    <col min="7693" max="7693" width="14" style="81" customWidth="1"/>
    <col min="7694" max="7937" width="11.19921875" style="81"/>
    <col min="7938" max="7938" width="6.69921875" style="81" customWidth="1"/>
    <col min="7939" max="7939" width="19" style="81" customWidth="1"/>
    <col min="7940" max="7940" width="13.8984375" style="81" customWidth="1"/>
    <col min="7941" max="7942" width="11.19921875" style="81"/>
    <col min="7943" max="7943" width="11" style="81" customWidth="1"/>
    <col min="7944" max="7944" width="14" style="81" customWidth="1"/>
    <col min="7945" max="7945" width="15.8984375" style="81" customWidth="1"/>
    <col min="7946" max="7946" width="11.69921875" style="81" bestFit="1" customWidth="1"/>
    <col min="7947" max="7947" width="17.5" style="81" customWidth="1"/>
    <col min="7948" max="7948" width="11.19921875" style="81"/>
    <col min="7949" max="7949" width="14" style="81" customWidth="1"/>
    <col min="7950" max="8193" width="11.19921875" style="81"/>
    <col min="8194" max="8194" width="6.69921875" style="81" customWidth="1"/>
    <col min="8195" max="8195" width="19" style="81" customWidth="1"/>
    <col min="8196" max="8196" width="13.8984375" style="81" customWidth="1"/>
    <col min="8197" max="8198" width="11.19921875" style="81"/>
    <col min="8199" max="8199" width="11" style="81" customWidth="1"/>
    <col min="8200" max="8200" width="14" style="81" customWidth="1"/>
    <col min="8201" max="8201" width="15.8984375" style="81" customWidth="1"/>
    <col min="8202" max="8202" width="11.69921875" style="81" bestFit="1" customWidth="1"/>
    <col min="8203" max="8203" width="17.5" style="81" customWidth="1"/>
    <col min="8204" max="8204" width="11.19921875" style="81"/>
    <col min="8205" max="8205" width="14" style="81" customWidth="1"/>
    <col min="8206" max="8449" width="11.19921875" style="81"/>
    <col min="8450" max="8450" width="6.69921875" style="81" customWidth="1"/>
    <col min="8451" max="8451" width="19" style="81" customWidth="1"/>
    <col min="8452" max="8452" width="13.8984375" style="81" customWidth="1"/>
    <col min="8453" max="8454" width="11.19921875" style="81"/>
    <col min="8455" max="8455" width="11" style="81" customWidth="1"/>
    <col min="8456" max="8456" width="14" style="81" customWidth="1"/>
    <col min="8457" max="8457" width="15.8984375" style="81" customWidth="1"/>
    <col min="8458" max="8458" width="11.69921875" style="81" bestFit="1" customWidth="1"/>
    <col min="8459" max="8459" width="17.5" style="81" customWidth="1"/>
    <col min="8460" max="8460" width="11.19921875" style="81"/>
    <col min="8461" max="8461" width="14" style="81" customWidth="1"/>
    <col min="8462" max="8705" width="11.19921875" style="81"/>
    <col min="8706" max="8706" width="6.69921875" style="81" customWidth="1"/>
    <col min="8707" max="8707" width="19" style="81" customWidth="1"/>
    <col min="8708" max="8708" width="13.8984375" style="81" customWidth="1"/>
    <col min="8709" max="8710" width="11.19921875" style="81"/>
    <col min="8711" max="8711" width="11" style="81" customWidth="1"/>
    <col min="8712" max="8712" width="14" style="81" customWidth="1"/>
    <col min="8713" max="8713" width="15.8984375" style="81" customWidth="1"/>
    <col min="8714" max="8714" width="11.69921875" style="81" bestFit="1" customWidth="1"/>
    <col min="8715" max="8715" width="17.5" style="81" customWidth="1"/>
    <col min="8716" max="8716" width="11.19921875" style="81"/>
    <col min="8717" max="8717" width="14" style="81" customWidth="1"/>
    <col min="8718" max="8961" width="11.19921875" style="81"/>
    <col min="8962" max="8962" width="6.69921875" style="81" customWidth="1"/>
    <col min="8963" max="8963" width="19" style="81" customWidth="1"/>
    <col min="8964" max="8964" width="13.8984375" style="81" customWidth="1"/>
    <col min="8965" max="8966" width="11.19921875" style="81"/>
    <col min="8967" max="8967" width="11" style="81" customWidth="1"/>
    <col min="8968" max="8968" width="14" style="81" customWidth="1"/>
    <col min="8969" max="8969" width="15.8984375" style="81" customWidth="1"/>
    <col min="8970" max="8970" width="11.69921875" style="81" bestFit="1" customWidth="1"/>
    <col min="8971" max="8971" width="17.5" style="81" customWidth="1"/>
    <col min="8972" max="8972" width="11.19921875" style="81"/>
    <col min="8973" max="8973" width="14" style="81" customWidth="1"/>
    <col min="8974" max="9217" width="11.19921875" style="81"/>
    <col min="9218" max="9218" width="6.69921875" style="81" customWidth="1"/>
    <col min="9219" max="9219" width="19" style="81" customWidth="1"/>
    <col min="9220" max="9220" width="13.8984375" style="81" customWidth="1"/>
    <col min="9221" max="9222" width="11.19921875" style="81"/>
    <col min="9223" max="9223" width="11" style="81" customWidth="1"/>
    <col min="9224" max="9224" width="14" style="81" customWidth="1"/>
    <col min="9225" max="9225" width="15.8984375" style="81" customWidth="1"/>
    <col min="9226" max="9226" width="11.69921875" style="81" bestFit="1" customWidth="1"/>
    <col min="9227" max="9227" width="17.5" style="81" customWidth="1"/>
    <col min="9228" max="9228" width="11.19921875" style="81"/>
    <col min="9229" max="9229" width="14" style="81" customWidth="1"/>
    <col min="9230" max="9473" width="11.19921875" style="81"/>
    <col min="9474" max="9474" width="6.69921875" style="81" customWidth="1"/>
    <col min="9475" max="9475" width="19" style="81" customWidth="1"/>
    <col min="9476" max="9476" width="13.8984375" style="81" customWidth="1"/>
    <col min="9477" max="9478" width="11.19921875" style="81"/>
    <col min="9479" max="9479" width="11" style="81" customWidth="1"/>
    <col min="9480" max="9480" width="14" style="81" customWidth="1"/>
    <col min="9481" max="9481" width="15.8984375" style="81" customWidth="1"/>
    <col min="9482" max="9482" width="11.69921875" style="81" bestFit="1" customWidth="1"/>
    <col min="9483" max="9483" width="17.5" style="81" customWidth="1"/>
    <col min="9484" max="9484" width="11.19921875" style="81"/>
    <col min="9485" max="9485" width="14" style="81" customWidth="1"/>
    <col min="9486" max="9729" width="11.19921875" style="81"/>
    <col min="9730" max="9730" width="6.69921875" style="81" customWidth="1"/>
    <col min="9731" max="9731" width="19" style="81" customWidth="1"/>
    <col min="9732" max="9732" width="13.8984375" style="81" customWidth="1"/>
    <col min="9733" max="9734" width="11.19921875" style="81"/>
    <col min="9735" max="9735" width="11" style="81" customWidth="1"/>
    <col min="9736" max="9736" width="14" style="81" customWidth="1"/>
    <col min="9737" max="9737" width="15.8984375" style="81" customWidth="1"/>
    <col min="9738" max="9738" width="11.69921875" style="81" bestFit="1" customWidth="1"/>
    <col min="9739" max="9739" width="17.5" style="81" customWidth="1"/>
    <col min="9740" max="9740" width="11.19921875" style="81"/>
    <col min="9741" max="9741" width="14" style="81" customWidth="1"/>
    <col min="9742" max="9985" width="11.19921875" style="81"/>
    <col min="9986" max="9986" width="6.69921875" style="81" customWidth="1"/>
    <col min="9987" max="9987" width="19" style="81" customWidth="1"/>
    <col min="9988" max="9988" width="13.8984375" style="81" customWidth="1"/>
    <col min="9989" max="9990" width="11.19921875" style="81"/>
    <col min="9991" max="9991" width="11" style="81" customWidth="1"/>
    <col min="9992" max="9992" width="14" style="81" customWidth="1"/>
    <col min="9993" max="9993" width="15.8984375" style="81" customWidth="1"/>
    <col min="9994" max="9994" width="11.69921875" style="81" bestFit="1" customWidth="1"/>
    <col min="9995" max="9995" width="17.5" style="81" customWidth="1"/>
    <col min="9996" max="9996" width="11.19921875" style="81"/>
    <col min="9997" max="9997" width="14" style="81" customWidth="1"/>
    <col min="9998" max="10241" width="11.19921875" style="81"/>
    <col min="10242" max="10242" width="6.69921875" style="81" customWidth="1"/>
    <col min="10243" max="10243" width="19" style="81" customWidth="1"/>
    <col min="10244" max="10244" width="13.8984375" style="81" customWidth="1"/>
    <col min="10245" max="10246" width="11.19921875" style="81"/>
    <col min="10247" max="10247" width="11" style="81" customWidth="1"/>
    <col min="10248" max="10248" width="14" style="81" customWidth="1"/>
    <col min="10249" max="10249" width="15.8984375" style="81" customWidth="1"/>
    <col min="10250" max="10250" width="11.69921875" style="81" bestFit="1" customWidth="1"/>
    <col min="10251" max="10251" width="17.5" style="81" customWidth="1"/>
    <col min="10252" max="10252" width="11.19921875" style="81"/>
    <col min="10253" max="10253" width="14" style="81" customWidth="1"/>
    <col min="10254" max="10497" width="11.19921875" style="81"/>
    <col min="10498" max="10498" width="6.69921875" style="81" customWidth="1"/>
    <col min="10499" max="10499" width="19" style="81" customWidth="1"/>
    <col min="10500" max="10500" width="13.8984375" style="81" customWidth="1"/>
    <col min="10501" max="10502" width="11.19921875" style="81"/>
    <col min="10503" max="10503" width="11" style="81" customWidth="1"/>
    <col min="10504" max="10504" width="14" style="81" customWidth="1"/>
    <col min="10505" max="10505" width="15.8984375" style="81" customWidth="1"/>
    <col min="10506" max="10506" width="11.69921875" style="81" bestFit="1" customWidth="1"/>
    <col min="10507" max="10507" width="17.5" style="81" customWidth="1"/>
    <col min="10508" max="10508" width="11.19921875" style="81"/>
    <col min="10509" max="10509" width="14" style="81" customWidth="1"/>
    <col min="10510" max="10753" width="11.19921875" style="81"/>
    <col min="10754" max="10754" width="6.69921875" style="81" customWidth="1"/>
    <col min="10755" max="10755" width="19" style="81" customWidth="1"/>
    <col min="10756" max="10756" width="13.8984375" style="81" customWidth="1"/>
    <col min="10757" max="10758" width="11.19921875" style="81"/>
    <col min="10759" max="10759" width="11" style="81" customWidth="1"/>
    <col min="10760" max="10760" width="14" style="81" customWidth="1"/>
    <col min="10761" max="10761" width="15.8984375" style="81" customWidth="1"/>
    <col min="10762" max="10762" width="11.69921875" style="81" bestFit="1" customWidth="1"/>
    <col min="10763" max="10763" width="17.5" style="81" customWidth="1"/>
    <col min="10764" max="10764" width="11.19921875" style="81"/>
    <col min="10765" max="10765" width="14" style="81" customWidth="1"/>
    <col min="10766" max="11009" width="11.19921875" style="81"/>
    <col min="11010" max="11010" width="6.69921875" style="81" customWidth="1"/>
    <col min="11011" max="11011" width="19" style="81" customWidth="1"/>
    <col min="11012" max="11012" width="13.8984375" style="81" customWidth="1"/>
    <col min="11013" max="11014" width="11.19921875" style="81"/>
    <col min="11015" max="11015" width="11" style="81" customWidth="1"/>
    <col min="11016" max="11016" width="14" style="81" customWidth="1"/>
    <col min="11017" max="11017" width="15.8984375" style="81" customWidth="1"/>
    <col min="11018" max="11018" width="11.69921875" style="81" bestFit="1" customWidth="1"/>
    <col min="11019" max="11019" width="17.5" style="81" customWidth="1"/>
    <col min="11020" max="11020" width="11.19921875" style="81"/>
    <col min="11021" max="11021" width="14" style="81" customWidth="1"/>
    <col min="11022" max="11265" width="11.19921875" style="81"/>
    <col min="11266" max="11266" width="6.69921875" style="81" customWidth="1"/>
    <col min="11267" max="11267" width="19" style="81" customWidth="1"/>
    <col min="11268" max="11268" width="13.8984375" style="81" customWidth="1"/>
    <col min="11269" max="11270" width="11.19921875" style="81"/>
    <col min="11271" max="11271" width="11" style="81" customWidth="1"/>
    <col min="11272" max="11272" width="14" style="81" customWidth="1"/>
    <col min="11273" max="11273" width="15.8984375" style="81" customWidth="1"/>
    <col min="11274" max="11274" width="11.69921875" style="81" bestFit="1" customWidth="1"/>
    <col min="11275" max="11275" width="17.5" style="81" customWidth="1"/>
    <col min="11276" max="11276" width="11.19921875" style="81"/>
    <col min="11277" max="11277" width="14" style="81" customWidth="1"/>
    <col min="11278" max="11521" width="11.19921875" style="81"/>
    <col min="11522" max="11522" width="6.69921875" style="81" customWidth="1"/>
    <col min="11523" max="11523" width="19" style="81" customWidth="1"/>
    <col min="11524" max="11524" width="13.8984375" style="81" customWidth="1"/>
    <col min="11525" max="11526" width="11.19921875" style="81"/>
    <col min="11527" max="11527" width="11" style="81" customWidth="1"/>
    <col min="11528" max="11528" width="14" style="81" customWidth="1"/>
    <col min="11529" max="11529" width="15.8984375" style="81" customWidth="1"/>
    <col min="11530" max="11530" width="11.69921875" style="81" bestFit="1" customWidth="1"/>
    <col min="11531" max="11531" width="17.5" style="81" customWidth="1"/>
    <col min="11532" max="11532" width="11.19921875" style="81"/>
    <col min="11533" max="11533" width="14" style="81" customWidth="1"/>
    <col min="11534" max="11777" width="11.19921875" style="81"/>
    <col min="11778" max="11778" width="6.69921875" style="81" customWidth="1"/>
    <col min="11779" max="11779" width="19" style="81" customWidth="1"/>
    <col min="11780" max="11780" width="13.8984375" style="81" customWidth="1"/>
    <col min="11781" max="11782" width="11.19921875" style="81"/>
    <col min="11783" max="11783" width="11" style="81" customWidth="1"/>
    <col min="11784" max="11784" width="14" style="81" customWidth="1"/>
    <col min="11785" max="11785" width="15.8984375" style="81" customWidth="1"/>
    <col min="11786" max="11786" width="11.69921875" style="81" bestFit="1" customWidth="1"/>
    <col min="11787" max="11787" width="17.5" style="81" customWidth="1"/>
    <col min="11788" max="11788" width="11.19921875" style="81"/>
    <col min="11789" max="11789" width="14" style="81" customWidth="1"/>
    <col min="11790" max="12033" width="11.19921875" style="81"/>
    <col min="12034" max="12034" width="6.69921875" style="81" customWidth="1"/>
    <col min="12035" max="12035" width="19" style="81" customWidth="1"/>
    <col min="12036" max="12036" width="13.8984375" style="81" customWidth="1"/>
    <col min="12037" max="12038" width="11.19921875" style="81"/>
    <col min="12039" max="12039" width="11" style="81" customWidth="1"/>
    <col min="12040" max="12040" width="14" style="81" customWidth="1"/>
    <col min="12041" max="12041" width="15.8984375" style="81" customWidth="1"/>
    <col min="12042" max="12042" width="11.69921875" style="81" bestFit="1" customWidth="1"/>
    <col min="12043" max="12043" width="17.5" style="81" customWidth="1"/>
    <col min="12044" max="12044" width="11.19921875" style="81"/>
    <col min="12045" max="12045" width="14" style="81" customWidth="1"/>
    <col min="12046" max="12289" width="11.19921875" style="81"/>
    <col min="12290" max="12290" width="6.69921875" style="81" customWidth="1"/>
    <col min="12291" max="12291" width="19" style="81" customWidth="1"/>
    <col min="12292" max="12292" width="13.8984375" style="81" customWidth="1"/>
    <col min="12293" max="12294" width="11.19921875" style="81"/>
    <col min="12295" max="12295" width="11" style="81" customWidth="1"/>
    <col min="12296" max="12296" width="14" style="81" customWidth="1"/>
    <col min="12297" max="12297" width="15.8984375" style="81" customWidth="1"/>
    <col min="12298" max="12298" width="11.69921875" style="81" bestFit="1" customWidth="1"/>
    <col min="12299" max="12299" width="17.5" style="81" customWidth="1"/>
    <col min="12300" max="12300" width="11.19921875" style="81"/>
    <col min="12301" max="12301" width="14" style="81" customWidth="1"/>
    <col min="12302" max="12545" width="11.19921875" style="81"/>
    <col min="12546" max="12546" width="6.69921875" style="81" customWidth="1"/>
    <col min="12547" max="12547" width="19" style="81" customWidth="1"/>
    <col min="12548" max="12548" width="13.8984375" style="81" customWidth="1"/>
    <col min="12549" max="12550" width="11.19921875" style="81"/>
    <col min="12551" max="12551" width="11" style="81" customWidth="1"/>
    <col min="12552" max="12552" width="14" style="81" customWidth="1"/>
    <col min="12553" max="12553" width="15.8984375" style="81" customWidth="1"/>
    <col min="12554" max="12554" width="11.69921875" style="81" bestFit="1" customWidth="1"/>
    <col min="12555" max="12555" width="17.5" style="81" customWidth="1"/>
    <col min="12556" max="12556" width="11.19921875" style="81"/>
    <col min="12557" max="12557" width="14" style="81" customWidth="1"/>
    <col min="12558" max="12801" width="11.19921875" style="81"/>
    <col min="12802" max="12802" width="6.69921875" style="81" customWidth="1"/>
    <col min="12803" max="12803" width="19" style="81" customWidth="1"/>
    <col min="12804" max="12804" width="13.8984375" style="81" customWidth="1"/>
    <col min="12805" max="12806" width="11.19921875" style="81"/>
    <col min="12807" max="12807" width="11" style="81" customWidth="1"/>
    <col min="12808" max="12808" width="14" style="81" customWidth="1"/>
    <col min="12809" max="12809" width="15.8984375" style="81" customWidth="1"/>
    <col min="12810" max="12810" width="11.69921875" style="81" bestFit="1" customWidth="1"/>
    <col min="12811" max="12811" width="17.5" style="81" customWidth="1"/>
    <col min="12812" max="12812" width="11.19921875" style="81"/>
    <col min="12813" max="12813" width="14" style="81" customWidth="1"/>
    <col min="12814" max="13057" width="11.19921875" style="81"/>
    <col min="13058" max="13058" width="6.69921875" style="81" customWidth="1"/>
    <col min="13059" max="13059" width="19" style="81" customWidth="1"/>
    <col min="13060" max="13060" width="13.8984375" style="81" customWidth="1"/>
    <col min="13061" max="13062" width="11.19921875" style="81"/>
    <col min="13063" max="13063" width="11" style="81" customWidth="1"/>
    <col min="13064" max="13064" width="14" style="81" customWidth="1"/>
    <col min="13065" max="13065" width="15.8984375" style="81" customWidth="1"/>
    <col min="13066" max="13066" width="11.69921875" style="81" bestFit="1" customWidth="1"/>
    <col min="13067" max="13067" width="17.5" style="81" customWidth="1"/>
    <col min="13068" max="13068" width="11.19921875" style="81"/>
    <col min="13069" max="13069" width="14" style="81" customWidth="1"/>
    <col min="13070" max="13313" width="11.19921875" style="81"/>
    <col min="13314" max="13314" width="6.69921875" style="81" customWidth="1"/>
    <col min="13315" max="13315" width="19" style="81" customWidth="1"/>
    <col min="13316" max="13316" width="13.8984375" style="81" customWidth="1"/>
    <col min="13317" max="13318" width="11.19921875" style="81"/>
    <col min="13319" max="13319" width="11" style="81" customWidth="1"/>
    <col min="13320" max="13320" width="14" style="81" customWidth="1"/>
    <col min="13321" max="13321" width="15.8984375" style="81" customWidth="1"/>
    <col min="13322" max="13322" width="11.69921875" style="81" bestFit="1" customWidth="1"/>
    <col min="13323" max="13323" width="17.5" style="81" customWidth="1"/>
    <col min="13324" max="13324" width="11.19921875" style="81"/>
    <col min="13325" max="13325" width="14" style="81" customWidth="1"/>
    <col min="13326" max="13569" width="11.19921875" style="81"/>
    <col min="13570" max="13570" width="6.69921875" style="81" customWidth="1"/>
    <col min="13571" max="13571" width="19" style="81" customWidth="1"/>
    <col min="13572" max="13572" width="13.8984375" style="81" customWidth="1"/>
    <col min="13573" max="13574" width="11.19921875" style="81"/>
    <col min="13575" max="13575" width="11" style="81" customWidth="1"/>
    <col min="13576" max="13576" width="14" style="81" customWidth="1"/>
    <col min="13577" max="13577" width="15.8984375" style="81" customWidth="1"/>
    <col min="13578" max="13578" width="11.69921875" style="81" bestFit="1" customWidth="1"/>
    <col min="13579" max="13579" width="17.5" style="81" customWidth="1"/>
    <col min="13580" max="13580" width="11.19921875" style="81"/>
    <col min="13581" max="13581" width="14" style="81" customWidth="1"/>
    <col min="13582" max="13825" width="11.19921875" style="81"/>
    <col min="13826" max="13826" width="6.69921875" style="81" customWidth="1"/>
    <col min="13827" max="13827" width="19" style="81" customWidth="1"/>
    <col min="13828" max="13828" width="13.8984375" style="81" customWidth="1"/>
    <col min="13829" max="13830" width="11.19921875" style="81"/>
    <col min="13831" max="13831" width="11" style="81" customWidth="1"/>
    <col min="13832" max="13832" width="14" style="81" customWidth="1"/>
    <col min="13833" max="13833" width="15.8984375" style="81" customWidth="1"/>
    <col min="13834" max="13834" width="11.69921875" style="81" bestFit="1" customWidth="1"/>
    <col min="13835" max="13835" width="17.5" style="81" customWidth="1"/>
    <col min="13836" max="13836" width="11.19921875" style="81"/>
    <col min="13837" max="13837" width="14" style="81" customWidth="1"/>
    <col min="13838" max="14081" width="11.19921875" style="81"/>
    <col min="14082" max="14082" width="6.69921875" style="81" customWidth="1"/>
    <col min="14083" max="14083" width="19" style="81" customWidth="1"/>
    <col min="14084" max="14084" width="13.8984375" style="81" customWidth="1"/>
    <col min="14085" max="14086" width="11.19921875" style="81"/>
    <col min="14087" max="14087" width="11" style="81" customWidth="1"/>
    <col min="14088" max="14088" width="14" style="81" customWidth="1"/>
    <col min="14089" max="14089" width="15.8984375" style="81" customWidth="1"/>
    <col min="14090" max="14090" width="11.69921875" style="81" bestFit="1" customWidth="1"/>
    <col min="14091" max="14091" width="17.5" style="81" customWidth="1"/>
    <col min="14092" max="14092" width="11.19921875" style="81"/>
    <col min="14093" max="14093" width="14" style="81" customWidth="1"/>
    <col min="14094" max="14337" width="11.19921875" style="81"/>
    <col min="14338" max="14338" width="6.69921875" style="81" customWidth="1"/>
    <col min="14339" max="14339" width="19" style="81" customWidth="1"/>
    <col min="14340" max="14340" width="13.8984375" style="81" customWidth="1"/>
    <col min="14341" max="14342" width="11.19921875" style="81"/>
    <col min="14343" max="14343" width="11" style="81" customWidth="1"/>
    <col min="14344" max="14344" width="14" style="81" customWidth="1"/>
    <col min="14345" max="14345" width="15.8984375" style="81" customWidth="1"/>
    <col min="14346" max="14346" width="11.69921875" style="81" bestFit="1" customWidth="1"/>
    <col min="14347" max="14347" width="17.5" style="81" customWidth="1"/>
    <col min="14348" max="14348" width="11.19921875" style="81"/>
    <col min="14349" max="14349" width="14" style="81" customWidth="1"/>
    <col min="14350" max="14593" width="11.19921875" style="81"/>
    <col min="14594" max="14594" width="6.69921875" style="81" customWidth="1"/>
    <col min="14595" max="14595" width="19" style="81" customWidth="1"/>
    <col min="14596" max="14596" width="13.8984375" style="81" customWidth="1"/>
    <col min="14597" max="14598" width="11.19921875" style="81"/>
    <col min="14599" max="14599" width="11" style="81" customWidth="1"/>
    <col min="14600" max="14600" width="14" style="81" customWidth="1"/>
    <col min="14601" max="14601" width="15.8984375" style="81" customWidth="1"/>
    <col min="14602" max="14602" width="11.69921875" style="81" bestFit="1" customWidth="1"/>
    <col min="14603" max="14603" width="17.5" style="81" customWidth="1"/>
    <col min="14604" max="14604" width="11.19921875" style="81"/>
    <col min="14605" max="14605" width="14" style="81" customWidth="1"/>
    <col min="14606" max="14849" width="11.19921875" style="81"/>
    <col min="14850" max="14850" width="6.69921875" style="81" customWidth="1"/>
    <col min="14851" max="14851" width="19" style="81" customWidth="1"/>
    <col min="14852" max="14852" width="13.8984375" style="81" customWidth="1"/>
    <col min="14853" max="14854" width="11.19921875" style="81"/>
    <col min="14855" max="14855" width="11" style="81" customWidth="1"/>
    <col min="14856" max="14856" width="14" style="81" customWidth="1"/>
    <col min="14857" max="14857" width="15.8984375" style="81" customWidth="1"/>
    <col min="14858" max="14858" width="11.69921875" style="81" bestFit="1" customWidth="1"/>
    <col min="14859" max="14859" width="17.5" style="81" customWidth="1"/>
    <col min="14860" max="14860" width="11.19921875" style="81"/>
    <col min="14861" max="14861" width="14" style="81" customWidth="1"/>
    <col min="14862" max="15105" width="11.19921875" style="81"/>
    <col min="15106" max="15106" width="6.69921875" style="81" customWidth="1"/>
    <col min="15107" max="15107" width="19" style="81" customWidth="1"/>
    <col min="15108" max="15108" width="13.8984375" style="81" customWidth="1"/>
    <col min="15109" max="15110" width="11.19921875" style="81"/>
    <col min="15111" max="15111" width="11" style="81" customWidth="1"/>
    <col min="15112" max="15112" width="14" style="81" customWidth="1"/>
    <col min="15113" max="15113" width="15.8984375" style="81" customWidth="1"/>
    <col min="15114" max="15114" width="11.69921875" style="81" bestFit="1" customWidth="1"/>
    <col min="15115" max="15115" width="17.5" style="81" customWidth="1"/>
    <col min="15116" max="15116" width="11.19921875" style="81"/>
    <col min="15117" max="15117" width="14" style="81" customWidth="1"/>
    <col min="15118" max="15361" width="11.19921875" style="81"/>
    <col min="15362" max="15362" width="6.69921875" style="81" customWidth="1"/>
    <col min="15363" max="15363" width="19" style="81" customWidth="1"/>
    <col min="15364" max="15364" width="13.8984375" style="81" customWidth="1"/>
    <col min="15365" max="15366" width="11.19921875" style="81"/>
    <col min="15367" max="15367" width="11" style="81" customWidth="1"/>
    <col min="15368" max="15368" width="14" style="81" customWidth="1"/>
    <col min="15369" max="15369" width="15.8984375" style="81" customWidth="1"/>
    <col min="15370" max="15370" width="11.69921875" style="81" bestFit="1" customWidth="1"/>
    <col min="15371" max="15371" width="17.5" style="81" customWidth="1"/>
    <col min="15372" max="15372" width="11.19921875" style="81"/>
    <col min="15373" max="15373" width="14" style="81" customWidth="1"/>
    <col min="15374" max="15617" width="11.19921875" style="81"/>
    <col min="15618" max="15618" width="6.69921875" style="81" customWidth="1"/>
    <col min="15619" max="15619" width="19" style="81" customWidth="1"/>
    <col min="15620" max="15620" width="13.8984375" style="81" customWidth="1"/>
    <col min="15621" max="15622" width="11.19921875" style="81"/>
    <col min="15623" max="15623" width="11" style="81" customWidth="1"/>
    <col min="15624" max="15624" width="14" style="81" customWidth="1"/>
    <col min="15625" max="15625" width="15.8984375" style="81" customWidth="1"/>
    <col min="15626" max="15626" width="11.69921875" style="81" bestFit="1" customWidth="1"/>
    <col min="15627" max="15627" width="17.5" style="81" customWidth="1"/>
    <col min="15628" max="15628" width="11.19921875" style="81"/>
    <col min="15629" max="15629" width="14" style="81" customWidth="1"/>
    <col min="15630" max="15873" width="11.19921875" style="81"/>
    <col min="15874" max="15874" width="6.69921875" style="81" customWidth="1"/>
    <col min="15875" max="15875" width="19" style="81" customWidth="1"/>
    <col min="15876" max="15876" width="13.8984375" style="81" customWidth="1"/>
    <col min="15877" max="15878" width="11.19921875" style="81"/>
    <col min="15879" max="15879" width="11" style="81" customWidth="1"/>
    <col min="15880" max="15880" width="14" style="81" customWidth="1"/>
    <col min="15881" max="15881" width="15.8984375" style="81" customWidth="1"/>
    <col min="15882" max="15882" width="11.69921875" style="81" bestFit="1" customWidth="1"/>
    <col min="15883" max="15883" width="17.5" style="81" customWidth="1"/>
    <col min="15884" max="15884" width="11.19921875" style="81"/>
    <col min="15885" max="15885" width="14" style="81" customWidth="1"/>
    <col min="15886" max="16129" width="11.19921875" style="81"/>
    <col min="16130" max="16130" width="6.69921875" style="81" customWidth="1"/>
    <col min="16131" max="16131" width="19" style="81" customWidth="1"/>
    <col min="16132" max="16132" width="13.8984375" style="81" customWidth="1"/>
    <col min="16133" max="16134" width="11.19921875" style="81"/>
    <col min="16135" max="16135" width="11" style="81" customWidth="1"/>
    <col min="16136" max="16136" width="14" style="81" customWidth="1"/>
    <col min="16137" max="16137" width="15.8984375" style="81" customWidth="1"/>
    <col min="16138" max="16138" width="11.69921875" style="81" bestFit="1" customWidth="1"/>
    <col min="16139" max="16139" width="17.5" style="81" customWidth="1"/>
    <col min="16140" max="16140" width="11.19921875" style="81"/>
    <col min="16141" max="16141" width="14" style="81" customWidth="1"/>
    <col min="16142" max="16384" width="11.19921875" style="81"/>
  </cols>
  <sheetData>
    <row r="1" spans="2:13">
      <c r="F1" s="98"/>
      <c r="G1" s="98">
        <f ca="1">TODAY()</f>
        <v>41751</v>
      </c>
      <c r="H1" s="98"/>
    </row>
    <row r="2" spans="2:13">
      <c r="D2" s="98"/>
      <c r="F2" s="98"/>
      <c r="G2" s="120"/>
      <c r="H2" s="120"/>
    </row>
    <row r="3" spans="2:13">
      <c r="D3" s="98"/>
    </row>
    <row r="4" spans="2:13" ht="38.25" customHeight="1">
      <c r="B4" s="134" t="s">
        <v>112</v>
      </c>
      <c r="C4" s="134" t="s">
        <v>111</v>
      </c>
      <c r="D4" s="132" t="s">
        <v>141</v>
      </c>
      <c r="E4" s="132" t="s">
        <v>140</v>
      </c>
      <c r="F4" s="132" t="s">
        <v>139</v>
      </c>
      <c r="G4" s="132" t="s">
        <v>138</v>
      </c>
      <c r="H4" s="132" t="s">
        <v>137</v>
      </c>
      <c r="I4" s="132" t="s">
        <v>136</v>
      </c>
      <c r="J4" s="132" t="s">
        <v>135</v>
      </c>
      <c r="K4" s="89" t="s">
        <v>134</v>
      </c>
      <c r="L4" s="89" t="s">
        <v>133</v>
      </c>
      <c r="M4" s="89" t="s">
        <v>132</v>
      </c>
    </row>
    <row r="5" spans="2:13">
      <c r="B5" s="135"/>
      <c r="C5" s="135"/>
      <c r="D5" s="133"/>
      <c r="E5" s="133"/>
      <c r="F5" s="133"/>
      <c r="G5" s="133"/>
      <c r="H5" s="133"/>
      <c r="I5" s="133"/>
      <c r="J5" s="133"/>
      <c r="K5" s="97">
        <v>0.1371</v>
      </c>
      <c r="L5" s="89">
        <v>111.25</v>
      </c>
      <c r="M5" s="89"/>
    </row>
    <row r="6" spans="2:13" ht="18.600000000000001" customHeight="1">
      <c r="B6" s="95">
        <v>1</v>
      </c>
      <c r="C6" s="94" t="s">
        <v>131</v>
      </c>
      <c r="D6" s="93">
        <v>25903</v>
      </c>
      <c r="E6" s="92" t="s">
        <v>45</v>
      </c>
      <c r="F6" s="92">
        <v>4023.53</v>
      </c>
      <c r="G6" s="113">
        <f ca="1">($G$1-D6)/365</f>
        <v>43.419178082191777</v>
      </c>
      <c r="H6" s="121">
        <f ca="1">IF(G6&gt;10,ROUND(F6*10%,2),0)</f>
        <v>402.35</v>
      </c>
      <c r="I6" s="114">
        <f>IF(E6="k",ROUND(F6*15%,2),0)</f>
        <v>603.53</v>
      </c>
      <c r="J6" s="122">
        <f ca="1">F6+H6+I6</f>
        <v>5029.41</v>
      </c>
      <c r="K6" s="115">
        <f ca="1">ROUND(J6*$K$5,2)</f>
        <v>689.53</v>
      </c>
      <c r="L6" s="91">
        <f t="shared" ref="L6:L17" si="0">L5</f>
        <v>111.25</v>
      </c>
      <c r="M6" s="123">
        <f ca="1">J6-K6-L6</f>
        <v>4228.63</v>
      </c>
    </row>
    <row r="7" spans="2:13">
      <c r="B7" s="95">
        <v>2</v>
      </c>
      <c r="C7" s="96" t="s">
        <v>130</v>
      </c>
      <c r="D7" s="93">
        <v>33147</v>
      </c>
      <c r="E7" s="92" t="s">
        <v>115</v>
      </c>
      <c r="F7" s="92">
        <v>4000.78</v>
      </c>
      <c r="G7" s="113">
        <f t="shared" ref="G7:G17" ca="1" si="1">($G$1-D7)/365</f>
        <v>23.572602739726026</v>
      </c>
      <c r="H7" s="121">
        <f t="shared" ref="H7:H17" ca="1" si="2">IF(G7&gt;10,ROUND(F7*10%,2),0)</f>
        <v>400.08</v>
      </c>
      <c r="I7" s="114">
        <f>IF(E7="k",ROUND(F7*15%,2),0)</f>
        <v>0</v>
      </c>
      <c r="J7" s="122">
        <f t="shared" ref="J7:J17" ca="1" si="3">F7+H7+I7</f>
        <v>4400.8600000000006</v>
      </c>
      <c r="K7" s="115">
        <f t="shared" ref="K7:K17" ca="1" si="4">ROUND(J7*$K$5,2)</f>
        <v>603.36</v>
      </c>
      <c r="L7" s="91">
        <f t="shared" si="0"/>
        <v>111.25</v>
      </c>
      <c r="M7" s="123">
        <f t="shared" ref="M7:M17" ca="1" si="5">J7-K7-L7</f>
        <v>3686.2500000000005</v>
      </c>
    </row>
    <row r="8" spans="2:13">
      <c r="B8" s="95">
        <v>3</v>
      </c>
      <c r="C8" s="94" t="s">
        <v>129</v>
      </c>
      <c r="D8" s="93">
        <v>40848</v>
      </c>
      <c r="E8" s="92" t="s">
        <v>115</v>
      </c>
      <c r="F8" s="92">
        <v>3500</v>
      </c>
      <c r="G8" s="113">
        <f t="shared" ca="1" si="1"/>
        <v>2.473972602739726</v>
      </c>
      <c r="H8" s="121">
        <f t="shared" ca="1" si="2"/>
        <v>0</v>
      </c>
      <c r="I8" s="114">
        <f t="shared" ref="I8:I17" si="6">IF(E8="k",ROUND(F8*15%,2),0)</f>
        <v>0</v>
      </c>
      <c r="J8" s="122">
        <f t="shared" ca="1" si="3"/>
        <v>3500</v>
      </c>
      <c r="K8" s="115">
        <f t="shared" ca="1" si="4"/>
        <v>479.85</v>
      </c>
      <c r="L8" s="91">
        <f t="shared" si="0"/>
        <v>111.25</v>
      </c>
      <c r="M8" s="123">
        <f t="shared" ca="1" si="5"/>
        <v>2908.9</v>
      </c>
    </row>
    <row r="9" spans="2:13">
      <c r="B9" s="95">
        <v>4</v>
      </c>
      <c r="C9" s="96" t="s">
        <v>128</v>
      </c>
      <c r="D9" s="93">
        <v>23924</v>
      </c>
      <c r="E9" s="92" t="s">
        <v>115</v>
      </c>
      <c r="F9" s="92">
        <v>3211.23</v>
      </c>
      <c r="G9" s="113">
        <f t="shared" ca="1" si="1"/>
        <v>48.841095890410962</v>
      </c>
      <c r="H9" s="121">
        <f t="shared" ca="1" si="2"/>
        <v>321.12</v>
      </c>
      <c r="I9" s="114">
        <f t="shared" si="6"/>
        <v>0</v>
      </c>
      <c r="J9" s="122">
        <f t="shared" ca="1" si="3"/>
        <v>3532.35</v>
      </c>
      <c r="K9" s="115">
        <f t="shared" ca="1" si="4"/>
        <v>484.29</v>
      </c>
      <c r="L9" s="91">
        <f t="shared" si="0"/>
        <v>111.25</v>
      </c>
      <c r="M9" s="123">
        <f t="shared" ca="1" si="5"/>
        <v>2936.81</v>
      </c>
    </row>
    <row r="10" spans="2:13">
      <c r="B10" s="95">
        <v>5</v>
      </c>
      <c r="C10" s="96" t="s">
        <v>127</v>
      </c>
      <c r="D10" s="93">
        <v>36586</v>
      </c>
      <c r="E10" s="92" t="s">
        <v>115</v>
      </c>
      <c r="F10" s="92">
        <v>3125</v>
      </c>
      <c r="G10" s="113">
        <f t="shared" ca="1" si="1"/>
        <v>14.150684931506849</v>
      </c>
      <c r="H10" s="121">
        <f t="shared" ca="1" si="2"/>
        <v>312.5</v>
      </c>
      <c r="I10" s="114">
        <f t="shared" si="6"/>
        <v>0</v>
      </c>
      <c r="J10" s="122">
        <f t="shared" ca="1" si="3"/>
        <v>3437.5</v>
      </c>
      <c r="K10" s="115">
        <f t="shared" ca="1" si="4"/>
        <v>471.28</v>
      </c>
      <c r="L10" s="91">
        <f t="shared" si="0"/>
        <v>111.25</v>
      </c>
      <c r="M10" s="123">
        <f t="shared" ca="1" si="5"/>
        <v>2854.9700000000003</v>
      </c>
    </row>
    <row r="11" spans="2:13">
      <c r="B11" s="95">
        <v>6</v>
      </c>
      <c r="C11" s="94" t="s">
        <v>126</v>
      </c>
      <c r="D11" s="93">
        <v>30590</v>
      </c>
      <c r="E11" s="92" t="s">
        <v>115</v>
      </c>
      <c r="F11" s="92">
        <v>3109.33</v>
      </c>
      <c r="G11" s="113">
        <f t="shared" ca="1" si="1"/>
        <v>30.578082191780823</v>
      </c>
      <c r="H11" s="121">
        <f t="shared" ca="1" si="2"/>
        <v>310.93</v>
      </c>
      <c r="I11" s="114">
        <f t="shared" si="6"/>
        <v>0</v>
      </c>
      <c r="J11" s="122">
        <f t="shared" ca="1" si="3"/>
        <v>3420.2599999999998</v>
      </c>
      <c r="K11" s="115">
        <f t="shared" ca="1" si="4"/>
        <v>468.92</v>
      </c>
      <c r="L11" s="91">
        <f t="shared" si="0"/>
        <v>111.25</v>
      </c>
      <c r="M11" s="123">
        <f t="shared" ca="1" si="5"/>
        <v>2840.0899999999997</v>
      </c>
    </row>
    <row r="12" spans="2:13">
      <c r="B12" s="95">
        <v>7</v>
      </c>
      <c r="C12" s="96" t="s">
        <v>125</v>
      </c>
      <c r="D12" s="93">
        <v>32813</v>
      </c>
      <c r="E12" s="92" t="s">
        <v>115</v>
      </c>
      <c r="F12" s="92">
        <v>2315</v>
      </c>
      <c r="G12" s="113">
        <f t="shared" ca="1" si="1"/>
        <v>24.487671232876714</v>
      </c>
      <c r="H12" s="121">
        <f t="shared" ca="1" si="2"/>
        <v>231.5</v>
      </c>
      <c r="I12" s="114">
        <f t="shared" si="6"/>
        <v>0</v>
      </c>
      <c r="J12" s="122">
        <f t="shared" ca="1" si="3"/>
        <v>2546.5</v>
      </c>
      <c r="K12" s="115">
        <f t="shared" ca="1" si="4"/>
        <v>349.13</v>
      </c>
      <c r="L12" s="91">
        <f t="shared" si="0"/>
        <v>111.25</v>
      </c>
      <c r="M12" s="123">
        <f t="shared" ca="1" si="5"/>
        <v>2086.12</v>
      </c>
    </row>
    <row r="13" spans="2:13">
      <c r="B13" s="95">
        <v>8</v>
      </c>
      <c r="C13" s="94" t="s">
        <v>124</v>
      </c>
      <c r="D13" s="93">
        <v>32994</v>
      </c>
      <c r="E13" s="92" t="s">
        <v>115</v>
      </c>
      <c r="F13" s="92">
        <v>2000.78</v>
      </c>
      <c r="G13" s="113">
        <f t="shared" ca="1" si="1"/>
        <v>23.991780821917807</v>
      </c>
      <c r="H13" s="121">
        <f t="shared" ca="1" si="2"/>
        <v>200.08</v>
      </c>
      <c r="I13" s="114">
        <f t="shared" si="6"/>
        <v>0</v>
      </c>
      <c r="J13" s="122">
        <f t="shared" ca="1" si="3"/>
        <v>2200.86</v>
      </c>
      <c r="K13" s="115">
        <f t="shared" ca="1" si="4"/>
        <v>301.74</v>
      </c>
      <c r="L13" s="91">
        <f t="shared" si="0"/>
        <v>111.25</v>
      </c>
      <c r="M13" s="123">
        <f t="shared" ca="1" si="5"/>
        <v>1787.8700000000001</v>
      </c>
    </row>
    <row r="14" spans="2:13">
      <c r="B14" s="95">
        <v>9</v>
      </c>
      <c r="C14" s="96" t="s">
        <v>123</v>
      </c>
      <c r="D14" s="93">
        <v>31291</v>
      </c>
      <c r="E14" s="92" t="s">
        <v>115</v>
      </c>
      <c r="F14" s="92">
        <v>2000</v>
      </c>
      <c r="G14" s="113">
        <f t="shared" ca="1" si="1"/>
        <v>28.657534246575342</v>
      </c>
      <c r="H14" s="121">
        <f t="shared" ca="1" si="2"/>
        <v>200</v>
      </c>
      <c r="I14" s="114">
        <f t="shared" si="6"/>
        <v>0</v>
      </c>
      <c r="J14" s="122">
        <f t="shared" ca="1" si="3"/>
        <v>2200</v>
      </c>
      <c r="K14" s="115">
        <f t="shared" ca="1" si="4"/>
        <v>301.62</v>
      </c>
      <c r="L14" s="91">
        <f t="shared" si="0"/>
        <v>111.25</v>
      </c>
      <c r="M14" s="123">
        <f t="shared" ca="1" si="5"/>
        <v>1787.13</v>
      </c>
    </row>
    <row r="15" spans="2:13">
      <c r="B15" s="95">
        <v>10</v>
      </c>
      <c r="C15" s="96" t="s">
        <v>122</v>
      </c>
      <c r="D15" s="93">
        <v>28734</v>
      </c>
      <c r="E15" s="92" t="s">
        <v>115</v>
      </c>
      <c r="F15" s="92">
        <v>2000</v>
      </c>
      <c r="G15" s="113">
        <f t="shared" ca="1" si="1"/>
        <v>35.663013698630138</v>
      </c>
      <c r="H15" s="121">
        <f t="shared" ca="1" si="2"/>
        <v>200</v>
      </c>
      <c r="I15" s="114">
        <f t="shared" si="6"/>
        <v>0</v>
      </c>
      <c r="J15" s="122">
        <f t="shared" ca="1" si="3"/>
        <v>2200</v>
      </c>
      <c r="K15" s="115">
        <f t="shared" ca="1" si="4"/>
        <v>301.62</v>
      </c>
      <c r="L15" s="91">
        <f t="shared" si="0"/>
        <v>111.25</v>
      </c>
      <c r="M15" s="123">
        <f t="shared" ca="1" si="5"/>
        <v>1787.13</v>
      </c>
    </row>
    <row r="16" spans="2:13">
      <c r="B16" s="95">
        <v>11</v>
      </c>
      <c r="C16" s="96" t="s">
        <v>121</v>
      </c>
      <c r="D16" s="93">
        <v>29312</v>
      </c>
      <c r="E16" s="92" t="s">
        <v>45</v>
      </c>
      <c r="F16" s="92">
        <v>4023.53</v>
      </c>
      <c r="G16" s="113">
        <f t="shared" ca="1" si="1"/>
        <v>34.079452054794523</v>
      </c>
      <c r="H16" s="121">
        <f t="shared" ca="1" si="2"/>
        <v>402.35</v>
      </c>
      <c r="I16" s="114">
        <f t="shared" si="6"/>
        <v>603.53</v>
      </c>
      <c r="J16" s="122">
        <f t="shared" ca="1" si="3"/>
        <v>5029.41</v>
      </c>
      <c r="K16" s="115">
        <f t="shared" ca="1" si="4"/>
        <v>689.53</v>
      </c>
      <c r="L16" s="91">
        <f t="shared" si="0"/>
        <v>111.25</v>
      </c>
      <c r="M16" s="123">
        <f t="shared" ca="1" si="5"/>
        <v>4228.63</v>
      </c>
    </row>
    <row r="17" spans="2:13">
      <c r="B17" s="95">
        <v>12</v>
      </c>
      <c r="C17" s="94" t="s">
        <v>120</v>
      </c>
      <c r="D17" s="93">
        <v>33482</v>
      </c>
      <c r="E17" s="92" t="s">
        <v>115</v>
      </c>
      <c r="F17" s="92">
        <v>1280</v>
      </c>
      <c r="G17" s="113">
        <f t="shared" ca="1" si="1"/>
        <v>22.654794520547945</v>
      </c>
      <c r="H17" s="121">
        <f t="shared" ca="1" si="2"/>
        <v>128</v>
      </c>
      <c r="I17" s="114">
        <f t="shared" si="6"/>
        <v>0</v>
      </c>
      <c r="J17" s="122">
        <f t="shared" ca="1" si="3"/>
        <v>1408</v>
      </c>
      <c r="K17" s="115">
        <f t="shared" ca="1" si="4"/>
        <v>193.04</v>
      </c>
      <c r="L17" s="91">
        <f t="shared" si="0"/>
        <v>111.25</v>
      </c>
      <c r="M17" s="123">
        <f t="shared" ca="1" si="5"/>
        <v>1103.71</v>
      </c>
    </row>
    <row r="18" spans="2:13">
      <c r="B18" s="85"/>
      <c r="C18" s="82"/>
      <c r="D18" s="82"/>
      <c r="E18" s="90"/>
      <c r="F18" s="82"/>
      <c r="G18" s="82"/>
      <c r="H18" s="82"/>
      <c r="I18" s="82"/>
      <c r="J18" s="82"/>
      <c r="K18" s="82"/>
      <c r="L18" s="82"/>
      <c r="M18" s="82"/>
    </row>
    <row r="19" spans="2:13">
      <c r="B19" s="85"/>
      <c r="C19" s="89" t="s">
        <v>119</v>
      </c>
      <c r="D19" s="89" t="s">
        <v>118</v>
      </c>
      <c r="E19" s="89" t="s">
        <v>117</v>
      </c>
      <c r="F19" s="82"/>
      <c r="G19" s="82"/>
      <c r="H19" s="82"/>
      <c r="I19" s="82"/>
      <c r="J19" s="82"/>
      <c r="K19" s="82"/>
      <c r="L19" s="82"/>
      <c r="M19" s="82"/>
    </row>
    <row r="20" spans="2:13">
      <c r="B20" s="85"/>
      <c r="C20" s="88" t="s">
        <v>116</v>
      </c>
      <c r="D20" s="87" t="s">
        <v>45</v>
      </c>
      <c r="E20" s="86">
        <v>0.15</v>
      </c>
      <c r="F20" s="82"/>
      <c r="G20" s="82"/>
      <c r="H20" s="82"/>
      <c r="I20" s="82"/>
      <c r="J20" s="82"/>
      <c r="K20" s="82"/>
      <c r="L20" s="82"/>
      <c r="M20" s="82"/>
    </row>
    <row r="21" spans="2:13">
      <c r="B21" s="85"/>
      <c r="C21" s="88" t="s">
        <v>111</v>
      </c>
      <c r="D21" s="87" t="s">
        <v>115</v>
      </c>
      <c r="E21" s="86"/>
      <c r="F21" s="82"/>
      <c r="G21" s="82"/>
      <c r="H21" s="82"/>
      <c r="I21" s="82"/>
      <c r="J21" s="82"/>
      <c r="K21" s="82"/>
      <c r="L21" s="82"/>
      <c r="M21" s="82"/>
    </row>
    <row r="22" spans="2:13">
      <c r="B22" s="85"/>
      <c r="C22" s="116"/>
      <c r="D22" s="117"/>
      <c r="E22" s="118"/>
      <c r="F22" s="82"/>
      <c r="G22" s="82"/>
      <c r="H22" s="82"/>
      <c r="I22" s="82"/>
      <c r="J22" s="82"/>
      <c r="K22" s="82"/>
      <c r="L22" s="82"/>
      <c r="M22" s="82"/>
    </row>
    <row r="23" spans="2:13">
      <c r="B23" s="85"/>
      <c r="C23" s="116"/>
      <c r="D23" s="117"/>
      <c r="E23" s="118"/>
      <c r="F23" s="82"/>
      <c r="G23" s="82"/>
      <c r="H23" s="82"/>
      <c r="I23" s="82"/>
      <c r="J23" s="82"/>
      <c r="K23" s="82"/>
      <c r="L23" s="82"/>
      <c r="M23" s="82"/>
    </row>
    <row r="24" spans="2:13" ht="25.2">
      <c r="B24" s="85"/>
      <c r="C24" s="84"/>
      <c r="D24" s="109" t="s">
        <v>114</v>
      </c>
      <c r="E24" s="109" t="s">
        <v>113</v>
      </c>
      <c r="F24" s="82"/>
      <c r="G24" s="82"/>
      <c r="H24" s="82"/>
      <c r="I24" s="82"/>
      <c r="J24" s="82"/>
      <c r="K24" s="82"/>
      <c r="L24" s="82"/>
      <c r="M24" s="82"/>
    </row>
    <row r="25" spans="2:13">
      <c r="B25" s="85"/>
      <c r="C25" s="119"/>
      <c r="D25" s="83">
        <v>0</v>
      </c>
      <c r="E25" s="99">
        <v>0</v>
      </c>
      <c r="F25" s="82"/>
      <c r="G25" s="82"/>
      <c r="I25" s="82"/>
      <c r="J25" s="82"/>
      <c r="K25" s="82"/>
      <c r="L25" s="82"/>
      <c r="M25" s="82"/>
    </row>
    <row r="26" spans="2:13">
      <c r="B26" s="85"/>
      <c r="C26" s="119"/>
      <c r="D26" s="83">
        <v>10</v>
      </c>
      <c r="E26" s="99">
        <v>0.1</v>
      </c>
      <c r="F26" s="82"/>
      <c r="G26" s="82"/>
      <c r="I26" s="82"/>
      <c r="J26" s="82"/>
      <c r="K26" s="82"/>
      <c r="L26" s="82"/>
      <c r="M26" s="82"/>
    </row>
    <row r="27" spans="2:13">
      <c r="D27" s="83"/>
      <c r="E27" s="99"/>
    </row>
    <row r="28" spans="2:13">
      <c r="D28" s="83"/>
      <c r="E28" s="99"/>
    </row>
    <row r="29" spans="2:13">
      <c r="D29" s="83"/>
      <c r="E29" s="99"/>
    </row>
    <row r="30" spans="2:13">
      <c r="D30" s="83"/>
      <c r="E30" s="99"/>
    </row>
    <row r="31" spans="2:13">
      <c r="D31" s="83"/>
      <c r="E31" s="99"/>
    </row>
    <row r="32" spans="2:13">
      <c r="D32" s="83"/>
      <c r="E32" s="99"/>
    </row>
    <row r="33" spans="4:5">
      <c r="D33" s="83"/>
      <c r="E33" s="99"/>
    </row>
    <row r="34" spans="4:5">
      <c r="D34" s="83"/>
      <c r="E34" s="99"/>
    </row>
    <row r="35" spans="4:5">
      <c r="D35" s="83"/>
      <c r="E35" s="99"/>
    </row>
    <row r="36" spans="4:5">
      <c r="D36" s="83"/>
      <c r="E36" s="99"/>
    </row>
    <row r="37" spans="4:5">
      <c r="D37" s="83"/>
      <c r="E37" s="99"/>
    </row>
    <row r="38" spans="4:5">
      <c r="D38" s="83"/>
      <c r="E38" s="99"/>
    </row>
    <row r="39" spans="4:5">
      <c r="D39" s="83"/>
      <c r="E39" s="99"/>
    </row>
    <row r="40" spans="4:5">
      <c r="D40" s="83"/>
      <c r="E40" s="99"/>
    </row>
    <row r="41" spans="4:5">
      <c r="D41" s="83"/>
      <c r="E41" s="99"/>
    </row>
  </sheetData>
  <sortState ref="D20:E23">
    <sortCondition ref="D20:D23"/>
  </sortState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Funkcje tekstowe</vt:lpstr>
      <vt:lpstr>Pkt5 Funkcje Logiczne</vt:lpstr>
      <vt:lpstr>Funkcje DatyCzasu</vt:lpstr>
      <vt:lpstr>Funkcje wyszukiwania</vt:lpstr>
      <vt:lpstr>pkt7</vt:lpstr>
    </vt:vector>
  </TitlesOfParts>
  <Company>Cedoz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Smulewicz</dc:creator>
  <cp:lastModifiedBy>Mariusz</cp:lastModifiedBy>
  <dcterms:created xsi:type="dcterms:W3CDTF">2011-10-14T13:20:46Z</dcterms:created>
  <dcterms:modified xsi:type="dcterms:W3CDTF">2014-04-22T10:43:12Z</dcterms:modified>
</cp:coreProperties>
</file>