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35" windowWidth="27795" windowHeight="12840"/>
  </bookViews>
  <sheets>
    <sheet name="Current" sheetId="1" r:id="rId1"/>
    <sheet name="NearTerm" sheetId="2" r:id="rId2"/>
    <sheet name="LongTerm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P10" i="3" l="1"/>
  <c r="R10" i="3" s="1"/>
  <c r="Q10" i="3"/>
  <c r="P11" i="3"/>
  <c r="Q11" i="3"/>
  <c r="R11" i="3"/>
  <c r="P12" i="3"/>
  <c r="R12" i="3" s="1"/>
  <c r="Q12" i="3"/>
  <c r="P13" i="3"/>
  <c r="Q13" i="3"/>
  <c r="R13" i="3"/>
  <c r="P14" i="3"/>
  <c r="Q14" i="3"/>
  <c r="R14" i="3" s="1"/>
  <c r="P15" i="3"/>
  <c r="Q15" i="3"/>
  <c r="R15" i="3"/>
  <c r="P16" i="3"/>
  <c r="R16" i="3" s="1"/>
  <c r="Q16" i="3"/>
  <c r="P17" i="3"/>
  <c r="Q17" i="3"/>
  <c r="R17" i="3" s="1"/>
  <c r="P20" i="3"/>
  <c r="Q20" i="3"/>
  <c r="R20" i="3"/>
  <c r="P21" i="3"/>
  <c r="R21" i="3" s="1"/>
  <c r="Q21" i="3"/>
  <c r="P26" i="3"/>
  <c r="Q26" i="3"/>
  <c r="R26" i="3"/>
  <c r="P27" i="3"/>
  <c r="R27" i="3" s="1"/>
  <c r="Q27" i="3"/>
  <c r="P28" i="3"/>
  <c r="R28" i="3" s="1"/>
  <c r="Q28" i="3"/>
  <c r="P29" i="3"/>
  <c r="Q29" i="3"/>
  <c r="R29" i="3" s="1"/>
  <c r="P31" i="3"/>
  <c r="Q31" i="3"/>
  <c r="R31" i="3"/>
  <c r="I35" i="3"/>
  <c r="Q5" i="3"/>
  <c r="Q26" i="2"/>
  <c r="Q27" i="2"/>
  <c r="Q28" i="2"/>
  <c r="Q30" i="2"/>
  <c r="Q31" i="2"/>
  <c r="Q5" i="2"/>
  <c r="Q10" i="2"/>
  <c r="Q11" i="2"/>
  <c r="Q13" i="2"/>
  <c r="Q14" i="2"/>
  <c r="Q15" i="2"/>
  <c r="Q16" i="2"/>
  <c r="Q20" i="2"/>
  <c r="Q21" i="2"/>
  <c r="Q23" i="2"/>
  <c r="Q4" i="2"/>
  <c r="M35" i="3"/>
  <c r="L35" i="3"/>
  <c r="K35" i="3"/>
  <c r="H35" i="3"/>
  <c r="G35" i="3"/>
  <c r="E35" i="3"/>
  <c r="D35" i="3"/>
  <c r="C35" i="3"/>
  <c r="P5" i="3"/>
  <c r="R5" i="3" s="1"/>
  <c r="M35" i="2"/>
  <c r="L35" i="2"/>
  <c r="K35" i="2"/>
  <c r="I35" i="2"/>
  <c r="H35" i="2"/>
  <c r="G35" i="2"/>
  <c r="E35" i="2"/>
  <c r="D35" i="2"/>
  <c r="C35" i="2"/>
  <c r="P31" i="2"/>
  <c r="R31" i="2" s="1"/>
  <c r="P30" i="2"/>
  <c r="R30" i="2" s="1"/>
  <c r="P28" i="2"/>
  <c r="R28" i="2" s="1"/>
  <c r="P27" i="2"/>
  <c r="R27" i="2" s="1"/>
  <c r="P26" i="2"/>
  <c r="R26" i="2" s="1"/>
  <c r="P23" i="2"/>
  <c r="P21" i="2"/>
  <c r="R21" i="2" s="1"/>
  <c r="P20" i="2"/>
  <c r="R20" i="2" s="1"/>
  <c r="P16" i="2"/>
  <c r="P15" i="2"/>
  <c r="P14" i="2"/>
  <c r="P13" i="2"/>
  <c r="P11" i="2"/>
  <c r="P10" i="2"/>
  <c r="P5" i="2"/>
  <c r="P4" i="2"/>
  <c r="P5" i="1"/>
  <c r="R5" i="1" s="1"/>
  <c r="Q5" i="1"/>
  <c r="P6" i="1"/>
  <c r="R6" i="1" s="1"/>
  <c r="Q6" i="1"/>
  <c r="P7" i="1"/>
  <c r="R7" i="1" s="1"/>
  <c r="Q7" i="1"/>
  <c r="P8" i="1"/>
  <c r="R8" i="1" s="1"/>
  <c r="Q8" i="1"/>
  <c r="P9" i="1"/>
  <c r="R9" i="1" s="1"/>
  <c r="Q9" i="1"/>
  <c r="P10" i="1"/>
  <c r="R10" i="1" s="1"/>
  <c r="Q10" i="1"/>
  <c r="P11" i="1"/>
  <c r="R11" i="1" s="1"/>
  <c r="Q11" i="1"/>
  <c r="P12" i="1"/>
  <c r="R12" i="1" s="1"/>
  <c r="Q12" i="1"/>
  <c r="P13" i="1"/>
  <c r="R13" i="1" s="1"/>
  <c r="Q13" i="1"/>
  <c r="P14" i="1"/>
  <c r="R14" i="1" s="1"/>
  <c r="Q14" i="1"/>
  <c r="P15" i="1"/>
  <c r="R15" i="1" s="1"/>
  <c r="Q15" i="1"/>
  <c r="P16" i="1"/>
  <c r="R16" i="1" s="1"/>
  <c r="Q16" i="1"/>
  <c r="P17" i="1"/>
  <c r="R17" i="1" s="1"/>
  <c r="Q17" i="1"/>
  <c r="P18" i="1"/>
  <c r="R18" i="1" s="1"/>
  <c r="Q18" i="1"/>
  <c r="P19" i="1"/>
  <c r="R19" i="1" s="1"/>
  <c r="Q19" i="1"/>
  <c r="P20" i="1"/>
  <c r="R20" i="1" s="1"/>
  <c r="Q20" i="1"/>
  <c r="P21" i="1"/>
  <c r="R21" i="1" s="1"/>
  <c r="Q21" i="1"/>
  <c r="P22" i="1"/>
  <c r="R22" i="1" s="1"/>
  <c r="Q22" i="1"/>
  <c r="P23" i="1"/>
  <c r="R23" i="1" s="1"/>
  <c r="Q23" i="1"/>
  <c r="P24" i="1"/>
  <c r="R24" i="1" s="1"/>
  <c r="Q24" i="1"/>
  <c r="P26" i="1"/>
  <c r="R26" i="1" s="1"/>
  <c r="Q26" i="1"/>
  <c r="P27" i="1"/>
  <c r="R27" i="1" s="1"/>
  <c r="Q27" i="1"/>
  <c r="P28" i="1"/>
  <c r="R28" i="1" s="1"/>
  <c r="Q28" i="1"/>
  <c r="P29" i="1"/>
  <c r="R29" i="1" s="1"/>
  <c r="Q29" i="1"/>
  <c r="P30" i="1"/>
  <c r="R30" i="1" s="1"/>
  <c r="Q30" i="1"/>
  <c r="P31" i="1"/>
  <c r="R31" i="1" s="1"/>
  <c r="Q31" i="1"/>
  <c r="P32" i="1"/>
  <c r="R32" i="1" s="1"/>
  <c r="Q32" i="1"/>
  <c r="P33" i="1"/>
  <c r="R33" i="1" s="1"/>
  <c r="Q33" i="1"/>
  <c r="Q4" i="1"/>
  <c r="P4" i="1"/>
  <c r="R4" i="1" s="1"/>
  <c r="M35" i="1"/>
  <c r="L35" i="1"/>
  <c r="K35" i="1"/>
  <c r="I35" i="1"/>
  <c r="H35" i="1"/>
  <c r="G35" i="1"/>
  <c r="E35" i="1"/>
  <c r="D35" i="1"/>
  <c r="C35" i="1"/>
  <c r="R16" i="2" l="1"/>
  <c r="R13" i="2"/>
  <c r="R14" i="2"/>
  <c r="R4" i="2"/>
  <c r="R5" i="2"/>
  <c r="R15" i="2"/>
  <c r="R23" i="2"/>
  <c r="R10" i="2"/>
  <c r="R11" i="2"/>
</calcChain>
</file>

<file path=xl/sharedStrings.xml><?xml version="1.0" encoding="utf-8"?>
<sst xmlns="http://schemas.openxmlformats.org/spreadsheetml/2006/main" count="231" uniqueCount="73">
  <si>
    <t>AT</t>
  </si>
  <si>
    <t>BE</t>
  </si>
  <si>
    <t>BG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</si>
  <si>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</si>
  <si>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</si>
  <si>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</si>
  <si>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</si>
  <si>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</si>
  <si>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</si>
  <si>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</si>
  <si>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</si>
  <si>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</si>
  <si>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GB</t>
  </si>
  <si>
    <t>GR</t>
  </si>
  <si>
    <t>HR</t>
  </si>
  <si>
    <t>HU</t>
  </si>
  <si>
    <t>IE</t>
  </si>
  <si>
    <t>IT</t>
  </si>
  <si>
    <t>LT</t>
  </si>
  <si>
    <t>LU</t>
  </si>
  <si>
    <t>LV</t>
  </si>
  <si>
    <t>MK</t>
  </si>
  <si>
    <t>NL</t>
  </si>
  <si>
    <t>NO</t>
  </si>
  <si>
    <t>PL</t>
  </si>
  <si>
    <t>PT</t>
  </si>
  <si>
    <t>RO</t>
  </si>
  <si>
    <t>SE</t>
  </si>
  <si>
    <t>SI</t>
  </si>
  <si>
    <t>SK</t>
  </si>
  <si>
    <t>Number of Farms</t>
  </si>
  <si>
    <t>Installed Capacity (MW)</t>
  </si>
  <si>
    <t>Capacity Factor</t>
  </si>
  <si>
    <t>Macedonia</t>
  </si>
  <si>
    <t>Austria</t>
  </si>
  <si>
    <t>Belgium</t>
  </si>
  <si>
    <t>Bulgaria</t>
  </si>
  <si>
    <t>Switzerland</t>
  </si>
  <si>
    <t>Cyprus</t>
  </si>
  <si>
    <t>Czech Republic</t>
  </si>
  <si>
    <t>Germany</t>
  </si>
  <si>
    <t>Denmark</t>
  </si>
  <si>
    <t>Estonia</t>
  </si>
  <si>
    <t>Spain</t>
  </si>
  <si>
    <t>Finland</t>
  </si>
  <si>
    <t>France</t>
  </si>
  <si>
    <t>Great Britain</t>
  </si>
  <si>
    <t>Greece</t>
  </si>
  <si>
    <t>Croatia</t>
  </si>
  <si>
    <t>Hungary</t>
  </si>
  <si>
    <t>Ireland</t>
  </si>
  <si>
    <t>Italy</t>
  </si>
  <si>
    <t>Lithuania</t>
  </si>
  <si>
    <t>Luxembourg</t>
  </si>
  <si>
    <t>Latvia</t>
  </si>
  <si>
    <t>Netherlands</t>
  </si>
  <si>
    <t>Norway</t>
  </si>
  <si>
    <t>Poland</t>
  </si>
  <si>
    <t>Portugal</t>
  </si>
  <si>
    <t>Romania</t>
  </si>
  <si>
    <t>Sweden</t>
  </si>
  <si>
    <t>Slovenia</t>
  </si>
  <si>
    <t>Slovakia</t>
  </si>
  <si>
    <t>All Farms</t>
  </si>
  <si>
    <t>Onshore Only</t>
  </si>
  <si>
    <t>Offshore Only</t>
  </si>
  <si>
    <t>v1.1</t>
  </si>
  <si>
    <t>v1.0</t>
  </si>
  <si>
    <t>Europe</t>
  </si>
  <si>
    <t>Change</t>
  </si>
  <si>
    <t>Current Fleet</t>
  </si>
  <si>
    <t>Near-Term Future Fleet</t>
  </si>
  <si>
    <t>Long-Term Future Fleet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</si>
</sst>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Segoe UI"/>
      <family val="2"/>
      <scheme val="minor"/>
    </font>
    <font>
      <sz val="11"/>
      <color theme="1"/>
      <name val="Segoe UI"/>
      <family val="2"/>
      <scheme val="minor"/>
    </font>
    <font>
      <b/>
      <sz val="11"/>
      <color theme="1"/>
      <name val="Segoe UI"/>
      <family val="2"/>
      <scheme val="minor"/>
    </font>
    <font>
      <b/>
      <sz val="12"/>
      <color theme="1"/>
      <name val="Segoe UI"/>
      <family val="2"/>
      <scheme val="minor"/>
    </font>
    <font>
      <b/>
      <sz val="13"/>
      <color theme="1"/>
      <name val="Segoe U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0" fontId="2" fillId="0" borderId="0" xfId="0" applyFont="1" applyAlignment="1">
      <alignment horizontal="center" wrapText="1"/>
    </xf>
    <xf numFmtId="0" fontId="2" fillId="0" borderId="0" xfId="0" applyFont="1"/>
    <xf numFmtId="0" fontId="3" fillId="0" borderId="0" xfId="0" applyFont="1" applyAlignment="1">
      <alignment horizontal="center"/>
    </xf>
    <xf numFmtId="164" fontId="0" fillId="0" borderId="0" xfId="0" applyNumberFormat="1"/>
    <xf numFmtId="3" fontId="2" fillId="0" borderId="0" xfId="0" applyNumberFormat="1" applyFont="1"/>
    <xf numFmtId="164" fontId="2" fillId="0" borderId="0" xfId="1" applyNumberFormat="1" applyFont="1"/>
    <xf numFmtId="0" fontId="4" fillId="0" borderId="0" xfId="0" applyFont="1" applyAlignment="1">
      <alignment horizontal="center"/>
    </xf>
    <xf numFmtId="164" fontId="2" fillId="0" borderId="0" xfId="1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Current!$P$3</c:f>
              <c:strCache>
                <c:ptCount val="1"/>
                <c:pt idx="0">
                  <c:v>v1.1</c:v>
                </c:pt>
              </c:strCache>
            </c:strRef>
          </c:tx>
          <c:invertIfNegative val="0"/>
          <c:cat>
            <c:strRef>
              <c:f>Current!$B$4:$B$33</c:f>
              <c:strCache>
                <c:ptCount val="30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CH</c:v>
                </c:pt>
                <c:pt idx="4">
                  <c:v>CY</c:v>
                </c:pt>
                <c:pt idx="5">
                  <c:v>CZ</c:v>
                </c:pt>
                <c:pt idx="6">
                  <c:v>DE</c:v>
                </c:pt>
                <c:pt idx="7">
                  <c:v>DK</c:v>
                </c:pt>
                <c:pt idx="8">
                  <c:v>EE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GB</c:v>
                </c:pt>
                <c:pt idx="13">
                  <c:v>GR</c:v>
                </c:pt>
                <c:pt idx="14">
                  <c:v>HR</c:v>
                </c:pt>
                <c:pt idx="15">
                  <c:v>HU</c:v>
                </c:pt>
                <c:pt idx="16">
                  <c:v>IE</c:v>
                </c:pt>
                <c:pt idx="17">
                  <c:v>IT</c:v>
                </c:pt>
                <c:pt idx="18">
                  <c:v>LT</c:v>
                </c:pt>
                <c:pt idx="19">
                  <c:v>LU</c:v>
                </c:pt>
                <c:pt idx="20">
                  <c:v>LV</c:v>
                </c:pt>
                <c:pt idx="21">
                  <c:v>MK</c:v>
                </c:pt>
                <c:pt idx="22">
                  <c:v>NL</c:v>
                </c:pt>
                <c:pt idx="23">
                  <c:v>NO</c:v>
                </c:pt>
                <c:pt idx="24">
                  <c:v>PL</c:v>
                </c:pt>
                <c:pt idx="25">
                  <c:v>PT</c:v>
                </c:pt>
                <c:pt idx="26">
                  <c:v>RO</c:v>
                </c:pt>
                <c:pt idx="27">
                  <c:v>SE</c:v>
                </c:pt>
                <c:pt idx="28">
                  <c:v>SI</c:v>
                </c:pt>
                <c:pt idx="29">
                  <c:v>SK</c:v>
                </c:pt>
              </c:strCache>
            </c:strRef>
          </c:cat>
          <c:val>
            <c:numRef>
              <c:f>Current!$P$4:$P$33</c:f>
              <c:numCache>
                <c:formatCode>0.0%</c:formatCode>
                <c:ptCount val="30"/>
                <c:pt idx="0">
                  <c:v>0.262142158243303</c:v>
                </c:pt>
                <c:pt idx="1">
                  <c:v>0.26797498669589598</c:v>
                </c:pt>
                <c:pt idx="2">
                  <c:v>0.229612486572567</c:v>
                </c:pt>
                <c:pt idx="3">
                  <c:v>0.18184266317954201</c:v>
                </c:pt>
                <c:pt idx="4">
                  <c:v>0.12883893692960399</c:v>
                </c:pt>
                <c:pt idx="5">
                  <c:v>0.224534971030043</c:v>
                </c:pt>
                <c:pt idx="6">
                  <c:v>0.20822380713211</c:v>
                </c:pt>
                <c:pt idx="7">
                  <c:v>0.29070143817830901</c:v>
                </c:pt>
                <c:pt idx="8">
                  <c:v>0.244589112155296</c:v>
                </c:pt>
                <c:pt idx="9">
                  <c:v>0.26631842777859999</c:v>
                </c:pt>
                <c:pt idx="10">
                  <c:v>0.31842946832913999</c:v>
                </c:pt>
                <c:pt idx="11">
                  <c:v>0.24670224782632799</c:v>
                </c:pt>
                <c:pt idx="12">
                  <c:v>0.32812734643394498</c:v>
                </c:pt>
                <c:pt idx="13">
                  <c:v>0.25833212734016597</c:v>
                </c:pt>
                <c:pt idx="14">
                  <c:v>0.13960212904210401</c:v>
                </c:pt>
                <c:pt idx="15">
                  <c:v>0.24494729951963401</c:v>
                </c:pt>
                <c:pt idx="16">
                  <c:v>0.294189946620172</c:v>
                </c:pt>
                <c:pt idx="17">
                  <c:v>0.19539112876461401</c:v>
                </c:pt>
                <c:pt idx="18">
                  <c:v>0.27017947554388</c:v>
                </c:pt>
                <c:pt idx="19">
                  <c:v>0.25404225692800098</c:v>
                </c:pt>
                <c:pt idx="20">
                  <c:v>0.25010047300947202</c:v>
                </c:pt>
                <c:pt idx="22">
                  <c:v>0.25725991359886002</c:v>
                </c:pt>
                <c:pt idx="23">
                  <c:v>0.27817713452099102</c:v>
                </c:pt>
                <c:pt idx="24">
                  <c:v>0.24720148352325999</c:v>
                </c:pt>
                <c:pt idx="25">
                  <c:v>0.27035041562145401</c:v>
                </c:pt>
                <c:pt idx="26">
                  <c:v>0.24274220272803501</c:v>
                </c:pt>
                <c:pt idx="27">
                  <c:v>0.26450608498285699</c:v>
                </c:pt>
                <c:pt idx="28">
                  <c:v>8.5544067164915402E-2</c:v>
                </c:pt>
                <c:pt idx="29">
                  <c:v>0.14941979503354499</c:v>
                </c:pt>
              </c:numCache>
            </c:numRef>
          </c:val>
        </c:ser>
        <c:ser>
          <c:idx val="1"/>
          <c:order val="1"/>
          <c:tx>
            <c:strRef>
              <c:f>Current!$Q$3</c:f>
              <c:strCache>
                <c:ptCount val="1"/>
                <c:pt idx="0">
                  <c:v>v1.0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Current!$B$4:$B$33</c:f>
              <c:strCache>
                <c:ptCount val="30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CH</c:v>
                </c:pt>
                <c:pt idx="4">
                  <c:v>CY</c:v>
                </c:pt>
                <c:pt idx="5">
                  <c:v>CZ</c:v>
                </c:pt>
                <c:pt idx="6">
                  <c:v>DE</c:v>
                </c:pt>
                <c:pt idx="7">
                  <c:v>DK</c:v>
                </c:pt>
                <c:pt idx="8">
                  <c:v>EE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GB</c:v>
                </c:pt>
                <c:pt idx="13">
                  <c:v>GR</c:v>
                </c:pt>
                <c:pt idx="14">
                  <c:v>HR</c:v>
                </c:pt>
                <c:pt idx="15">
                  <c:v>HU</c:v>
                </c:pt>
                <c:pt idx="16">
                  <c:v>IE</c:v>
                </c:pt>
                <c:pt idx="17">
                  <c:v>IT</c:v>
                </c:pt>
                <c:pt idx="18">
                  <c:v>LT</c:v>
                </c:pt>
                <c:pt idx="19">
                  <c:v>LU</c:v>
                </c:pt>
                <c:pt idx="20">
                  <c:v>LV</c:v>
                </c:pt>
                <c:pt idx="21">
                  <c:v>MK</c:v>
                </c:pt>
                <c:pt idx="22">
                  <c:v>NL</c:v>
                </c:pt>
                <c:pt idx="23">
                  <c:v>NO</c:v>
                </c:pt>
                <c:pt idx="24">
                  <c:v>PL</c:v>
                </c:pt>
                <c:pt idx="25">
                  <c:v>PT</c:v>
                </c:pt>
                <c:pt idx="26">
                  <c:v>RO</c:v>
                </c:pt>
                <c:pt idx="27">
                  <c:v>SE</c:v>
                </c:pt>
                <c:pt idx="28">
                  <c:v>SI</c:v>
                </c:pt>
                <c:pt idx="29">
                  <c:v>SK</c:v>
                </c:pt>
              </c:strCache>
            </c:strRef>
          </c:cat>
          <c:val>
            <c:numRef>
              <c:f>Current!$Q$4:$Q$33</c:f>
              <c:numCache>
                <c:formatCode>0.0%</c:formatCode>
                <c:ptCount val="30"/>
                <c:pt idx="0">
                  <c:v>0.26500000000000001</c:v>
                </c:pt>
                <c:pt idx="1">
                  <c:v>0.26819999999999999</c:v>
                </c:pt>
                <c:pt idx="2">
                  <c:v>0.2215</c:v>
                </c:pt>
                <c:pt idx="3">
                  <c:v>0.17430000000000001</c:v>
                </c:pt>
                <c:pt idx="4">
                  <c:v>0.12909999999999999</c:v>
                </c:pt>
                <c:pt idx="5">
                  <c:v>0.22439999999999999</c:v>
                </c:pt>
                <c:pt idx="6">
                  <c:v>0.19539999999999999</c:v>
                </c:pt>
                <c:pt idx="7">
                  <c:v>0.28849999999999998</c:v>
                </c:pt>
                <c:pt idx="8">
                  <c:v>0.25380000000000003</c:v>
                </c:pt>
                <c:pt idx="9">
                  <c:v>0.25340000000000001</c:v>
                </c:pt>
                <c:pt idx="10">
                  <c:v>0.27779999999999999</c:v>
                </c:pt>
                <c:pt idx="11">
                  <c:v>0.23980000000000001</c:v>
                </c:pt>
                <c:pt idx="12">
                  <c:v>0.32350000000000001</c:v>
                </c:pt>
                <c:pt idx="13">
                  <c:v>0.25109999999999999</c:v>
                </c:pt>
                <c:pt idx="14">
                  <c:v>0.13689999999999999</c:v>
                </c:pt>
                <c:pt idx="15">
                  <c:v>0.2427</c:v>
                </c:pt>
                <c:pt idx="16">
                  <c:v>0.30070000000000002</c:v>
                </c:pt>
                <c:pt idx="17">
                  <c:v>0.20319999999999999</c:v>
                </c:pt>
                <c:pt idx="18">
                  <c:v>0.24929999999999999</c:v>
                </c:pt>
                <c:pt idx="19">
                  <c:v>0.25359999999999999</c:v>
                </c:pt>
                <c:pt idx="20">
                  <c:v>0.22500000000000001</c:v>
                </c:pt>
                <c:pt idx="22">
                  <c:v>0.2419</c:v>
                </c:pt>
                <c:pt idx="23">
                  <c:v>0.29530000000000001</c:v>
                </c:pt>
                <c:pt idx="24">
                  <c:v>0.24049999999999999</c:v>
                </c:pt>
                <c:pt idx="25">
                  <c:v>0.28179999999999999</c:v>
                </c:pt>
                <c:pt idx="26">
                  <c:v>0.23599999999999999</c:v>
                </c:pt>
                <c:pt idx="27">
                  <c:v>0.25159999999999999</c:v>
                </c:pt>
                <c:pt idx="28">
                  <c:v>0.1023</c:v>
                </c:pt>
                <c:pt idx="29">
                  <c:v>0.17649999999999999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76704"/>
        <c:axId val="50378240"/>
      </c:barChart>
      <c:catAx>
        <c:axId val="5037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50378240"/>
        <c:crosses val="autoZero"/>
        <c:auto val="1"/>
        <c:lblAlgn val="ctr"/>
        <c:lblOffset val="100"/>
        <c:noMultiLvlLbl val="0"/>
      </c:catAx>
      <c:valAx>
        <c:axId val="50378240"/>
        <c:scaling>
          <c:orientation val="minMax"/>
          <c:max val="0.35000000000000003"/>
          <c:min val="0.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50376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4480199731131169E-2"/>
          <c:y val="0.2064585156022164"/>
          <c:w val="0.884381588886755"/>
          <c:h val="0.739606299212598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Current!$R$3</c:f>
              <c:strCache>
                <c:ptCount val="1"/>
                <c:pt idx="0">
                  <c:v>Change</c:v>
                </c:pt>
              </c:strCache>
            </c:strRef>
          </c:tx>
          <c:spPr>
            <a:solidFill>
              <a:srgbClr val="0E58C4"/>
            </a:solidFill>
          </c:spPr>
          <c:invertIfNegative val="1"/>
          <c:cat>
            <c:strRef>
              <c:f>Current!$B$4:$B$33</c:f>
              <c:strCache>
                <c:ptCount val="30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CH</c:v>
                </c:pt>
                <c:pt idx="4">
                  <c:v>CY</c:v>
                </c:pt>
                <c:pt idx="5">
                  <c:v>CZ</c:v>
                </c:pt>
                <c:pt idx="6">
                  <c:v>DE</c:v>
                </c:pt>
                <c:pt idx="7">
                  <c:v>DK</c:v>
                </c:pt>
                <c:pt idx="8">
                  <c:v>EE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GB</c:v>
                </c:pt>
                <c:pt idx="13">
                  <c:v>GR</c:v>
                </c:pt>
                <c:pt idx="14">
                  <c:v>HR</c:v>
                </c:pt>
                <c:pt idx="15">
                  <c:v>HU</c:v>
                </c:pt>
                <c:pt idx="16">
                  <c:v>IE</c:v>
                </c:pt>
                <c:pt idx="17">
                  <c:v>IT</c:v>
                </c:pt>
                <c:pt idx="18">
                  <c:v>LT</c:v>
                </c:pt>
                <c:pt idx="19">
                  <c:v>LU</c:v>
                </c:pt>
                <c:pt idx="20">
                  <c:v>LV</c:v>
                </c:pt>
                <c:pt idx="21">
                  <c:v>MK</c:v>
                </c:pt>
                <c:pt idx="22">
                  <c:v>NL</c:v>
                </c:pt>
                <c:pt idx="23">
                  <c:v>NO</c:v>
                </c:pt>
                <c:pt idx="24">
                  <c:v>PL</c:v>
                </c:pt>
                <c:pt idx="25">
                  <c:v>PT</c:v>
                </c:pt>
                <c:pt idx="26">
                  <c:v>RO</c:v>
                </c:pt>
                <c:pt idx="27">
                  <c:v>SE</c:v>
                </c:pt>
                <c:pt idx="28">
                  <c:v>SI</c:v>
                </c:pt>
                <c:pt idx="29">
                  <c:v>SK</c:v>
                </c:pt>
              </c:strCache>
            </c:strRef>
          </c:cat>
          <c:val>
            <c:numRef>
              <c:f>Current!$R$4:$R$33</c:f>
              <c:numCache>
                <c:formatCode>0.0%</c:formatCode>
                <c:ptCount val="30"/>
                <c:pt idx="0">
                  <c:v>-2.8578417566970105E-3</c:v>
                </c:pt>
                <c:pt idx="1">
                  <c:v>-2.2501330410401588E-4</c:v>
                </c:pt>
                <c:pt idx="2">
                  <c:v>8.1124865725669959E-3</c:v>
                </c:pt>
                <c:pt idx="3">
                  <c:v>7.5426631795419974E-3</c:v>
                </c:pt>
                <c:pt idx="4">
                  <c:v>-2.6106307039600041E-4</c:v>
                </c:pt>
                <c:pt idx="5">
                  <c:v>1.3497103004300737E-4</c:v>
                </c:pt>
                <c:pt idx="6">
                  <c:v>1.282380713211001E-2</c:v>
                </c:pt>
                <c:pt idx="7">
                  <c:v>2.2014381783090342E-3</c:v>
                </c:pt>
                <c:pt idx="8">
                  <c:v>-9.2108878447040299E-3</c:v>
                </c:pt>
                <c:pt idx="9">
                  <c:v>1.2918427778599972E-2</c:v>
                </c:pt>
                <c:pt idx="10">
                  <c:v>4.0629468329139995E-2</c:v>
                </c:pt>
                <c:pt idx="11">
                  <c:v>6.9022478263279785E-3</c:v>
                </c:pt>
                <c:pt idx="12">
                  <c:v>4.6273464339449677E-3</c:v>
                </c:pt>
                <c:pt idx="13">
                  <c:v>7.2321273401659836E-3</c:v>
                </c:pt>
                <c:pt idx="14">
                  <c:v>2.7021290421040123E-3</c:v>
                </c:pt>
                <c:pt idx="15">
                  <c:v>2.2472995196340106E-3</c:v>
                </c:pt>
                <c:pt idx="16">
                  <c:v>-6.510053379828018E-3</c:v>
                </c:pt>
                <c:pt idx="17">
                  <c:v>-7.8088712353859835E-3</c:v>
                </c:pt>
                <c:pt idx="18">
                  <c:v>2.0879475543880005E-2</c:v>
                </c:pt>
                <c:pt idx="19">
                  <c:v>4.422569280009836E-4</c:v>
                </c:pt>
                <c:pt idx="20">
                  <c:v>2.5100473009472019E-2</c:v>
                </c:pt>
                <c:pt idx="22">
                  <c:v>1.535991359886002E-2</c:v>
                </c:pt>
                <c:pt idx="23">
                  <c:v>-1.7122865479008986E-2</c:v>
                </c:pt>
                <c:pt idx="24">
                  <c:v>6.701483523259999E-3</c:v>
                </c:pt>
                <c:pt idx="25">
                  <c:v>-1.1449584378545985E-2</c:v>
                </c:pt>
                <c:pt idx="26">
                  <c:v>6.7422027280350239E-3</c:v>
                </c:pt>
                <c:pt idx="27">
                  <c:v>1.2906084982857002E-2</c:v>
                </c:pt>
                <c:pt idx="28">
                  <c:v>-1.67559328350846E-2</c:v>
                </c:pt>
                <c:pt idx="29">
                  <c:v>-2.7080204966454996E-2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80028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356992"/>
        <c:axId val="52358528"/>
      </c:barChart>
      <c:catAx>
        <c:axId val="52356992"/>
        <c:scaling>
          <c:orientation val="minMax"/>
        </c:scaling>
        <c:delete val="0"/>
        <c:axPos val="b"/>
        <c:majorTickMark val="out"/>
        <c:minorTickMark val="none"/>
        <c:tickLblPos val="low"/>
        <c:crossAx val="52358528"/>
        <c:crosses val="autoZero"/>
        <c:auto val="1"/>
        <c:lblAlgn val="ctr"/>
        <c:lblOffset val="100"/>
        <c:noMultiLvlLbl val="0"/>
      </c:catAx>
      <c:valAx>
        <c:axId val="52358528"/>
        <c:scaling>
          <c:orientation val="minMax"/>
          <c:max val="5.000000000000001E-2"/>
          <c:min val="-4.0000000000000008E-2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2356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NearTerm!$P$3</c:f>
              <c:strCache>
                <c:ptCount val="1"/>
                <c:pt idx="0">
                  <c:v>v1.1</c:v>
                </c:pt>
              </c:strCache>
            </c:strRef>
          </c:tx>
          <c:invertIfNegative val="0"/>
          <c:cat>
            <c:strRef>
              <c:f>NearTerm!$B$4:$B$33</c:f>
              <c:strCache>
                <c:ptCount val="30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CH</c:v>
                </c:pt>
                <c:pt idx="4">
                  <c:v>CY</c:v>
                </c:pt>
                <c:pt idx="5">
                  <c:v>CZ</c:v>
                </c:pt>
                <c:pt idx="6">
                  <c:v>DE</c:v>
                </c:pt>
                <c:pt idx="7">
                  <c:v>DK</c:v>
                </c:pt>
                <c:pt idx="8">
                  <c:v>EE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GB</c:v>
                </c:pt>
                <c:pt idx="13">
                  <c:v>GR</c:v>
                </c:pt>
                <c:pt idx="14">
                  <c:v>HR</c:v>
                </c:pt>
                <c:pt idx="15">
                  <c:v>HU</c:v>
                </c:pt>
                <c:pt idx="16">
                  <c:v>IE</c:v>
                </c:pt>
                <c:pt idx="17">
                  <c:v>IT</c:v>
                </c:pt>
                <c:pt idx="18">
                  <c:v>LT</c:v>
                </c:pt>
                <c:pt idx="19">
                  <c:v>LU</c:v>
                </c:pt>
                <c:pt idx="20">
                  <c:v>LV</c:v>
                </c:pt>
                <c:pt idx="21">
                  <c:v>MK</c:v>
                </c:pt>
                <c:pt idx="22">
                  <c:v>NL</c:v>
                </c:pt>
                <c:pt idx="23">
                  <c:v>NO</c:v>
                </c:pt>
                <c:pt idx="24">
                  <c:v>PL</c:v>
                </c:pt>
                <c:pt idx="25">
                  <c:v>PT</c:v>
                </c:pt>
                <c:pt idx="26">
                  <c:v>RO</c:v>
                </c:pt>
                <c:pt idx="27">
                  <c:v>SE</c:v>
                </c:pt>
                <c:pt idx="28">
                  <c:v>SI</c:v>
                </c:pt>
                <c:pt idx="29">
                  <c:v>SK</c:v>
                </c:pt>
              </c:strCache>
            </c:strRef>
          </c:cat>
          <c:val>
            <c:numRef>
              <c:f>NearTerm!$P$4:$P$33</c:f>
              <c:numCache>
                <c:formatCode>0.0%</c:formatCode>
                <c:ptCount val="30"/>
                <c:pt idx="0">
                  <c:v>0.18794045770127299</c:v>
                </c:pt>
                <c:pt idx="1">
                  <c:v>0.32759091042314098</c:v>
                </c:pt>
                <c:pt idx="6">
                  <c:v>0.28526731204676598</c:v>
                </c:pt>
                <c:pt idx="7">
                  <c:v>0.33419363498655702</c:v>
                </c:pt>
                <c:pt idx="9">
                  <c:v>0.38211878193909998</c:v>
                </c:pt>
                <c:pt idx="10">
                  <c:v>0.34263518788232</c:v>
                </c:pt>
                <c:pt idx="11">
                  <c:v>0.33705789016020399</c:v>
                </c:pt>
                <c:pt idx="12">
                  <c:v>0.38809533875980501</c:v>
                </c:pt>
                <c:pt idx="16">
                  <c:v>0.31901662323947999</c:v>
                </c:pt>
                <c:pt idx="17">
                  <c:v>0.204389679329461</c:v>
                </c:pt>
                <c:pt idx="19">
                  <c:v>0.34598935525504398</c:v>
                </c:pt>
                <c:pt idx="22">
                  <c:v>0.29882313108011399</c:v>
                </c:pt>
                <c:pt idx="23">
                  <c:v>0.39717700629285702</c:v>
                </c:pt>
                <c:pt idx="24">
                  <c:v>0.21832881866027801</c:v>
                </c:pt>
                <c:pt idx="26">
                  <c:v>0.14543017420514501</c:v>
                </c:pt>
                <c:pt idx="27">
                  <c:v>0.40037967178789902</c:v>
                </c:pt>
              </c:numCache>
            </c:numRef>
          </c:val>
        </c:ser>
        <c:ser>
          <c:idx val="1"/>
          <c:order val="1"/>
          <c:tx>
            <c:strRef>
              <c:f>NearTerm!$Q$3</c:f>
              <c:strCache>
                <c:ptCount val="1"/>
                <c:pt idx="0">
                  <c:v>v1.0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NearTerm!$B$4:$B$33</c:f>
              <c:strCache>
                <c:ptCount val="30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CH</c:v>
                </c:pt>
                <c:pt idx="4">
                  <c:v>CY</c:v>
                </c:pt>
                <c:pt idx="5">
                  <c:v>CZ</c:v>
                </c:pt>
                <c:pt idx="6">
                  <c:v>DE</c:v>
                </c:pt>
                <c:pt idx="7">
                  <c:v>DK</c:v>
                </c:pt>
                <c:pt idx="8">
                  <c:v>EE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GB</c:v>
                </c:pt>
                <c:pt idx="13">
                  <c:v>GR</c:v>
                </c:pt>
                <c:pt idx="14">
                  <c:v>HR</c:v>
                </c:pt>
                <c:pt idx="15">
                  <c:v>HU</c:v>
                </c:pt>
                <c:pt idx="16">
                  <c:v>IE</c:v>
                </c:pt>
                <c:pt idx="17">
                  <c:v>IT</c:v>
                </c:pt>
                <c:pt idx="18">
                  <c:v>LT</c:v>
                </c:pt>
                <c:pt idx="19">
                  <c:v>LU</c:v>
                </c:pt>
                <c:pt idx="20">
                  <c:v>LV</c:v>
                </c:pt>
                <c:pt idx="21">
                  <c:v>MK</c:v>
                </c:pt>
                <c:pt idx="22">
                  <c:v>NL</c:v>
                </c:pt>
                <c:pt idx="23">
                  <c:v>NO</c:v>
                </c:pt>
                <c:pt idx="24">
                  <c:v>PL</c:v>
                </c:pt>
                <c:pt idx="25">
                  <c:v>PT</c:v>
                </c:pt>
                <c:pt idx="26">
                  <c:v>RO</c:v>
                </c:pt>
                <c:pt idx="27">
                  <c:v>SE</c:v>
                </c:pt>
                <c:pt idx="28">
                  <c:v>SI</c:v>
                </c:pt>
                <c:pt idx="29">
                  <c:v>SK</c:v>
                </c:pt>
              </c:strCache>
            </c:strRef>
          </c:cat>
          <c:val>
            <c:numRef>
              <c:f>NearTerm!$Q$4:$Q$33</c:f>
              <c:numCache>
                <c:formatCode>0.0%</c:formatCode>
                <c:ptCount val="30"/>
                <c:pt idx="0">
                  <c:v>0.26327831526922202</c:v>
                </c:pt>
                <c:pt idx="1">
                  <c:v>0.36794447648300199</c:v>
                </c:pt>
                <c:pt idx="6">
                  <c:v>0.32583598037873601</c:v>
                </c:pt>
                <c:pt idx="7">
                  <c:v>0.40119268844969203</c:v>
                </c:pt>
                <c:pt idx="9">
                  <c:v>0.320060874885923</c:v>
                </c:pt>
                <c:pt idx="10">
                  <c:v>0.35100078548939101</c:v>
                </c:pt>
                <c:pt idx="11">
                  <c:v>0.31849822746406597</c:v>
                </c:pt>
                <c:pt idx="12">
                  <c:v>0.39678166897672801</c:v>
                </c:pt>
                <c:pt idx="16">
                  <c:v>0.37319446202943202</c:v>
                </c:pt>
                <c:pt idx="17">
                  <c:v>0.214535750108373</c:v>
                </c:pt>
                <c:pt idx="19">
                  <c:v>0.22685061448209001</c:v>
                </c:pt>
                <c:pt idx="22">
                  <c:v>0.36137465812799502</c:v>
                </c:pt>
                <c:pt idx="23">
                  <c:v>0.37577112232489202</c:v>
                </c:pt>
                <c:pt idx="24">
                  <c:v>0.233034562759525</c:v>
                </c:pt>
                <c:pt idx="26">
                  <c:v>0.27979996596509199</c:v>
                </c:pt>
                <c:pt idx="27">
                  <c:v>0.36367755264658902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865600"/>
        <c:axId val="171867136"/>
      </c:barChart>
      <c:catAx>
        <c:axId val="17186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1867136"/>
        <c:crosses val="autoZero"/>
        <c:auto val="1"/>
        <c:lblAlgn val="ctr"/>
        <c:lblOffset val="100"/>
        <c:noMultiLvlLbl val="0"/>
      </c:catAx>
      <c:valAx>
        <c:axId val="171867136"/>
        <c:scaling>
          <c:orientation val="minMax"/>
          <c:max val="0.40800000000000003"/>
          <c:min val="0.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71865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4480199731131169E-2"/>
          <c:y val="0.2064585156022164"/>
          <c:w val="0.884381588886755"/>
          <c:h val="0.739606299212598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NearTerm!$R$3</c:f>
              <c:strCache>
                <c:ptCount val="1"/>
                <c:pt idx="0">
                  <c:v>Change</c:v>
                </c:pt>
              </c:strCache>
            </c:strRef>
          </c:tx>
          <c:spPr>
            <a:solidFill>
              <a:srgbClr val="0E58C4"/>
            </a:solidFill>
          </c:spPr>
          <c:invertIfNegative val="1"/>
          <c:cat>
            <c:strRef>
              <c:f>NearTerm!$B$4:$B$33</c:f>
              <c:strCache>
                <c:ptCount val="30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CH</c:v>
                </c:pt>
                <c:pt idx="4">
                  <c:v>CY</c:v>
                </c:pt>
                <c:pt idx="5">
                  <c:v>CZ</c:v>
                </c:pt>
                <c:pt idx="6">
                  <c:v>DE</c:v>
                </c:pt>
                <c:pt idx="7">
                  <c:v>DK</c:v>
                </c:pt>
                <c:pt idx="8">
                  <c:v>EE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GB</c:v>
                </c:pt>
                <c:pt idx="13">
                  <c:v>GR</c:v>
                </c:pt>
                <c:pt idx="14">
                  <c:v>HR</c:v>
                </c:pt>
                <c:pt idx="15">
                  <c:v>HU</c:v>
                </c:pt>
                <c:pt idx="16">
                  <c:v>IE</c:v>
                </c:pt>
                <c:pt idx="17">
                  <c:v>IT</c:v>
                </c:pt>
                <c:pt idx="18">
                  <c:v>LT</c:v>
                </c:pt>
                <c:pt idx="19">
                  <c:v>LU</c:v>
                </c:pt>
                <c:pt idx="20">
                  <c:v>LV</c:v>
                </c:pt>
                <c:pt idx="21">
                  <c:v>MK</c:v>
                </c:pt>
                <c:pt idx="22">
                  <c:v>NL</c:v>
                </c:pt>
                <c:pt idx="23">
                  <c:v>NO</c:v>
                </c:pt>
                <c:pt idx="24">
                  <c:v>PL</c:v>
                </c:pt>
                <c:pt idx="25">
                  <c:v>PT</c:v>
                </c:pt>
                <c:pt idx="26">
                  <c:v>RO</c:v>
                </c:pt>
                <c:pt idx="27">
                  <c:v>SE</c:v>
                </c:pt>
                <c:pt idx="28">
                  <c:v>SI</c:v>
                </c:pt>
                <c:pt idx="29">
                  <c:v>SK</c:v>
                </c:pt>
              </c:strCache>
            </c:strRef>
          </c:cat>
          <c:val>
            <c:numRef>
              <c:f>NearTerm!$R$4:$R$33</c:f>
              <c:numCache>
                <c:formatCode>0.0%</c:formatCode>
                <c:ptCount val="30"/>
                <c:pt idx="0">
                  <c:v>-7.5337857567949029E-2</c:v>
                </c:pt>
                <c:pt idx="1">
                  <c:v>-4.0353566059861012E-2</c:v>
                </c:pt>
                <c:pt idx="6">
                  <c:v>-4.0568668331970037E-2</c:v>
                </c:pt>
                <c:pt idx="7">
                  <c:v>-6.6999053463135005E-2</c:v>
                </c:pt>
                <c:pt idx="9">
                  <c:v>6.2057907053176986E-2</c:v>
                </c:pt>
                <c:pt idx="10">
                  <c:v>-8.365597607071007E-3</c:v>
                </c:pt>
                <c:pt idx="11">
                  <c:v>1.8559662696138013E-2</c:v>
                </c:pt>
                <c:pt idx="12">
                  <c:v>-8.6863302169229994E-3</c:v>
                </c:pt>
                <c:pt idx="16">
                  <c:v>-5.4177838789952026E-2</c:v>
                </c:pt>
                <c:pt idx="17">
                  <c:v>-1.0146070778911997E-2</c:v>
                </c:pt>
                <c:pt idx="19">
                  <c:v>0.11913874077295397</c:v>
                </c:pt>
                <c:pt idx="22">
                  <c:v>-6.2551527047881028E-2</c:v>
                </c:pt>
                <c:pt idx="23">
                  <c:v>2.1405883967965E-2</c:v>
                </c:pt>
                <c:pt idx="24">
                  <c:v>-1.4705744099246992E-2</c:v>
                </c:pt>
                <c:pt idx="26">
                  <c:v>-0.13436979175994698</c:v>
                </c:pt>
                <c:pt idx="27">
                  <c:v>3.6702119141309997E-2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80028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386176"/>
        <c:axId val="172387712"/>
      </c:barChart>
      <c:catAx>
        <c:axId val="172386176"/>
        <c:scaling>
          <c:orientation val="minMax"/>
        </c:scaling>
        <c:delete val="0"/>
        <c:axPos val="b"/>
        <c:majorTickMark val="out"/>
        <c:minorTickMark val="none"/>
        <c:tickLblPos val="low"/>
        <c:crossAx val="172387712"/>
        <c:crosses val="autoZero"/>
        <c:auto val="1"/>
        <c:lblAlgn val="ctr"/>
        <c:lblOffset val="100"/>
        <c:noMultiLvlLbl val="0"/>
      </c:catAx>
      <c:valAx>
        <c:axId val="17238771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72386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LongTerm!$P$3</c:f>
              <c:strCache>
                <c:ptCount val="1"/>
                <c:pt idx="0">
                  <c:v>v1.1</c:v>
                </c:pt>
              </c:strCache>
            </c:strRef>
          </c:tx>
          <c:invertIfNegative val="0"/>
          <c:cat>
            <c:strRef>
              <c:f>LongTerm!$B$4:$B$33</c:f>
              <c:strCache>
                <c:ptCount val="30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CH</c:v>
                </c:pt>
                <c:pt idx="4">
                  <c:v>CY</c:v>
                </c:pt>
                <c:pt idx="5">
                  <c:v>CZ</c:v>
                </c:pt>
                <c:pt idx="6">
                  <c:v>DE</c:v>
                </c:pt>
                <c:pt idx="7">
                  <c:v>DK</c:v>
                </c:pt>
                <c:pt idx="8">
                  <c:v>EE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GB</c:v>
                </c:pt>
                <c:pt idx="13">
                  <c:v>GR</c:v>
                </c:pt>
                <c:pt idx="14">
                  <c:v>HR</c:v>
                </c:pt>
                <c:pt idx="15">
                  <c:v>HU</c:v>
                </c:pt>
                <c:pt idx="16">
                  <c:v>IE</c:v>
                </c:pt>
                <c:pt idx="17">
                  <c:v>IT</c:v>
                </c:pt>
                <c:pt idx="18">
                  <c:v>LT</c:v>
                </c:pt>
                <c:pt idx="19">
                  <c:v>LU</c:v>
                </c:pt>
                <c:pt idx="20">
                  <c:v>LV</c:v>
                </c:pt>
                <c:pt idx="21">
                  <c:v>MK</c:v>
                </c:pt>
                <c:pt idx="22">
                  <c:v>NL</c:v>
                </c:pt>
                <c:pt idx="23">
                  <c:v>NO</c:v>
                </c:pt>
                <c:pt idx="24">
                  <c:v>PL</c:v>
                </c:pt>
                <c:pt idx="25">
                  <c:v>PT</c:v>
                </c:pt>
                <c:pt idx="26">
                  <c:v>RO</c:v>
                </c:pt>
                <c:pt idx="27">
                  <c:v>SE</c:v>
                </c:pt>
                <c:pt idx="28">
                  <c:v>SI</c:v>
                </c:pt>
                <c:pt idx="29">
                  <c:v>SK</c:v>
                </c:pt>
              </c:strCache>
            </c:strRef>
          </c:cat>
          <c:val>
            <c:numRef>
              <c:f>LongTerm!$P$4:$P$33</c:f>
              <c:numCache>
                <c:formatCode>0.0%</c:formatCode>
                <c:ptCount val="30"/>
                <c:pt idx="1">
                  <c:v>0.32212443992957901</c:v>
                </c:pt>
                <c:pt idx="6">
                  <c:v>0.28591705461311701</c:v>
                </c:pt>
                <c:pt idx="7">
                  <c:v>0.316641779891841</c:v>
                </c:pt>
                <c:pt idx="8">
                  <c:v>0.30654211916037699</c:v>
                </c:pt>
                <c:pt idx="9">
                  <c:v>0.39931334500332999</c:v>
                </c:pt>
                <c:pt idx="10">
                  <c:v>0.30410248101659998</c:v>
                </c:pt>
                <c:pt idx="11">
                  <c:v>0.33848366291438498</c:v>
                </c:pt>
                <c:pt idx="12">
                  <c:v>0.39630551824651</c:v>
                </c:pt>
                <c:pt idx="13">
                  <c:v>0.409410855890188</c:v>
                </c:pt>
                <c:pt idx="16">
                  <c:v>0.36653271360564399</c:v>
                </c:pt>
                <c:pt idx="17">
                  <c:v>0.18697542423906099</c:v>
                </c:pt>
                <c:pt idx="22">
                  <c:v>0.30468321715751601</c:v>
                </c:pt>
                <c:pt idx="23">
                  <c:v>0.41404223903297799</c:v>
                </c:pt>
                <c:pt idx="24">
                  <c:v>0.30437802025060401</c:v>
                </c:pt>
                <c:pt idx="25">
                  <c:v>0.44188942894405803</c:v>
                </c:pt>
                <c:pt idx="27">
                  <c:v>0.398624019695624</c:v>
                </c:pt>
              </c:numCache>
            </c:numRef>
          </c:val>
        </c:ser>
        <c:ser>
          <c:idx val="1"/>
          <c:order val="1"/>
          <c:tx>
            <c:strRef>
              <c:f>LongTerm!$Q$3</c:f>
              <c:strCache>
                <c:ptCount val="1"/>
                <c:pt idx="0">
                  <c:v>v1.0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LongTerm!$B$4:$B$33</c:f>
              <c:strCache>
                <c:ptCount val="30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CH</c:v>
                </c:pt>
                <c:pt idx="4">
                  <c:v>CY</c:v>
                </c:pt>
                <c:pt idx="5">
                  <c:v>CZ</c:v>
                </c:pt>
                <c:pt idx="6">
                  <c:v>DE</c:v>
                </c:pt>
                <c:pt idx="7">
                  <c:v>DK</c:v>
                </c:pt>
                <c:pt idx="8">
                  <c:v>EE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GB</c:v>
                </c:pt>
                <c:pt idx="13">
                  <c:v>GR</c:v>
                </c:pt>
                <c:pt idx="14">
                  <c:v>HR</c:v>
                </c:pt>
                <c:pt idx="15">
                  <c:v>HU</c:v>
                </c:pt>
                <c:pt idx="16">
                  <c:v>IE</c:v>
                </c:pt>
                <c:pt idx="17">
                  <c:v>IT</c:v>
                </c:pt>
                <c:pt idx="18">
                  <c:v>LT</c:v>
                </c:pt>
                <c:pt idx="19">
                  <c:v>LU</c:v>
                </c:pt>
                <c:pt idx="20">
                  <c:v>LV</c:v>
                </c:pt>
                <c:pt idx="21">
                  <c:v>MK</c:v>
                </c:pt>
                <c:pt idx="22">
                  <c:v>NL</c:v>
                </c:pt>
                <c:pt idx="23">
                  <c:v>NO</c:v>
                </c:pt>
                <c:pt idx="24">
                  <c:v>PL</c:v>
                </c:pt>
                <c:pt idx="25">
                  <c:v>PT</c:v>
                </c:pt>
                <c:pt idx="26">
                  <c:v>RO</c:v>
                </c:pt>
                <c:pt idx="27">
                  <c:v>SE</c:v>
                </c:pt>
                <c:pt idx="28">
                  <c:v>SI</c:v>
                </c:pt>
                <c:pt idx="29">
                  <c:v>SK</c:v>
                </c:pt>
              </c:strCache>
            </c:strRef>
          </c:cat>
          <c:val>
            <c:numRef>
              <c:f>LongTerm!$Q$4:$Q$33</c:f>
              <c:numCache>
                <c:formatCode>0.0%</c:formatCode>
                <c:ptCount val="30"/>
                <c:pt idx="1">
                  <c:v>0.37070761934670499</c:v>
                </c:pt>
                <c:pt idx="6">
                  <c:v>0.357995208196422</c:v>
                </c:pt>
                <c:pt idx="7">
                  <c:v>0.32386745419176699</c:v>
                </c:pt>
                <c:pt idx="8">
                  <c:v>0.410599897202446</c:v>
                </c:pt>
                <c:pt idx="9">
                  <c:v>0.29383660432069197</c:v>
                </c:pt>
                <c:pt idx="10">
                  <c:v>0.36796317726017702</c:v>
                </c:pt>
                <c:pt idx="11">
                  <c:v>0.367700872718145</c:v>
                </c:pt>
                <c:pt idx="12">
                  <c:v>0.43390045897225299</c:v>
                </c:pt>
                <c:pt idx="13">
                  <c:v>0.42347845825346803</c:v>
                </c:pt>
                <c:pt idx="16">
                  <c:v>0.41127111566150998</c:v>
                </c:pt>
                <c:pt idx="17">
                  <c:v>0.264196405685241</c:v>
                </c:pt>
                <c:pt idx="22">
                  <c:v>0.36455690736810897</c:v>
                </c:pt>
                <c:pt idx="23">
                  <c:v>0.41048664113271299</c:v>
                </c:pt>
                <c:pt idx="24">
                  <c:v>0.33257033924333701</c:v>
                </c:pt>
                <c:pt idx="25">
                  <c:v>0.51006628340635296</c:v>
                </c:pt>
                <c:pt idx="27">
                  <c:v>0.41671150151172898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081664"/>
        <c:axId val="122083200"/>
      </c:barChart>
      <c:catAx>
        <c:axId val="122081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22083200"/>
        <c:crosses val="autoZero"/>
        <c:auto val="1"/>
        <c:lblAlgn val="ctr"/>
        <c:lblOffset val="100"/>
        <c:noMultiLvlLbl val="0"/>
      </c:catAx>
      <c:valAx>
        <c:axId val="122083200"/>
        <c:scaling>
          <c:orientation val="minMax"/>
          <c:max val="0.45"/>
          <c:min val="0.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22081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4480199731131169E-2"/>
          <c:y val="0.2064585156022164"/>
          <c:w val="0.884381588886755"/>
          <c:h val="0.739606299212598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LongTerm!$R$3</c:f>
              <c:strCache>
                <c:ptCount val="1"/>
                <c:pt idx="0">
                  <c:v>Change</c:v>
                </c:pt>
              </c:strCache>
            </c:strRef>
          </c:tx>
          <c:spPr>
            <a:solidFill>
              <a:srgbClr val="0E58C4"/>
            </a:solidFill>
          </c:spPr>
          <c:invertIfNegative val="1"/>
          <c:cat>
            <c:strRef>
              <c:f>LongTerm!$B$4:$B$33</c:f>
              <c:strCache>
                <c:ptCount val="30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CH</c:v>
                </c:pt>
                <c:pt idx="4">
                  <c:v>CY</c:v>
                </c:pt>
                <c:pt idx="5">
                  <c:v>CZ</c:v>
                </c:pt>
                <c:pt idx="6">
                  <c:v>DE</c:v>
                </c:pt>
                <c:pt idx="7">
                  <c:v>DK</c:v>
                </c:pt>
                <c:pt idx="8">
                  <c:v>EE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GB</c:v>
                </c:pt>
                <c:pt idx="13">
                  <c:v>GR</c:v>
                </c:pt>
                <c:pt idx="14">
                  <c:v>HR</c:v>
                </c:pt>
                <c:pt idx="15">
                  <c:v>HU</c:v>
                </c:pt>
                <c:pt idx="16">
                  <c:v>IE</c:v>
                </c:pt>
                <c:pt idx="17">
                  <c:v>IT</c:v>
                </c:pt>
                <c:pt idx="18">
                  <c:v>LT</c:v>
                </c:pt>
                <c:pt idx="19">
                  <c:v>LU</c:v>
                </c:pt>
                <c:pt idx="20">
                  <c:v>LV</c:v>
                </c:pt>
                <c:pt idx="21">
                  <c:v>MK</c:v>
                </c:pt>
                <c:pt idx="22">
                  <c:v>NL</c:v>
                </c:pt>
                <c:pt idx="23">
                  <c:v>NO</c:v>
                </c:pt>
                <c:pt idx="24">
                  <c:v>PL</c:v>
                </c:pt>
                <c:pt idx="25">
                  <c:v>PT</c:v>
                </c:pt>
                <c:pt idx="26">
                  <c:v>RO</c:v>
                </c:pt>
                <c:pt idx="27">
                  <c:v>SE</c:v>
                </c:pt>
                <c:pt idx="28">
                  <c:v>SI</c:v>
                </c:pt>
                <c:pt idx="29">
                  <c:v>SK</c:v>
                </c:pt>
              </c:strCache>
            </c:strRef>
          </c:cat>
          <c:val>
            <c:numRef>
              <c:f>LongTerm!$R$4:$R$33</c:f>
              <c:numCache>
                <c:formatCode>0.0%</c:formatCode>
                <c:ptCount val="30"/>
                <c:pt idx="1">
                  <c:v>-4.8583179417125977E-2</c:v>
                </c:pt>
                <c:pt idx="6">
                  <c:v>-7.2078153583304994E-2</c:v>
                </c:pt>
                <c:pt idx="7">
                  <c:v>-7.2256742999259882E-3</c:v>
                </c:pt>
                <c:pt idx="8">
                  <c:v>-0.104057778042069</c:v>
                </c:pt>
                <c:pt idx="9">
                  <c:v>0.10547674068263801</c:v>
                </c:pt>
                <c:pt idx="10">
                  <c:v>-6.3860696243577042E-2</c:v>
                </c:pt>
                <c:pt idx="11">
                  <c:v>-2.9217209803760025E-2</c:v>
                </c:pt>
                <c:pt idx="12">
                  <c:v>-3.7594940725742987E-2</c:v>
                </c:pt>
                <c:pt idx="13">
                  <c:v>-1.406760236328003E-2</c:v>
                </c:pt>
                <c:pt idx="16">
                  <c:v>-4.4738402055865989E-2</c:v>
                </c:pt>
                <c:pt idx="17">
                  <c:v>-7.7220981446180004E-2</c:v>
                </c:pt>
                <c:pt idx="22">
                  <c:v>-5.9873690210592967E-2</c:v>
                </c:pt>
                <c:pt idx="23">
                  <c:v>3.5555979002649951E-3</c:v>
                </c:pt>
                <c:pt idx="24">
                  <c:v>-2.8192318992733001E-2</c:v>
                </c:pt>
                <c:pt idx="25">
                  <c:v>-6.8176854462294934E-2</c:v>
                </c:pt>
                <c:pt idx="27">
                  <c:v>-1.8087481816104978E-2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80028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843008"/>
        <c:axId val="174844544"/>
      </c:barChart>
      <c:catAx>
        <c:axId val="174843008"/>
        <c:scaling>
          <c:orientation val="minMax"/>
        </c:scaling>
        <c:delete val="0"/>
        <c:axPos val="b"/>
        <c:majorTickMark val="out"/>
        <c:minorTickMark val="none"/>
        <c:tickLblPos val="low"/>
        <c:crossAx val="174844544"/>
        <c:crosses val="autoZero"/>
        <c:auto val="1"/>
        <c:lblAlgn val="ctr"/>
        <c:lblOffset val="100"/>
        <c:noMultiLvlLbl val="0"/>
      </c:catAx>
      <c:valAx>
        <c:axId val="17484454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74843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542924</xdr:colOff>
      <xdr:row>3</xdr:row>
      <xdr:rowOff>114300</xdr:rowOff>
    </xdr:from>
    <xdr:to>
      <xdr:col>33</xdr:col>
      <xdr:colOff>38099</xdr:colOff>
      <xdr:row>16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552449</xdr:colOff>
      <xdr:row>16</xdr:row>
      <xdr:rowOff>180975</xdr:rowOff>
    </xdr:from>
    <xdr:to>
      <xdr:col>33</xdr:col>
      <xdr:colOff>28574</xdr:colOff>
      <xdr:row>29</xdr:row>
      <xdr:rowOff>200025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542924</xdr:colOff>
      <xdr:row>3</xdr:row>
      <xdr:rowOff>114300</xdr:rowOff>
    </xdr:from>
    <xdr:to>
      <xdr:col>33</xdr:col>
      <xdr:colOff>38099</xdr:colOff>
      <xdr:row>16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552449</xdr:colOff>
      <xdr:row>16</xdr:row>
      <xdr:rowOff>180975</xdr:rowOff>
    </xdr:from>
    <xdr:to>
      <xdr:col>33</xdr:col>
      <xdr:colOff>28574</xdr:colOff>
      <xdr:row>29</xdr:row>
      <xdr:rowOff>200025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542924</xdr:colOff>
      <xdr:row>3</xdr:row>
      <xdr:rowOff>114300</xdr:rowOff>
    </xdr:from>
    <xdr:to>
      <xdr:col>33</xdr:col>
      <xdr:colOff>38099</xdr:colOff>
      <xdr:row>16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552449</xdr:colOff>
      <xdr:row>16</xdr:row>
      <xdr:rowOff>180975</xdr:rowOff>
    </xdr:from>
    <xdr:to>
      <xdr:col>33</xdr:col>
      <xdr:colOff>28574</xdr:colOff>
      <xdr:row>29</xdr:row>
      <xdr:rowOff>200025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Renewables.ninja/Ninja%20Data/ninja_europe_wind_v1.0/metadata_installed_farms_average_capacity_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nja"/>
    </sheetNames>
    <sheetDataSet>
      <sheetData sheetId="0">
        <row r="3">
          <cell r="B3" t="str">
            <v>AT</v>
          </cell>
          <cell r="K3">
            <v>0.26500000000000001</v>
          </cell>
          <cell r="L3">
            <v>0.26327831526922202</v>
          </cell>
        </row>
        <row r="4">
          <cell r="B4" t="str">
            <v>BE</v>
          </cell>
          <cell r="K4">
            <v>0.26819999999999999</v>
          </cell>
          <cell r="L4">
            <v>0.36794447648300199</v>
          </cell>
          <cell r="M4">
            <v>0.37070761934670499</v>
          </cell>
        </row>
        <row r="5">
          <cell r="B5" t="str">
            <v>BG</v>
          </cell>
          <cell r="K5">
            <v>0.2215</v>
          </cell>
          <cell r="L5">
            <v>0.23433853627081899</v>
          </cell>
        </row>
        <row r="6">
          <cell r="B6" t="str">
            <v>HR</v>
          </cell>
          <cell r="K6">
            <v>0.13689999999999999</v>
          </cell>
          <cell r="L6">
            <v>0.17953530152292899</v>
          </cell>
        </row>
        <row r="7">
          <cell r="B7" t="str">
            <v>CY</v>
          </cell>
          <cell r="K7">
            <v>0.12909999999999999</v>
          </cell>
        </row>
        <row r="8">
          <cell r="B8" t="str">
            <v>CZ</v>
          </cell>
          <cell r="K8">
            <v>0.22439999999999999</v>
          </cell>
        </row>
        <row r="9">
          <cell r="B9" t="str">
            <v>DK</v>
          </cell>
          <cell r="K9">
            <v>0.28849999999999998</v>
          </cell>
          <cell r="L9">
            <v>0.40119268844969203</v>
          </cell>
          <cell r="M9">
            <v>0.32386745419176699</v>
          </cell>
        </row>
        <row r="10">
          <cell r="B10" t="str">
            <v>EE</v>
          </cell>
          <cell r="K10">
            <v>0.25380000000000003</v>
          </cell>
          <cell r="M10">
            <v>0.410599897202446</v>
          </cell>
        </row>
        <row r="11">
          <cell r="B11" t="str">
            <v>FI</v>
          </cell>
          <cell r="K11">
            <v>0.27779999999999999</v>
          </cell>
          <cell r="L11">
            <v>0.35100078548939101</v>
          </cell>
          <cell r="M11">
            <v>0.36796317726017702</v>
          </cell>
        </row>
        <row r="12">
          <cell r="B12" t="str">
            <v>FR</v>
          </cell>
          <cell r="K12">
            <v>0.23980000000000001</v>
          </cell>
          <cell r="L12">
            <v>0.31849822746406597</v>
          </cell>
          <cell r="M12">
            <v>0.367700872718145</v>
          </cell>
        </row>
        <row r="13">
          <cell r="B13" t="str">
            <v>DE</v>
          </cell>
          <cell r="K13">
            <v>0.19539999999999999</v>
          </cell>
          <cell r="L13">
            <v>0.32583598037873601</v>
          </cell>
          <cell r="M13">
            <v>0.357995208196422</v>
          </cell>
        </row>
        <row r="14">
          <cell r="B14" t="str">
            <v>GB</v>
          </cell>
          <cell r="K14">
            <v>0.32350000000000001</v>
          </cell>
          <cell r="L14">
            <v>0.39678166897672801</v>
          </cell>
          <cell r="M14">
            <v>0.43390045897225299</v>
          </cell>
        </row>
        <row r="15">
          <cell r="B15" t="str">
            <v>GR</v>
          </cell>
          <cell r="K15">
            <v>0.25109999999999999</v>
          </cell>
          <cell r="L15">
            <v>0.349205235871549</v>
          </cell>
          <cell r="M15">
            <v>0.42347845825346803</v>
          </cell>
        </row>
        <row r="16">
          <cell r="B16" t="str">
            <v>HU</v>
          </cell>
          <cell r="K16">
            <v>0.2427</v>
          </cell>
          <cell r="L16">
            <v>0.29943718129135299</v>
          </cell>
        </row>
        <row r="17">
          <cell r="B17" t="str">
            <v>IE</v>
          </cell>
          <cell r="K17">
            <v>0.30070000000000002</v>
          </cell>
          <cell r="L17">
            <v>0.37319446202943202</v>
          </cell>
          <cell r="M17">
            <v>0.41127111566150998</v>
          </cell>
        </row>
        <row r="18">
          <cell r="B18" t="str">
            <v>IT</v>
          </cell>
          <cell r="K18">
            <v>0.20319999999999999</v>
          </cell>
          <cell r="L18">
            <v>0.214535750108373</v>
          </cell>
          <cell r="M18">
            <v>0.264196405685241</v>
          </cell>
        </row>
        <row r="19">
          <cell r="B19" t="str">
            <v>LV</v>
          </cell>
          <cell r="K19">
            <v>0.22500000000000001</v>
          </cell>
          <cell r="M19">
            <v>0.30787782384081802</v>
          </cell>
        </row>
        <row r="20">
          <cell r="B20" t="str">
            <v>LT</v>
          </cell>
          <cell r="K20">
            <v>0.24929999999999999</v>
          </cell>
          <cell r="L20">
            <v>0.27614755581793299</v>
          </cell>
        </row>
        <row r="21">
          <cell r="B21" t="str">
            <v>LU</v>
          </cell>
          <cell r="K21">
            <v>0.25359999999999999</v>
          </cell>
          <cell r="L21">
            <v>0.22685061448209001</v>
          </cell>
        </row>
        <row r="22">
          <cell r="B22" t="str">
            <v>MT</v>
          </cell>
          <cell r="K22">
            <v>0.2823</v>
          </cell>
        </row>
        <row r="23">
          <cell r="B23" t="str">
            <v>NL</v>
          </cell>
          <cell r="K23">
            <v>0.2419</v>
          </cell>
          <cell r="L23">
            <v>0.36137465812799502</v>
          </cell>
          <cell r="M23">
            <v>0.36455690736810897</v>
          </cell>
        </row>
        <row r="24">
          <cell r="B24" t="str">
            <v>NO</v>
          </cell>
          <cell r="K24">
            <v>0.29530000000000001</v>
          </cell>
          <cell r="L24">
            <v>0.37577112232489202</v>
          </cell>
          <cell r="M24">
            <v>0.41048664113271299</v>
          </cell>
        </row>
        <row r="25">
          <cell r="B25" t="str">
            <v>PL</v>
          </cell>
          <cell r="K25">
            <v>0.24049999999999999</v>
          </cell>
          <cell r="L25">
            <v>0.233034562759525</v>
          </cell>
          <cell r="M25">
            <v>0.33257033924333701</v>
          </cell>
        </row>
        <row r="26">
          <cell r="B26" t="str">
            <v>PT</v>
          </cell>
          <cell r="K26">
            <v>0.28179999999999999</v>
          </cell>
          <cell r="L26">
            <v>0.252826672712754</v>
          </cell>
          <cell r="M26">
            <v>0.51006628340635296</v>
          </cell>
        </row>
        <row r="27">
          <cell r="B27" t="str">
            <v>RO</v>
          </cell>
          <cell r="K27">
            <v>0.23599999999999999</v>
          </cell>
          <cell r="L27">
            <v>0.27979996596509199</v>
          </cell>
        </row>
        <row r="28">
          <cell r="B28" t="str">
            <v>SK</v>
          </cell>
          <cell r="K28">
            <v>0.17649999999999999</v>
          </cell>
        </row>
        <row r="29">
          <cell r="B29" t="str">
            <v>SI</v>
          </cell>
          <cell r="K29">
            <v>0.1023</v>
          </cell>
        </row>
        <row r="30">
          <cell r="B30" t="str">
            <v>ES</v>
          </cell>
          <cell r="K30">
            <v>0.25340000000000001</v>
          </cell>
          <cell r="L30">
            <v>0.320060874885923</v>
          </cell>
          <cell r="M30">
            <v>0.29383660432069197</v>
          </cell>
        </row>
        <row r="31">
          <cell r="B31" t="str">
            <v>SE</v>
          </cell>
          <cell r="K31">
            <v>0.25159999999999999</v>
          </cell>
          <cell r="L31">
            <v>0.36367755264658902</v>
          </cell>
          <cell r="M31">
            <v>0.41671150151172898</v>
          </cell>
        </row>
        <row r="32">
          <cell r="B32" t="str">
            <v>CH</v>
          </cell>
          <cell r="K32">
            <v>0.17430000000000001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Empirical X">
      <a:dk1>
        <a:sysClr val="windowText" lastClr="000000"/>
      </a:dk1>
      <a:lt1>
        <a:sysClr val="window" lastClr="FFFFFF"/>
      </a:lt1>
      <a:dk2>
        <a:srgbClr val="FFCF01"/>
      </a:dk2>
      <a:lt2>
        <a:srgbClr val="EEECE1"/>
      </a:lt2>
      <a:accent1>
        <a:srgbClr val="0E58C4"/>
      </a:accent1>
      <a:accent2>
        <a:srgbClr val="C80028"/>
      </a:accent2>
      <a:accent3>
        <a:srgbClr val="2E8C39"/>
      </a:accent3>
      <a:accent4>
        <a:srgbClr val="5F2387"/>
      </a:accent4>
      <a:accent5>
        <a:srgbClr val="0BADD9"/>
      </a:accent5>
      <a:accent6>
        <a:srgbClr val="FF7E09"/>
      </a:accent6>
      <a:hlink>
        <a:srgbClr val="0000FF"/>
      </a:hlink>
      <a:folHlink>
        <a:srgbClr val="0000FF"/>
      </a:folHlink>
    </a:clrScheme>
    <a:fontScheme name="Segovian">
      <a:majorFont>
        <a:latin typeface="Segoe UI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workbookViewId="0"/>
  </sheetViews>
  <sheetFormatPr defaultRowHeight="16.5" x14ac:dyDescent="0.3"/>
  <cols>
    <col min="1" max="1" width="13.625" bestFit="1" customWidth="1"/>
  </cols>
  <sheetData>
    <row r="1" spans="1:18" ht="18.75" x14ac:dyDescent="0.35">
      <c r="C1" s="9" t="s">
        <v>70</v>
      </c>
      <c r="D1" s="9"/>
      <c r="E1" s="9"/>
      <c r="F1" s="9"/>
      <c r="G1" s="9"/>
      <c r="H1" s="9"/>
      <c r="I1" s="9"/>
      <c r="J1" s="9"/>
      <c r="K1" s="9"/>
      <c r="L1" s="9"/>
      <c r="M1" s="9"/>
    </row>
    <row r="2" spans="1:18" ht="17.25" x14ac:dyDescent="0.3">
      <c r="C2" s="5" t="s">
        <v>63</v>
      </c>
      <c r="D2" s="5"/>
      <c r="E2" s="5"/>
      <c r="G2" s="5" t="s">
        <v>64</v>
      </c>
      <c r="H2" s="5"/>
      <c r="I2" s="5"/>
      <c r="K2" s="5" t="s">
        <v>65</v>
      </c>
      <c r="L2" s="5"/>
      <c r="M2" s="5"/>
    </row>
    <row r="3" spans="1:18" ht="49.5" x14ac:dyDescent="0.3">
      <c r="C3" s="3" t="s">
        <v>30</v>
      </c>
      <c r="D3" s="3" t="s">
        <v>31</v>
      </c>
      <c r="E3" s="3" t="s">
        <v>32</v>
      </c>
      <c r="G3" s="3" t="s">
        <v>30</v>
      </c>
      <c r="H3" s="3" t="s">
        <v>31</v>
      </c>
      <c r="I3" s="3" t="s">
        <v>32</v>
      </c>
      <c r="K3" s="3" t="s">
        <v>30</v>
      </c>
      <c r="L3" s="3" t="s">
        <v>31</v>
      </c>
      <c r="M3" s="3" t="s">
        <v>32</v>
      </c>
      <c r="P3" s="3" t="s">
        <v>66</v>
      </c>
      <c r="Q3" s="3" t="s">
        <v>67</v>
      </c>
      <c r="R3" s="3" t="s">
        <v>69</v>
      </c>
    </row>
    <row r="4" spans="1:18" x14ac:dyDescent="0.3">
      <c r="A4" t="s">
        <v>34</v>
      </c>
      <c r="B4" s="4" t="s">
        <v>0</v>
      </c>
      <c r="C4">
        <v>217</v>
      </c>
      <c r="D4" s="1">
        <v>2258.4319999999998</v>
      </c>
      <c r="E4" s="2">
        <v>0.262142158243303</v>
      </c>
      <c r="G4">
        <v>217</v>
      </c>
      <c r="H4" s="1">
        <v>2258.4319999999998</v>
      </c>
      <c r="I4" s="2">
        <v>0.262142158243303</v>
      </c>
      <c r="L4" s="1"/>
      <c r="M4" s="2"/>
      <c r="P4" s="6">
        <f>E4</f>
        <v>0.262142158243303</v>
      </c>
      <c r="Q4" s="2">
        <f>INDEX([1]Ninja!$K$3:$K$32, MATCH(B4, [1]Ninja!$B$3:$B$32, 0))</f>
        <v>0.26500000000000001</v>
      </c>
      <c r="R4" s="6">
        <f>P4-Q4</f>
        <v>-2.8578417566970105E-3</v>
      </c>
    </row>
    <row r="5" spans="1:18" x14ac:dyDescent="0.3">
      <c r="A5" t="s">
        <v>35</v>
      </c>
      <c r="B5" s="4" t="s">
        <v>1</v>
      </c>
      <c r="C5">
        <v>209</v>
      </c>
      <c r="D5" s="1">
        <v>2199.89</v>
      </c>
      <c r="E5" s="2">
        <v>0.26797498669589598</v>
      </c>
      <c r="G5">
        <v>203</v>
      </c>
      <c r="H5" s="1">
        <v>1487.69</v>
      </c>
      <c r="I5" s="2">
        <v>0.24503015919910201</v>
      </c>
      <c r="K5">
        <v>6</v>
      </c>
      <c r="L5" s="1">
        <v>712.2</v>
      </c>
      <c r="M5" s="2">
        <v>0.31590364180356201</v>
      </c>
      <c r="P5" s="6">
        <f t="shared" ref="P5:P33" si="0">E5</f>
        <v>0.26797498669589598</v>
      </c>
      <c r="Q5" s="2">
        <f>INDEX([1]Ninja!$K$3:$K$32, MATCH(B5, [1]Ninja!$B$3:$B$32, 0))</f>
        <v>0.26819999999999999</v>
      </c>
      <c r="R5" s="6">
        <f t="shared" ref="R5:R33" si="1">P5-Q5</f>
        <v>-2.2501330410401588E-4</v>
      </c>
    </row>
    <row r="6" spans="1:18" x14ac:dyDescent="0.3">
      <c r="A6" t="s">
        <v>36</v>
      </c>
      <c r="B6" s="4" t="s">
        <v>2</v>
      </c>
      <c r="C6">
        <v>65</v>
      </c>
      <c r="D6" s="1">
        <v>450.54500000000002</v>
      </c>
      <c r="E6" s="2">
        <v>0.229612486572567</v>
      </c>
      <c r="G6">
        <v>65</v>
      </c>
      <c r="H6" s="1">
        <v>450.54500000000002</v>
      </c>
      <c r="I6" s="2">
        <v>0.229612486572567</v>
      </c>
      <c r="L6" s="1"/>
      <c r="M6" s="2"/>
      <c r="P6" s="6">
        <f t="shared" si="0"/>
        <v>0.229612486572567</v>
      </c>
      <c r="Q6" s="2">
        <f>INDEX([1]Ninja!$K$3:$K$32, MATCH(B6, [1]Ninja!$B$3:$B$32, 0))</f>
        <v>0.2215</v>
      </c>
      <c r="R6" s="6">
        <f t="shared" si="1"/>
        <v>8.1124865725669959E-3</v>
      </c>
    </row>
    <row r="7" spans="1:18" x14ac:dyDescent="0.3">
      <c r="A7" t="s">
        <v>37</v>
      </c>
      <c r="B7" s="4" t="s">
        <v>3</v>
      </c>
      <c r="C7">
        <v>19</v>
      </c>
      <c r="D7" s="1">
        <v>75.05</v>
      </c>
      <c r="E7" s="2">
        <v>0.18184266317954201</v>
      </c>
      <c r="G7">
        <v>19</v>
      </c>
      <c r="H7" s="1">
        <v>75.05</v>
      </c>
      <c r="I7" s="2">
        <v>0.18184266317954201</v>
      </c>
      <c r="L7" s="1"/>
      <c r="M7" s="2"/>
      <c r="P7" s="6">
        <f t="shared" si="0"/>
        <v>0.18184266317954201</v>
      </c>
      <c r="Q7" s="2">
        <f>INDEX([1]Ninja!$K$3:$K$32, MATCH(B7, [1]Ninja!$B$3:$B$32, 0))</f>
        <v>0.17430000000000001</v>
      </c>
      <c r="R7" s="6">
        <f t="shared" si="1"/>
        <v>7.5426631795419974E-3</v>
      </c>
    </row>
    <row r="8" spans="1:18" x14ac:dyDescent="0.3">
      <c r="A8" t="s">
        <v>38</v>
      </c>
      <c r="B8" s="4" t="s">
        <v>4</v>
      </c>
      <c r="C8">
        <v>2</v>
      </c>
      <c r="D8" s="1">
        <v>91.6</v>
      </c>
      <c r="E8" s="2">
        <v>0.12883893692960399</v>
      </c>
      <c r="G8">
        <v>2</v>
      </c>
      <c r="H8" s="1">
        <v>91.6</v>
      </c>
      <c r="I8" s="2">
        <v>0.12883893692960399</v>
      </c>
      <c r="L8" s="1"/>
      <c r="M8" s="2"/>
      <c r="P8" s="6">
        <f t="shared" si="0"/>
        <v>0.12883893692960399</v>
      </c>
      <c r="Q8" s="2">
        <f>INDEX([1]Ninja!$K$3:$K$32, MATCH(B8, [1]Ninja!$B$3:$B$32, 0))</f>
        <v>0.12909999999999999</v>
      </c>
      <c r="R8" s="6">
        <f t="shared" si="1"/>
        <v>-2.6106307039600041E-4</v>
      </c>
    </row>
    <row r="9" spans="1:18" x14ac:dyDescent="0.3">
      <c r="A9" t="s">
        <v>39</v>
      </c>
      <c r="B9" s="4" t="s">
        <v>5</v>
      </c>
      <c r="C9">
        <v>81</v>
      </c>
      <c r="D9" s="1">
        <v>305.01</v>
      </c>
      <c r="E9" s="2">
        <v>0.224534971030043</v>
      </c>
      <c r="G9">
        <v>81</v>
      </c>
      <c r="H9" s="1">
        <v>305.01</v>
      </c>
      <c r="I9" s="2">
        <v>0.224534971030043</v>
      </c>
      <c r="L9" s="1"/>
      <c r="M9" s="2"/>
      <c r="P9" s="6">
        <f t="shared" si="0"/>
        <v>0.224534971030043</v>
      </c>
      <c r="Q9" s="2">
        <f>INDEX([1]Ninja!$K$3:$K$32, MATCH(B9, [1]Ninja!$B$3:$B$32, 0))</f>
        <v>0.22439999999999999</v>
      </c>
      <c r="R9" s="6">
        <f t="shared" si="1"/>
        <v>1.3497103004300737E-4</v>
      </c>
    </row>
    <row r="10" spans="1:18" x14ac:dyDescent="0.3">
      <c r="A10" t="s">
        <v>40</v>
      </c>
      <c r="B10" s="4" t="s">
        <v>6</v>
      </c>
      <c r="C10">
        <v>3168</v>
      </c>
      <c r="D10" s="1">
        <v>31139.275000000001</v>
      </c>
      <c r="E10" s="2">
        <v>0.20822380713211</v>
      </c>
      <c r="G10">
        <v>3152</v>
      </c>
      <c r="H10" s="1">
        <v>27871.275000000001</v>
      </c>
      <c r="I10" s="2">
        <v>0.19354061731969299</v>
      </c>
      <c r="K10">
        <v>16</v>
      </c>
      <c r="L10" s="1">
        <v>3268</v>
      </c>
      <c r="M10" s="2">
        <v>0.33345000555905002</v>
      </c>
      <c r="P10" s="6">
        <f t="shared" si="0"/>
        <v>0.20822380713211</v>
      </c>
      <c r="Q10" s="2">
        <f>INDEX([1]Ninja!$K$3:$K$32, MATCH(B10, [1]Ninja!$B$3:$B$32, 0))</f>
        <v>0.19539999999999999</v>
      </c>
      <c r="R10" s="6">
        <f t="shared" si="1"/>
        <v>1.282380713211001E-2</v>
      </c>
    </row>
    <row r="11" spans="1:18" x14ac:dyDescent="0.3">
      <c r="A11" t="s">
        <v>41</v>
      </c>
      <c r="B11" s="4" t="s">
        <v>7</v>
      </c>
      <c r="C11">
        <v>1012</v>
      </c>
      <c r="D11" s="1">
        <v>3911.317</v>
      </c>
      <c r="E11" s="2">
        <v>0.29070143817830901</v>
      </c>
      <c r="G11">
        <v>997</v>
      </c>
      <c r="H11" s="1">
        <v>2642.567</v>
      </c>
      <c r="I11" s="2">
        <v>0.259260511626831</v>
      </c>
      <c r="K11">
        <v>15</v>
      </c>
      <c r="L11" s="1">
        <v>1268.75</v>
      </c>
      <c r="M11" s="2">
        <v>0.356186958666321</v>
      </c>
      <c r="P11" s="6">
        <f t="shared" si="0"/>
        <v>0.29070143817830901</v>
      </c>
      <c r="Q11" s="2">
        <f>INDEX([1]Ninja!$K$3:$K$32, MATCH(B11, [1]Ninja!$B$3:$B$32, 0))</f>
        <v>0.28849999999999998</v>
      </c>
      <c r="R11" s="6">
        <f t="shared" si="1"/>
        <v>2.2014381783090342E-3</v>
      </c>
    </row>
    <row r="12" spans="1:18" x14ac:dyDescent="0.3">
      <c r="A12" t="s">
        <v>42</v>
      </c>
      <c r="B12" s="4" t="s">
        <v>8</v>
      </c>
      <c r="C12">
        <v>28</v>
      </c>
      <c r="D12" s="1">
        <v>297.25</v>
      </c>
      <c r="E12" s="2">
        <v>0.244589112155296</v>
      </c>
      <c r="G12">
        <v>28</v>
      </c>
      <c r="H12" s="1">
        <v>297.25</v>
      </c>
      <c r="I12" s="2">
        <v>0.244589112155296</v>
      </c>
      <c r="L12" s="1"/>
      <c r="M12" s="2"/>
      <c r="P12" s="6">
        <f t="shared" si="0"/>
        <v>0.244589112155296</v>
      </c>
      <c r="Q12" s="2">
        <f>INDEX([1]Ninja!$K$3:$K$32, MATCH(B12, [1]Ninja!$B$3:$B$32, 0))</f>
        <v>0.25380000000000003</v>
      </c>
      <c r="R12" s="6">
        <f t="shared" si="1"/>
        <v>-9.2108878447040299E-3</v>
      </c>
    </row>
    <row r="13" spans="1:18" x14ac:dyDescent="0.3">
      <c r="A13" t="s">
        <v>43</v>
      </c>
      <c r="B13" s="4" t="s">
        <v>9</v>
      </c>
      <c r="C13">
        <v>979</v>
      </c>
      <c r="D13" s="1">
        <v>22032.544999999998</v>
      </c>
      <c r="E13" s="2">
        <v>0.26631842777859999</v>
      </c>
      <c r="G13">
        <v>979</v>
      </c>
      <c r="H13" s="1">
        <v>22032.544999999998</v>
      </c>
      <c r="I13" s="2">
        <v>0.26631842777859999</v>
      </c>
      <c r="L13" s="1"/>
      <c r="M13" s="2"/>
      <c r="P13" s="6">
        <f t="shared" si="0"/>
        <v>0.26631842777859999</v>
      </c>
      <c r="Q13" s="2">
        <f>INDEX([1]Ninja!$K$3:$K$32, MATCH(B13, [1]Ninja!$B$3:$B$32, 0))</f>
        <v>0.25340000000000001</v>
      </c>
      <c r="R13" s="6">
        <f t="shared" si="1"/>
        <v>1.2918427778599972E-2</v>
      </c>
    </row>
    <row r="14" spans="1:18" x14ac:dyDescent="0.3">
      <c r="A14" t="s">
        <v>44</v>
      </c>
      <c r="B14" s="4" t="s">
        <v>10</v>
      </c>
      <c r="C14">
        <v>126</v>
      </c>
      <c r="D14" s="1">
        <v>902.83</v>
      </c>
      <c r="E14" s="2">
        <v>0.31842946832913999</v>
      </c>
      <c r="G14">
        <v>124</v>
      </c>
      <c r="H14" s="1">
        <v>897.53</v>
      </c>
      <c r="I14" s="2">
        <v>0.31820610542153799</v>
      </c>
      <c r="K14">
        <v>2</v>
      </c>
      <c r="L14" s="1">
        <v>5.3</v>
      </c>
      <c r="M14" s="2">
        <v>0.35625512858887098</v>
      </c>
      <c r="P14" s="6">
        <f t="shared" si="0"/>
        <v>0.31842946832913999</v>
      </c>
      <c r="Q14" s="2">
        <f>INDEX([1]Ninja!$K$3:$K$32, MATCH(B14, [1]Ninja!$B$3:$B$32, 0))</f>
        <v>0.27779999999999999</v>
      </c>
      <c r="R14" s="6">
        <f t="shared" si="1"/>
        <v>4.0629468329139995E-2</v>
      </c>
    </row>
    <row r="15" spans="1:18" x14ac:dyDescent="0.3">
      <c r="A15" t="s">
        <v>45</v>
      </c>
      <c r="B15" s="4" t="s">
        <v>11</v>
      </c>
      <c r="C15">
        <v>976</v>
      </c>
      <c r="D15" s="1">
        <v>10837.27</v>
      </c>
      <c r="E15" s="2">
        <v>0.24670224782632799</v>
      </c>
      <c r="G15">
        <v>975</v>
      </c>
      <c r="H15" s="1">
        <v>10831.27</v>
      </c>
      <c r="I15" s="2">
        <v>0.24658296119456399</v>
      </c>
      <c r="K15">
        <v>1</v>
      </c>
      <c r="L15" s="1">
        <v>6</v>
      </c>
      <c r="M15" s="2">
        <v>0.46204213111711301</v>
      </c>
      <c r="P15" s="6">
        <f t="shared" si="0"/>
        <v>0.24670224782632799</v>
      </c>
      <c r="Q15" s="2">
        <f>INDEX([1]Ninja!$K$3:$K$32, MATCH(B15, [1]Ninja!$B$3:$B$32, 0))</f>
        <v>0.23980000000000001</v>
      </c>
      <c r="R15" s="6">
        <f t="shared" si="1"/>
        <v>6.9022478263279785E-3</v>
      </c>
    </row>
    <row r="16" spans="1:18" x14ac:dyDescent="0.3">
      <c r="A16" t="s">
        <v>46</v>
      </c>
      <c r="B16" s="4" t="s">
        <v>12</v>
      </c>
      <c r="C16">
        <v>590</v>
      </c>
      <c r="D16" s="1">
        <v>13151.424999999999</v>
      </c>
      <c r="E16" s="2">
        <v>0.32812734643394498</v>
      </c>
      <c r="G16">
        <v>561</v>
      </c>
      <c r="H16" s="1">
        <v>8051.8249999999998</v>
      </c>
      <c r="I16" s="2">
        <v>0.29282257339302498</v>
      </c>
      <c r="K16">
        <v>29</v>
      </c>
      <c r="L16" s="1">
        <v>5099.6000000000004</v>
      </c>
      <c r="M16" s="2">
        <v>0.38387051093310598</v>
      </c>
      <c r="P16" s="6">
        <f t="shared" si="0"/>
        <v>0.32812734643394498</v>
      </c>
      <c r="Q16" s="2">
        <f>INDEX([1]Ninja!$K$3:$K$32, MATCH(B16, [1]Ninja!$B$3:$B$32, 0))</f>
        <v>0.32350000000000001</v>
      </c>
      <c r="R16" s="6">
        <f t="shared" si="1"/>
        <v>4.6273464339449677E-3</v>
      </c>
    </row>
    <row r="17" spans="1:18" x14ac:dyDescent="0.3">
      <c r="A17" t="s">
        <v>47</v>
      </c>
      <c r="B17" s="4" t="s">
        <v>13</v>
      </c>
      <c r="C17">
        <v>75</v>
      </c>
      <c r="D17" s="1">
        <v>958.64</v>
      </c>
      <c r="E17" s="2">
        <v>0.25833212734016597</v>
      </c>
      <c r="G17">
        <v>75</v>
      </c>
      <c r="H17" s="1">
        <v>958.64</v>
      </c>
      <c r="I17" s="2">
        <v>0.25833212734016597</v>
      </c>
      <c r="L17" s="1"/>
      <c r="M17" s="2"/>
      <c r="P17" s="6">
        <f t="shared" si="0"/>
        <v>0.25833212734016597</v>
      </c>
      <c r="Q17" s="2">
        <f>INDEX([1]Ninja!$K$3:$K$32, MATCH(B17, [1]Ninja!$B$3:$B$32, 0))</f>
        <v>0.25109999999999999</v>
      </c>
      <c r="R17" s="6">
        <f t="shared" si="1"/>
        <v>7.2321273401659836E-3</v>
      </c>
    </row>
    <row r="18" spans="1:18" x14ac:dyDescent="0.3">
      <c r="A18" t="s">
        <v>48</v>
      </c>
      <c r="B18" s="4" t="s">
        <v>14</v>
      </c>
      <c r="C18">
        <v>13</v>
      </c>
      <c r="D18" s="1">
        <v>296.39999999999998</v>
      </c>
      <c r="E18" s="2">
        <v>0.13960212904210401</v>
      </c>
      <c r="G18">
        <v>13</v>
      </c>
      <c r="H18" s="1">
        <v>296.39999999999998</v>
      </c>
      <c r="I18" s="2">
        <v>0.13960212904210401</v>
      </c>
      <c r="L18" s="1"/>
      <c r="M18" s="2"/>
      <c r="P18" s="6">
        <f t="shared" si="0"/>
        <v>0.13960212904210401</v>
      </c>
      <c r="Q18" s="2">
        <f>INDEX([1]Ninja!$K$3:$K$32, MATCH(B18, [1]Ninja!$B$3:$B$32, 0))</f>
        <v>0.13689999999999999</v>
      </c>
      <c r="R18" s="6">
        <f t="shared" si="1"/>
        <v>2.7021290421040123E-3</v>
      </c>
    </row>
    <row r="19" spans="1:18" x14ac:dyDescent="0.3">
      <c r="A19" t="s">
        <v>49</v>
      </c>
      <c r="B19" s="4" t="s">
        <v>15</v>
      </c>
      <c r="C19">
        <v>28</v>
      </c>
      <c r="D19" s="1">
        <v>466.97500000000002</v>
      </c>
      <c r="E19" s="2">
        <v>0.24494729951963401</v>
      </c>
      <c r="G19">
        <v>28</v>
      </c>
      <c r="H19" s="1">
        <v>466.97500000000002</v>
      </c>
      <c r="I19" s="2">
        <v>0.24494729951963401</v>
      </c>
      <c r="L19" s="1"/>
      <c r="M19" s="2"/>
      <c r="P19" s="6">
        <f t="shared" si="0"/>
        <v>0.24494729951963401</v>
      </c>
      <c r="Q19" s="2">
        <f>INDEX([1]Ninja!$K$3:$K$32, MATCH(B19, [1]Ninja!$B$3:$B$32, 0))</f>
        <v>0.2427</v>
      </c>
      <c r="R19" s="6">
        <f t="shared" si="1"/>
        <v>2.2472995196340106E-3</v>
      </c>
    </row>
    <row r="20" spans="1:18" x14ac:dyDescent="0.3">
      <c r="A20" t="s">
        <v>50</v>
      </c>
      <c r="B20" s="4" t="s">
        <v>16</v>
      </c>
      <c r="C20">
        <v>229</v>
      </c>
      <c r="D20" s="1">
        <v>2669.84</v>
      </c>
      <c r="E20" s="2">
        <v>0.294189946620172</v>
      </c>
      <c r="G20">
        <v>228</v>
      </c>
      <c r="H20" s="1">
        <v>2644.64</v>
      </c>
      <c r="I20" s="2">
        <v>0.29402550522606202</v>
      </c>
      <c r="K20">
        <v>1</v>
      </c>
      <c r="L20" s="1">
        <v>25.2</v>
      </c>
      <c r="M20" s="2">
        <v>0.31144736765576397</v>
      </c>
      <c r="P20" s="6">
        <f t="shared" si="0"/>
        <v>0.294189946620172</v>
      </c>
      <c r="Q20" s="2">
        <f>INDEX([1]Ninja!$K$3:$K$32, MATCH(B20, [1]Ninja!$B$3:$B$32, 0))</f>
        <v>0.30070000000000002</v>
      </c>
      <c r="R20" s="6">
        <f t="shared" si="1"/>
        <v>-6.510053379828018E-3</v>
      </c>
    </row>
    <row r="21" spans="1:18" x14ac:dyDescent="0.3">
      <c r="A21" t="s">
        <v>51</v>
      </c>
      <c r="B21" s="4" t="s">
        <v>17</v>
      </c>
      <c r="C21">
        <v>492</v>
      </c>
      <c r="D21" s="1">
        <v>8440.27</v>
      </c>
      <c r="E21" s="2">
        <v>0.19539112876461401</v>
      </c>
      <c r="G21">
        <v>492</v>
      </c>
      <c r="H21" s="1">
        <v>8440.27</v>
      </c>
      <c r="I21" s="2">
        <v>0.19539112876461401</v>
      </c>
      <c r="L21" s="1"/>
      <c r="M21" s="2"/>
      <c r="P21" s="6">
        <f t="shared" si="0"/>
        <v>0.19539112876461401</v>
      </c>
      <c r="Q21" s="2">
        <f>INDEX([1]Ninja!$K$3:$K$32, MATCH(B21, [1]Ninja!$B$3:$B$32, 0))</f>
        <v>0.20319999999999999</v>
      </c>
      <c r="R21" s="6">
        <f t="shared" si="1"/>
        <v>-7.8088712353859835E-3</v>
      </c>
    </row>
    <row r="22" spans="1:18" x14ac:dyDescent="0.3">
      <c r="A22" t="s">
        <v>52</v>
      </c>
      <c r="B22" s="4" t="s">
        <v>18</v>
      </c>
      <c r="C22">
        <v>18</v>
      </c>
      <c r="D22" s="1">
        <v>261.7</v>
      </c>
      <c r="E22" s="2">
        <v>0.27017947554388</v>
      </c>
      <c r="G22">
        <v>18</v>
      </c>
      <c r="H22" s="1">
        <v>261.7</v>
      </c>
      <c r="I22" s="2">
        <v>0.27017947554388</v>
      </c>
      <c r="L22" s="1"/>
      <c r="M22" s="2"/>
      <c r="P22" s="6">
        <f t="shared" si="0"/>
        <v>0.27017947554388</v>
      </c>
      <c r="Q22" s="2">
        <f>INDEX([1]Ninja!$K$3:$K$32, MATCH(B22, [1]Ninja!$B$3:$B$32, 0))</f>
        <v>0.24929999999999999</v>
      </c>
      <c r="R22" s="6">
        <f t="shared" si="1"/>
        <v>2.0879475543880005E-2</v>
      </c>
    </row>
    <row r="23" spans="1:18" x14ac:dyDescent="0.3">
      <c r="A23" t="s">
        <v>53</v>
      </c>
      <c r="B23" s="4" t="s">
        <v>19</v>
      </c>
      <c r="C23">
        <v>17</v>
      </c>
      <c r="D23" s="1">
        <v>63.35</v>
      </c>
      <c r="E23" s="2">
        <v>0.25404225692800098</v>
      </c>
      <c r="G23">
        <v>17</v>
      </c>
      <c r="H23" s="1">
        <v>63.35</v>
      </c>
      <c r="I23" s="2">
        <v>0.25404225692800098</v>
      </c>
      <c r="L23" s="1"/>
      <c r="M23" s="2"/>
      <c r="P23" s="6">
        <f t="shared" si="0"/>
        <v>0.25404225692800098</v>
      </c>
      <c r="Q23" s="2">
        <f>INDEX([1]Ninja!$K$3:$K$32, MATCH(B23, [1]Ninja!$B$3:$B$32, 0))</f>
        <v>0.25359999999999999</v>
      </c>
      <c r="R23" s="6">
        <f t="shared" si="1"/>
        <v>4.422569280009836E-4</v>
      </c>
    </row>
    <row r="24" spans="1:18" x14ac:dyDescent="0.3">
      <c r="A24" t="s">
        <v>54</v>
      </c>
      <c r="B24" s="4" t="s">
        <v>20</v>
      </c>
      <c r="C24">
        <v>9</v>
      </c>
      <c r="D24" s="1">
        <v>49.8</v>
      </c>
      <c r="E24" s="2">
        <v>0.25010047300947202</v>
      </c>
      <c r="G24">
        <v>9</v>
      </c>
      <c r="H24" s="1">
        <v>49.8</v>
      </c>
      <c r="I24" s="2">
        <v>0.25010047300947202</v>
      </c>
      <c r="L24" s="1"/>
      <c r="M24" s="2"/>
      <c r="P24" s="6">
        <f t="shared" si="0"/>
        <v>0.25010047300947202</v>
      </c>
      <c r="Q24" s="2">
        <f>INDEX([1]Ninja!$K$3:$K$32, MATCH(B24, [1]Ninja!$B$3:$B$32, 0))</f>
        <v>0.22500000000000001</v>
      </c>
      <c r="R24" s="6">
        <f t="shared" si="1"/>
        <v>2.5100473009472019E-2</v>
      </c>
    </row>
    <row r="25" spans="1:18" x14ac:dyDescent="0.3">
      <c r="A25" t="s">
        <v>33</v>
      </c>
      <c r="B25" s="4" t="s">
        <v>21</v>
      </c>
      <c r="C25">
        <v>2</v>
      </c>
      <c r="D25" s="1">
        <v>36.9</v>
      </c>
      <c r="E25" s="2">
        <v>0.108317014774801</v>
      </c>
      <c r="G25">
        <v>2</v>
      </c>
      <c r="H25" s="1">
        <v>36.9</v>
      </c>
      <c r="I25" s="2">
        <v>0.108317014774801</v>
      </c>
      <c r="L25" s="1"/>
      <c r="M25" s="2"/>
      <c r="P25" s="6"/>
      <c r="Q25" s="2"/>
      <c r="R25" s="6"/>
    </row>
    <row r="26" spans="1:18" x14ac:dyDescent="0.3">
      <c r="A26" t="s">
        <v>55</v>
      </c>
      <c r="B26" s="4" t="s">
        <v>22</v>
      </c>
      <c r="C26">
        <v>488</v>
      </c>
      <c r="D26" s="1">
        <v>3506.605</v>
      </c>
      <c r="E26" s="2">
        <v>0.25725991359886002</v>
      </c>
      <c r="G26">
        <v>481</v>
      </c>
      <c r="H26" s="1">
        <v>2986.8049999999998</v>
      </c>
      <c r="I26" s="2">
        <v>0.244456788543362</v>
      </c>
      <c r="K26">
        <v>7</v>
      </c>
      <c r="L26" s="1">
        <v>519.79999999999995</v>
      </c>
      <c r="M26" s="2">
        <v>0.33082751444797998</v>
      </c>
      <c r="P26" s="6">
        <f t="shared" si="0"/>
        <v>0.25725991359886002</v>
      </c>
      <c r="Q26" s="2">
        <f>INDEX([1]Ninja!$K$3:$K$32, MATCH(B26, [1]Ninja!$B$3:$B$32, 0))</f>
        <v>0.2419</v>
      </c>
      <c r="R26" s="6">
        <f t="shared" si="1"/>
        <v>1.535991359886002E-2</v>
      </c>
    </row>
    <row r="27" spans="1:18" x14ac:dyDescent="0.3">
      <c r="A27" t="s">
        <v>56</v>
      </c>
      <c r="B27" s="4" t="s">
        <v>23</v>
      </c>
      <c r="C27">
        <v>30</v>
      </c>
      <c r="D27" s="1">
        <v>793.02499999999998</v>
      </c>
      <c r="E27" s="2">
        <v>0.27817713452099102</v>
      </c>
      <c r="G27">
        <v>29</v>
      </c>
      <c r="H27" s="1">
        <v>790.72500000000002</v>
      </c>
      <c r="I27" s="2">
        <v>0.27747385799911201</v>
      </c>
      <c r="K27">
        <v>1</v>
      </c>
      <c r="L27" s="1">
        <v>2.2999999999999998</v>
      </c>
      <c r="M27" s="2">
        <v>0.51995871625721501</v>
      </c>
      <c r="P27" s="6">
        <f t="shared" si="0"/>
        <v>0.27817713452099102</v>
      </c>
      <c r="Q27" s="2">
        <f>INDEX([1]Ninja!$K$3:$K$32, MATCH(B27, [1]Ninja!$B$3:$B$32, 0))</f>
        <v>0.29530000000000001</v>
      </c>
      <c r="R27" s="6">
        <f t="shared" si="1"/>
        <v>-1.7122865479008986E-2</v>
      </c>
    </row>
    <row r="28" spans="1:18" x14ac:dyDescent="0.3">
      <c r="A28" t="s">
        <v>57</v>
      </c>
      <c r="B28" s="4" t="s">
        <v>24</v>
      </c>
      <c r="C28">
        <v>198</v>
      </c>
      <c r="D28" s="1">
        <v>3544.0230000000001</v>
      </c>
      <c r="E28" s="2">
        <v>0.24720148352325999</v>
      </c>
      <c r="G28">
        <v>198</v>
      </c>
      <c r="H28" s="1">
        <v>3544.0230000000001</v>
      </c>
      <c r="I28" s="2">
        <v>0.24720148352325999</v>
      </c>
      <c r="L28" s="1"/>
      <c r="M28" s="2"/>
      <c r="P28" s="6">
        <f t="shared" si="0"/>
        <v>0.24720148352325999</v>
      </c>
      <c r="Q28" s="2">
        <f>INDEX([1]Ninja!$K$3:$K$32, MATCH(B28, [1]Ninja!$B$3:$B$32, 0))</f>
        <v>0.24049999999999999</v>
      </c>
      <c r="R28" s="6">
        <f t="shared" si="1"/>
        <v>6.701483523259999E-3</v>
      </c>
    </row>
    <row r="29" spans="1:18" x14ac:dyDescent="0.3">
      <c r="A29" t="s">
        <v>58</v>
      </c>
      <c r="B29" s="4" t="s">
        <v>25</v>
      </c>
      <c r="C29">
        <v>350</v>
      </c>
      <c r="D29" s="1">
        <v>4787.38</v>
      </c>
      <c r="E29" s="2">
        <v>0.27035041562145401</v>
      </c>
      <c r="G29">
        <v>350</v>
      </c>
      <c r="H29" s="1">
        <v>4787.38</v>
      </c>
      <c r="I29" s="2">
        <v>0.27035041562145401</v>
      </c>
      <c r="L29" s="1"/>
      <c r="M29" s="2"/>
      <c r="P29" s="6">
        <f t="shared" si="0"/>
        <v>0.27035041562145401</v>
      </c>
      <c r="Q29" s="2">
        <f>INDEX([1]Ninja!$K$3:$K$32, MATCH(B29, [1]Ninja!$B$3:$B$32, 0))</f>
        <v>0.28179999999999999</v>
      </c>
      <c r="R29" s="6">
        <f t="shared" si="1"/>
        <v>-1.1449584378545985E-2</v>
      </c>
    </row>
    <row r="30" spans="1:18" x14ac:dyDescent="0.3">
      <c r="A30" t="s">
        <v>59</v>
      </c>
      <c r="B30" s="4" t="s">
        <v>26</v>
      </c>
      <c r="C30">
        <v>58</v>
      </c>
      <c r="D30" s="1">
        <v>2151.29</v>
      </c>
      <c r="E30" s="2">
        <v>0.24274220272803501</v>
      </c>
      <c r="G30">
        <v>58</v>
      </c>
      <c r="H30" s="1">
        <v>2151.29</v>
      </c>
      <c r="I30" s="2">
        <v>0.24274220272803501</v>
      </c>
      <c r="L30" s="1"/>
      <c r="M30" s="2"/>
      <c r="P30" s="6">
        <f t="shared" si="0"/>
        <v>0.24274220272803501</v>
      </c>
      <c r="Q30" s="2">
        <f>INDEX([1]Ninja!$K$3:$K$32, MATCH(B30, [1]Ninja!$B$3:$B$32, 0))</f>
        <v>0.23599999999999999</v>
      </c>
      <c r="R30" s="6">
        <f t="shared" si="1"/>
        <v>6.7422027280350239E-3</v>
      </c>
    </row>
    <row r="31" spans="1:18" x14ac:dyDescent="0.3">
      <c r="A31" t="s">
        <v>60</v>
      </c>
      <c r="B31" s="4" t="s">
        <v>27</v>
      </c>
      <c r="C31">
        <v>706</v>
      </c>
      <c r="D31" s="1">
        <v>3740.9250000000002</v>
      </c>
      <c r="E31" s="2">
        <v>0.26450608498285699</v>
      </c>
      <c r="G31">
        <v>698</v>
      </c>
      <c r="H31" s="1">
        <v>3539.2750000000001</v>
      </c>
      <c r="I31" s="2">
        <v>0.25305738777379</v>
      </c>
      <c r="K31">
        <v>8</v>
      </c>
      <c r="L31" s="1">
        <v>201.65</v>
      </c>
      <c r="M31" s="2">
        <v>0.46544875341312703</v>
      </c>
      <c r="P31" s="6">
        <f t="shared" si="0"/>
        <v>0.26450608498285699</v>
      </c>
      <c r="Q31" s="2">
        <f>INDEX([1]Ninja!$K$3:$K$32, MATCH(B31, [1]Ninja!$B$3:$B$32, 0))</f>
        <v>0.25159999999999999</v>
      </c>
      <c r="R31" s="6">
        <f t="shared" si="1"/>
        <v>1.2906084982857002E-2</v>
      </c>
    </row>
    <row r="32" spans="1:18" x14ac:dyDescent="0.3">
      <c r="A32" t="s">
        <v>61</v>
      </c>
      <c r="B32" s="4" t="s">
        <v>28</v>
      </c>
      <c r="C32">
        <v>2</v>
      </c>
      <c r="D32" s="1">
        <v>5.5</v>
      </c>
      <c r="E32" s="2">
        <v>8.5544067164915402E-2</v>
      </c>
      <c r="G32">
        <v>2</v>
      </c>
      <c r="H32" s="1">
        <v>5.5</v>
      </c>
      <c r="I32" s="2">
        <v>8.5544067164915402E-2</v>
      </c>
      <c r="L32" s="1"/>
      <c r="M32" s="2"/>
      <c r="P32" s="6">
        <f t="shared" si="0"/>
        <v>8.5544067164915402E-2</v>
      </c>
      <c r="Q32" s="2">
        <f>INDEX([1]Ninja!$K$3:$K$32, MATCH(B32, [1]Ninja!$B$3:$B$32, 0))</f>
        <v>0.1023</v>
      </c>
      <c r="R32" s="6">
        <f t="shared" si="1"/>
        <v>-1.67559328350846E-2</v>
      </c>
    </row>
    <row r="33" spans="1:18" x14ac:dyDescent="0.3">
      <c r="A33" t="s">
        <v>62</v>
      </c>
      <c r="B33" s="4" t="s">
        <v>29</v>
      </c>
      <c r="C33">
        <v>2</v>
      </c>
      <c r="D33" s="1">
        <v>3.14</v>
      </c>
      <c r="E33" s="2">
        <v>0.14941979503354499</v>
      </c>
      <c r="G33">
        <v>2</v>
      </c>
      <c r="H33" s="1">
        <v>3.14</v>
      </c>
      <c r="I33" s="2">
        <v>0.14941979503354499</v>
      </c>
      <c r="L33" s="1"/>
      <c r="M33" s="2"/>
      <c r="P33" s="6">
        <f t="shared" si="0"/>
        <v>0.14941979503354499</v>
      </c>
      <c r="Q33" s="2">
        <f>INDEX([1]Ninja!$K$3:$K$32, MATCH(B33, [1]Ninja!$B$3:$B$32, 0))</f>
        <v>0.17649999999999999</v>
      </c>
      <c r="R33" s="6">
        <f t="shared" si="1"/>
        <v>-2.7080204966454996E-2</v>
      </c>
    </row>
    <row r="35" spans="1:18" x14ac:dyDescent="0.3">
      <c r="B35" s="4" t="s">
        <v>68</v>
      </c>
      <c r="C35" s="4">
        <f>SUM(C4:C33)</f>
        <v>10189</v>
      </c>
      <c r="D35" s="7">
        <f>SUM(D4:D33)</f>
        <v>119428.202</v>
      </c>
      <c r="E35" s="8">
        <f>SUMPRODUCT(E4:E33, D4:D33) / SUM(D4:D33)</f>
        <v>0.25089258038641415</v>
      </c>
      <c r="F35" s="4"/>
      <c r="G35" s="4">
        <f>SUM(G4:G33)</f>
        <v>10103</v>
      </c>
      <c r="H35" s="7">
        <f>SUM(H4:H33)</f>
        <v>108319.40199999999</v>
      </c>
      <c r="I35" s="8">
        <f>SUMPRODUCT(I4:I33, H4:H33) / SUM(H4:H33)</f>
        <v>0.23966088407083486</v>
      </c>
      <c r="J35" s="4"/>
      <c r="K35" s="4">
        <f>SUM(K4:K33)</f>
        <v>86</v>
      </c>
      <c r="L35" s="7">
        <f>SUM(L4:L33)</f>
        <v>11108.8</v>
      </c>
      <c r="M35" s="8">
        <f>SUMPRODUCT(M4:M33, L4:L33) / SUM(L4:L33)</f>
        <v>0.36041031614919633</v>
      </c>
    </row>
  </sheetData>
  <mergeCells count="4">
    <mergeCell ref="C2:E2"/>
    <mergeCell ref="G2:I2"/>
    <mergeCell ref="K2:M2"/>
    <mergeCell ref="C1:M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workbookViewId="0"/>
  </sheetViews>
  <sheetFormatPr defaultRowHeight="16.5" x14ac:dyDescent="0.3"/>
  <cols>
    <col min="1" max="1" width="13.625" bestFit="1" customWidth="1"/>
  </cols>
  <sheetData>
    <row r="1" spans="1:18" ht="18.75" x14ac:dyDescent="0.35">
      <c r="C1" s="9" t="s">
        <v>71</v>
      </c>
      <c r="D1" s="9"/>
      <c r="E1" s="9"/>
      <c r="F1" s="9"/>
      <c r="G1" s="9"/>
      <c r="H1" s="9"/>
      <c r="I1" s="9"/>
      <c r="J1" s="9"/>
      <c r="K1" s="9"/>
      <c r="L1" s="9"/>
      <c r="M1" s="9"/>
    </row>
    <row r="2" spans="1:18" ht="17.25" x14ac:dyDescent="0.3">
      <c r="C2" s="5" t="s">
        <v>63</v>
      </c>
      <c r="D2" s="5"/>
      <c r="E2" s="5"/>
      <c r="G2" s="5" t="s">
        <v>64</v>
      </c>
      <c r="H2" s="5"/>
      <c r="I2" s="5"/>
      <c r="K2" s="5" t="s">
        <v>65</v>
      </c>
      <c r="L2" s="5"/>
      <c r="M2" s="5"/>
    </row>
    <row r="3" spans="1:18" ht="49.5" x14ac:dyDescent="0.3">
      <c r="C3" s="3" t="s">
        <v>30</v>
      </c>
      <c r="D3" s="3" t="s">
        <v>31</v>
      </c>
      <c r="E3" s="3" t="s">
        <v>32</v>
      </c>
      <c r="G3" s="3" t="s">
        <v>30</v>
      </c>
      <c r="H3" s="3" t="s">
        <v>31</v>
      </c>
      <c r="I3" s="3" t="s">
        <v>32</v>
      </c>
      <c r="K3" s="3" t="s">
        <v>30</v>
      </c>
      <c r="L3" s="3" t="s">
        <v>31</v>
      </c>
      <c r="M3" s="3" t="s">
        <v>32</v>
      </c>
      <c r="P3" s="3" t="s">
        <v>66</v>
      </c>
      <c r="Q3" s="3" t="s">
        <v>67</v>
      </c>
      <c r="R3" s="3" t="s">
        <v>69</v>
      </c>
    </row>
    <row r="4" spans="1:18" x14ac:dyDescent="0.3">
      <c r="A4" t="s">
        <v>34</v>
      </c>
      <c r="B4" s="4" t="s">
        <v>0</v>
      </c>
      <c r="C4">
        <v>1</v>
      </c>
      <c r="D4" s="1">
        <v>6</v>
      </c>
      <c r="E4" s="2">
        <v>0.18794045770127299</v>
      </c>
      <c r="G4">
        <v>1</v>
      </c>
      <c r="H4" s="1">
        <v>6</v>
      </c>
      <c r="I4" s="2">
        <v>0.18794045770127299</v>
      </c>
      <c r="L4" s="1"/>
      <c r="M4" s="2"/>
      <c r="P4" s="6">
        <f>E4</f>
        <v>0.18794045770127299</v>
      </c>
      <c r="Q4" s="2">
        <f>INDEX([1]Ninja!$L$3:$L$32, MATCH(B4, [1]Ninja!$B$3:$B$32, 0))</f>
        <v>0.26327831526922202</v>
      </c>
      <c r="R4" s="6">
        <f>P4-Q4</f>
        <v>-7.5337857567949029E-2</v>
      </c>
    </row>
    <row r="5" spans="1:18" x14ac:dyDescent="0.3">
      <c r="A5" t="s">
        <v>35</v>
      </c>
      <c r="B5" s="4" t="s">
        <v>1</v>
      </c>
      <c r="C5">
        <v>10</v>
      </c>
      <c r="D5" s="1">
        <v>1413.5</v>
      </c>
      <c r="E5" s="2">
        <v>0.32759091042314098</v>
      </c>
      <c r="G5">
        <v>5</v>
      </c>
      <c r="H5" s="1">
        <v>54.5</v>
      </c>
      <c r="I5" s="2">
        <v>0.28099675050873202</v>
      </c>
      <c r="K5">
        <v>5</v>
      </c>
      <c r="L5" s="1">
        <v>1359</v>
      </c>
      <c r="M5" s="2">
        <v>0.32945947546063298</v>
      </c>
      <c r="P5" s="6">
        <f t="shared" ref="P5:P33" si="0">E5</f>
        <v>0.32759091042314098</v>
      </c>
      <c r="Q5" s="2">
        <f>INDEX([1]Ninja!$L$3:$L$32, MATCH(B5, [1]Ninja!$B$3:$B$32, 0))</f>
        <v>0.36794447648300199</v>
      </c>
      <c r="R5" s="6">
        <f t="shared" ref="R5:R33" si="1">P5-Q5</f>
        <v>-4.0353566059861012E-2</v>
      </c>
    </row>
    <row r="6" spans="1:18" x14ac:dyDescent="0.3">
      <c r="A6" t="s">
        <v>36</v>
      </c>
      <c r="B6" s="4" t="s">
        <v>2</v>
      </c>
      <c r="D6" s="1"/>
      <c r="E6" s="2"/>
      <c r="H6" s="1"/>
      <c r="I6" s="2"/>
      <c r="L6" s="1"/>
      <c r="M6" s="2"/>
      <c r="P6" s="6"/>
      <c r="Q6" s="2"/>
      <c r="R6" s="6"/>
    </row>
    <row r="7" spans="1:18" x14ac:dyDescent="0.3">
      <c r="A7" t="s">
        <v>37</v>
      </c>
      <c r="B7" s="4" t="s">
        <v>3</v>
      </c>
      <c r="D7" s="1"/>
      <c r="E7" s="2"/>
      <c r="H7" s="1"/>
      <c r="I7" s="2"/>
      <c r="L7" s="1"/>
      <c r="M7" s="2"/>
      <c r="P7" s="6"/>
      <c r="Q7" s="2"/>
      <c r="R7" s="6"/>
    </row>
    <row r="8" spans="1:18" x14ac:dyDescent="0.3">
      <c r="A8" t="s">
        <v>38</v>
      </c>
      <c r="B8" s="4" t="s">
        <v>4</v>
      </c>
      <c r="D8" s="1"/>
      <c r="E8" s="2"/>
      <c r="H8" s="1"/>
      <c r="I8" s="2"/>
      <c r="L8" s="1"/>
      <c r="M8" s="2"/>
      <c r="P8" s="6"/>
      <c r="Q8" s="2"/>
      <c r="R8" s="6"/>
    </row>
    <row r="9" spans="1:18" x14ac:dyDescent="0.3">
      <c r="A9" t="s">
        <v>39</v>
      </c>
      <c r="B9" s="4" t="s">
        <v>5</v>
      </c>
      <c r="D9" s="1"/>
      <c r="E9" s="2"/>
      <c r="H9" s="1"/>
      <c r="I9" s="2"/>
      <c r="L9" s="1"/>
      <c r="M9" s="2"/>
      <c r="P9" s="6"/>
      <c r="Q9" s="2"/>
      <c r="R9" s="6"/>
    </row>
    <row r="10" spans="1:18" x14ac:dyDescent="0.3">
      <c r="A10" t="s">
        <v>40</v>
      </c>
      <c r="B10" s="4" t="s">
        <v>6</v>
      </c>
      <c r="C10">
        <v>54</v>
      </c>
      <c r="D10" s="1">
        <v>8533.0499999999993</v>
      </c>
      <c r="E10" s="2">
        <v>0.28526731204676598</v>
      </c>
      <c r="G10">
        <v>29</v>
      </c>
      <c r="H10" s="1">
        <v>524.95000000000005</v>
      </c>
      <c r="I10" s="2">
        <v>0.21959920603633301</v>
      </c>
      <c r="K10">
        <v>25</v>
      </c>
      <c r="L10" s="1">
        <v>8008.1</v>
      </c>
      <c r="M10" s="2">
        <v>0.28957201365559199</v>
      </c>
      <c r="P10" s="6">
        <f t="shared" si="0"/>
        <v>0.28526731204676598</v>
      </c>
      <c r="Q10" s="2">
        <f>INDEX([1]Ninja!$L$3:$L$32, MATCH(B10, [1]Ninja!$B$3:$B$32, 0))</f>
        <v>0.32583598037873601</v>
      </c>
      <c r="R10" s="6">
        <f t="shared" si="1"/>
        <v>-4.0568668331970037E-2</v>
      </c>
    </row>
    <row r="11" spans="1:18" x14ac:dyDescent="0.3">
      <c r="A11" t="s">
        <v>41</v>
      </c>
      <c r="B11" s="4" t="s">
        <v>7</v>
      </c>
      <c r="C11">
        <v>4</v>
      </c>
      <c r="D11" s="1">
        <v>608</v>
      </c>
      <c r="E11" s="2">
        <v>0.33419363498655702</v>
      </c>
      <c r="H11" s="1"/>
      <c r="I11" s="2"/>
      <c r="K11">
        <v>4</v>
      </c>
      <c r="L11" s="1">
        <v>608</v>
      </c>
      <c r="M11" s="2">
        <v>0.33419363498655702</v>
      </c>
      <c r="P11" s="6">
        <f t="shared" si="0"/>
        <v>0.33419363498655702</v>
      </c>
      <c r="Q11" s="2">
        <f>INDEX([1]Ninja!$L$3:$L$32, MATCH(B11, [1]Ninja!$B$3:$B$32, 0))</f>
        <v>0.40119268844969203</v>
      </c>
      <c r="R11" s="6">
        <f t="shared" si="1"/>
        <v>-6.6999053463135005E-2</v>
      </c>
    </row>
    <row r="12" spans="1:18" x14ac:dyDescent="0.3">
      <c r="A12" t="s">
        <v>42</v>
      </c>
      <c r="B12" s="4" t="s">
        <v>8</v>
      </c>
      <c r="D12" s="1"/>
      <c r="E12" s="2"/>
      <c r="H12" s="1"/>
      <c r="I12" s="2"/>
      <c r="L12" s="1"/>
      <c r="M12" s="2"/>
      <c r="P12" s="6"/>
      <c r="Q12" s="2"/>
      <c r="R12" s="6"/>
    </row>
    <row r="13" spans="1:18" x14ac:dyDescent="0.3">
      <c r="A13" t="s">
        <v>43</v>
      </c>
      <c r="B13" s="4" t="s">
        <v>9</v>
      </c>
      <c r="C13">
        <v>1</v>
      </c>
      <c r="D13" s="1">
        <v>6</v>
      </c>
      <c r="E13" s="2">
        <v>0.38211878193909998</v>
      </c>
      <c r="G13">
        <v>1</v>
      </c>
      <c r="H13" s="1">
        <v>6</v>
      </c>
      <c r="I13" s="2">
        <v>0.38211878193909998</v>
      </c>
      <c r="L13" s="1"/>
      <c r="M13" s="2"/>
      <c r="P13" s="6">
        <f t="shared" si="0"/>
        <v>0.38211878193909998</v>
      </c>
      <c r="Q13" s="2">
        <f>INDEX([1]Ninja!$L$3:$L$32, MATCH(B13, [1]Ninja!$B$3:$B$32, 0))</f>
        <v>0.320060874885923</v>
      </c>
      <c r="R13" s="6">
        <f t="shared" si="1"/>
        <v>6.2057907053176986E-2</v>
      </c>
    </row>
    <row r="14" spans="1:18" x14ac:dyDescent="0.3">
      <c r="A14" t="s">
        <v>44</v>
      </c>
      <c r="B14" s="4" t="s">
        <v>10</v>
      </c>
      <c r="C14">
        <v>11</v>
      </c>
      <c r="D14" s="1">
        <v>246.8</v>
      </c>
      <c r="E14" s="2">
        <v>0.34263518788232</v>
      </c>
      <c r="G14">
        <v>8</v>
      </c>
      <c r="H14" s="1">
        <v>164.4</v>
      </c>
      <c r="I14" s="2">
        <v>0.327973608643505</v>
      </c>
      <c r="K14">
        <v>3</v>
      </c>
      <c r="L14" s="1">
        <v>82.4</v>
      </c>
      <c r="M14" s="2">
        <v>0.37188717572825702</v>
      </c>
      <c r="P14" s="6">
        <f t="shared" si="0"/>
        <v>0.34263518788232</v>
      </c>
      <c r="Q14" s="2">
        <f>INDEX([1]Ninja!$L$3:$L$32, MATCH(B14, [1]Ninja!$B$3:$B$32, 0))</f>
        <v>0.35100078548939101</v>
      </c>
      <c r="R14" s="6">
        <f t="shared" si="1"/>
        <v>-8.365597607071007E-3</v>
      </c>
    </row>
    <row r="15" spans="1:18" x14ac:dyDescent="0.3">
      <c r="A15" t="s">
        <v>45</v>
      </c>
      <c r="B15" s="4" t="s">
        <v>11</v>
      </c>
      <c r="C15">
        <v>59</v>
      </c>
      <c r="D15" s="1">
        <v>2635.4380000000001</v>
      </c>
      <c r="E15" s="2">
        <v>0.33705789016020399</v>
      </c>
      <c r="G15">
        <v>50</v>
      </c>
      <c r="H15" s="1">
        <v>684.43799999999999</v>
      </c>
      <c r="I15" s="2">
        <v>0.251260595422648</v>
      </c>
      <c r="K15">
        <v>9</v>
      </c>
      <c r="L15" s="1">
        <v>1951</v>
      </c>
      <c r="M15" s="2">
        <v>0.367156776968946</v>
      </c>
      <c r="P15" s="6">
        <f t="shared" si="0"/>
        <v>0.33705789016020399</v>
      </c>
      <c r="Q15" s="2">
        <f>INDEX([1]Ninja!$L$3:$L$32, MATCH(B15, [1]Ninja!$B$3:$B$32, 0))</f>
        <v>0.31849822746406597</v>
      </c>
      <c r="R15" s="6">
        <f t="shared" si="1"/>
        <v>1.8559662696138013E-2</v>
      </c>
    </row>
    <row r="16" spans="1:18" x14ac:dyDescent="0.3">
      <c r="A16" t="s">
        <v>46</v>
      </c>
      <c r="B16" s="4" t="s">
        <v>12</v>
      </c>
      <c r="C16">
        <v>106</v>
      </c>
      <c r="D16" s="1">
        <v>17576.43</v>
      </c>
      <c r="E16" s="2">
        <v>0.38809533875980501</v>
      </c>
      <c r="G16">
        <v>78</v>
      </c>
      <c r="H16" s="1">
        <v>1549.23</v>
      </c>
      <c r="I16" s="2">
        <v>0.33811574363931202</v>
      </c>
      <c r="K16">
        <v>28</v>
      </c>
      <c r="L16" s="1">
        <v>16027.2</v>
      </c>
      <c r="M16" s="2">
        <v>0.39292649337107199</v>
      </c>
      <c r="P16" s="6">
        <f t="shared" si="0"/>
        <v>0.38809533875980501</v>
      </c>
      <c r="Q16" s="2">
        <f>INDEX([1]Ninja!$L$3:$L$32, MATCH(B16, [1]Ninja!$B$3:$B$32, 0))</f>
        <v>0.39678166897672801</v>
      </c>
      <c r="R16" s="6">
        <f t="shared" si="1"/>
        <v>-8.6863302169229994E-3</v>
      </c>
    </row>
    <row r="17" spans="1:18" x14ac:dyDescent="0.3">
      <c r="A17" t="s">
        <v>47</v>
      </c>
      <c r="B17" s="4" t="s">
        <v>13</v>
      </c>
      <c r="D17" s="1"/>
      <c r="E17" s="2"/>
      <c r="H17" s="1"/>
      <c r="I17" s="2"/>
      <c r="L17" s="1"/>
      <c r="M17" s="2"/>
      <c r="P17" s="6"/>
      <c r="Q17" s="2"/>
      <c r="R17" s="6"/>
    </row>
    <row r="18" spans="1:18" x14ac:dyDescent="0.3">
      <c r="A18" t="s">
        <v>48</v>
      </c>
      <c r="B18" s="4" t="s">
        <v>14</v>
      </c>
      <c r="D18" s="1"/>
      <c r="E18" s="2"/>
      <c r="H18" s="1"/>
      <c r="I18" s="2"/>
      <c r="L18" s="1"/>
      <c r="M18" s="2"/>
      <c r="P18" s="6"/>
      <c r="Q18" s="2"/>
      <c r="R18" s="6"/>
    </row>
    <row r="19" spans="1:18" x14ac:dyDescent="0.3">
      <c r="A19" t="s">
        <v>49</v>
      </c>
      <c r="B19" s="4" t="s">
        <v>15</v>
      </c>
      <c r="D19" s="1"/>
      <c r="E19" s="2"/>
      <c r="H19" s="1"/>
      <c r="I19" s="2"/>
      <c r="L19" s="1"/>
      <c r="M19" s="2"/>
      <c r="P19" s="6"/>
      <c r="Q19" s="2"/>
      <c r="R19" s="6"/>
    </row>
    <row r="20" spans="1:18" x14ac:dyDescent="0.3">
      <c r="A20" t="s">
        <v>50</v>
      </c>
      <c r="B20" s="4" t="s">
        <v>16</v>
      </c>
      <c r="C20">
        <v>12</v>
      </c>
      <c r="D20" s="1">
        <v>631.5</v>
      </c>
      <c r="E20" s="2">
        <v>0.31901662323947999</v>
      </c>
      <c r="G20">
        <v>11</v>
      </c>
      <c r="H20" s="1">
        <v>136.69999999999999</v>
      </c>
      <c r="I20" s="2">
        <v>0.32358290282608199</v>
      </c>
      <c r="K20">
        <v>1</v>
      </c>
      <c r="L20" s="1">
        <v>494.8</v>
      </c>
      <c r="M20" s="2">
        <v>0.31775508974951899</v>
      </c>
      <c r="P20" s="6">
        <f t="shared" si="0"/>
        <v>0.31901662323947999</v>
      </c>
      <c r="Q20" s="2">
        <f>INDEX([1]Ninja!$L$3:$L$32, MATCH(B20, [1]Ninja!$B$3:$B$32, 0))</f>
        <v>0.37319446202943202</v>
      </c>
      <c r="R20" s="6">
        <f t="shared" si="1"/>
        <v>-5.4177838789952026E-2</v>
      </c>
    </row>
    <row r="21" spans="1:18" x14ac:dyDescent="0.3">
      <c r="A21" t="s">
        <v>51</v>
      </c>
      <c r="B21" s="4" t="s">
        <v>17</v>
      </c>
      <c r="C21">
        <v>4</v>
      </c>
      <c r="D21" s="1">
        <v>194.8</v>
      </c>
      <c r="E21" s="2">
        <v>0.204389679329461</v>
      </c>
      <c r="G21">
        <v>2</v>
      </c>
      <c r="H21" s="1">
        <v>28</v>
      </c>
      <c r="I21" s="2">
        <v>0.174321372718415</v>
      </c>
      <c r="K21">
        <v>2</v>
      </c>
      <c r="L21" s="1">
        <v>166.8</v>
      </c>
      <c r="M21" s="2">
        <v>0.20943711555608999</v>
      </c>
      <c r="P21" s="6">
        <f t="shared" si="0"/>
        <v>0.204389679329461</v>
      </c>
      <c r="Q21" s="2">
        <f>INDEX([1]Ninja!$L$3:$L$32, MATCH(B21, [1]Ninja!$B$3:$B$32, 0))</f>
        <v>0.214535750108373</v>
      </c>
      <c r="R21" s="6">
        <f t="shared" si="1"/>
        <v>-1.0146070778911997E-2</v>
      </c>
    </row>
    <row r="22" spans="1:18" x14ac:dyDescent="0.3">
      <c r="A22" t="s">
        <v>52</v>
      </c>
      <c r="B22" s="4" t="s">
        <v>18</v>
      </c>
      <c r="D22" s="1"/>
      <c r="E22" s="2"/>
      <c r="H22" s="1"/>
      <c r="I22" s="2"/>
      <c r="L22" s="1"/>
      <c r="M22" s="2"/>
      <c r="P22" s="6"/>
      <c r="Q22" s="2"/>
      <c r="R22" s="6"/>
    </row>
    <row r="23" spans="1:18" x14ac:dyDescent="0.3">
      <c r="A23" t="s">
        <v>53</v>
      </c>
      <c r="B23" s="4" t="s">
        <v>19</v>
      </c>
      <c r="C23">
        <v>2</v>
      </c>
      <c r="D23" s="1">
        <v>28.05</v>
      </c>
      <c r="E23" s="2">
        <v>0.34598935525504398</v>
      </c>
      <c r="G23">
        <v>2</v>
      </c>
      <c r="H23" s="1">
        <v>28.05</v>
      </c>
      <c r="I23" s="2">
        <v>0.34598935525504398</v>
      </c>
      <c r="L23" s="1"/>
      <c r="M23" s="2"/>
      <c r="P23" s="6">
        <f t="shared" si="0"/>
        <v>0.34598935525504398</v>
      </c>
      <c r="Q23" s="2">
        <f>INDEX([1]Ninja!$L$3:$L$32, MATCH(B23, [1]Ninja!$B$3:$B$32, 0))</f>
        <v>0.22685061448209001</v>
      </c>
      <c r="R23" s="6">
        <f t="shared" si="1"/>
        <v>0.11913874077295397</v>
      </c>
    </row>
    <row r="24" spans="1:18" x14ac:dyDescent="0.3">
      <c r="A24" t="s">
        <v>54</v>
      </c>
      <c r="B24" s="4" t="s">
        <v>20</v>
      </c>
      <c r="D24" s="1"/>
      <c r="E24" s="2"/>
      <c r="H24" s="1"/>
      <c r="I24" s="2"/>
      <c r="L24" s="1"/>
      <c r="M24" s="2"/>
      <c r="P24" s="6"/>
      <c r="Q24" s="2"/>
      <c r="R24" s="6"/>
    </row>
    <row r="25" spans="1:18" x14ac:dyDescent="0.3">
      <c r="A25" t="s">
        <v>33</v>
      </c>
      <c r="B25" s="4" t="s">
        <v>21</v>
      </c>
      <c r="D25" s="1"/>
      <c r="E25" s="2"/>
      <c r="H25" s="1"/>
      <c r="I25" s="2"/>
      <c r="L25" s="1"/>
      <c r="M25" s="2"/>
      <c r="P25" s="6"/>
      <c r="Q25" s="2"/>
      <c r="R25" s="6"/>
    </row>
    <row r="26" spans="1:18" x14ac:dyDescent="0.3">
      <c r="A26" t="s">
        <v>55</v>
      </c>
      <c r="B26" s="4" t="s">
        <v>22</v>
      </c>
      <c r="C26">
        <v>6</v>
      </c>
      <c r="D26" s="1">
        <v>1850</v>
      </c>
      <c r="E26" s="2">
        <v>0.29882313108011399</v>
      </c>
      <c r="G26">
        <v>1</v>
      </c>
      <c r="H26" s="1">
        <v>90</v>
      </c>
      <c r="I26" s="2">
        <v>0.22127355982068</v>
      </c>
      <c r="K26">
        <v>5</v>
      </c>
      <c r="L26" s="1">
        <v>1760</v>
      </c>
      <c r="M26" s="2">
        <v>0.30278873356950797</v>
      </c>
      <c r="P26" s="6">
        <f t="shared" si="0"/>
        <v>0.29882313108011399</v>
      </c>
      <c r="Q26" s="2">
        <f>INDEX([1]Ninja!$L$3:$L$32, MATCH(B26, [1]Ninja!$B$3:$B$32, 0))</f>
        <v>0.36137465812799502</v>
      </c>
      <c r="R26" s="6">
        <f t="shared" si="1"/>
        <v>-6.2551527047881028E-2</v>
      </c>
    </row>
    <row r="27" spans="1:18" x14ac:dyDescent="0.3">
      <c r="A27" t="s">
        <v>56</v>
      </c>
      <c r="B27" s="4" t="s">
        <v>23</v>
      </c>
      <c r="C27">
        <v>7</v>
      </c>
      <c r="D27" s="1">
        <v>251</v>
      </c>
      <c r="E27" s="2">
        <v>0.39717700629285702</v>
      </c>
      <c r="G27">
        <v>2</v>
      </c>
      <c r="H27" s="1">
        <v>202</v>
      </c>
      <c r="I27" s="2">
        <v>0.38673723680072503</v>
      </c>
      <c r="K27">
        <v>5</v>
      </c>
      <c r="L27" s="1">
        <v>49</v>
      </c>
      <c r="M27" s="2">
        <v>0.44021442085368301</v>
      </c>
      <c r="P27" s="6">
        <f t="shared" si="0"/>
        <v>0.39717700629285702</v>
      </c>
      <c r="Q27" s="2">
        <f>INDEX([1]Ninja!$L$3:$L$32, MATCH(B27, [1]Ninja!$B$3:$B$32, 0))</f>
        <v>0.37577112232489202</v>
      </c>
      <c r="R27" s="6">
        <f t="shared" si="1"/>
        <v>2.1405883967965E-2</v>
      </c>
    </row>
    <row r="28" spans="1:18" x14ac:dyDescent="0.3">
      <c r="A28" t="s">
        <v>57</v>
      </c>
      <c r="B28" s="4" t="s">
        <v>24</v>
      </c>
      <c r="C28">
        <v>2</v>
      </c>
      <c r="D28" s="1">
        <v>38</v>
      </c>
      <c r="E28" s="2">
        <v>0.21832881866027801</v>
      </c>
      <c r="G28">
        <v>2</v>
      </c>
      <c r="H28" s="1">
        <v>38</v>
      </c>
      <c r="I28" s="2">
        <v>0.21832881866027801</v>
      </c>
      <c r="L28" s="1"/>
      <c r="M28" s="2"/>
      <c r="P28" s="6">
        <f t="shared" si="0"/>
        <v>0.21832881866027801</v>
      </c>
      <c r="Q28" s="2">
        <f>INDEX([1]Ninja!$L$3:$L$32, MATCH(B28, [1]Ninja!$B$3:$B$32, 0))</f>
        <v>0.233034562759525</v>
      </c>
      <c r="R28" s="6">
        <f t="shared" si="1"/>
        <v>-1.4705744099246992E-2</v>
      </c>
    </row>
    <row r="29" spans="1:18" x14ac:dyDescent="0.3">
      <c r="A29" t="s">
        <v>58</v>
      </c>
      <c r="B29" s="4" t="s">
        <v>25</v>
      </c>
      <c r="D29" s="1"/>
      <c r="E29" s="2"/>
      <c r="H29" s="1"/>
      <c r="I29" s="2"/>
      <c r="L29" s="1"/>
      <c r="M29" s="2"/>
      <c r="P29" s="6"/>
      <c r="Q29" s="2"/>
      <c r="R29" s="6"/>
    </row>
    <row r="30" spans="1:18" x14ac:dyDescent="0.3">
      <c r="A30" t="s">
        <v>59</v>
      </c>
      <c r="B30" s="4" t="s">
        <v>26</v>
      </c>
      <c r="C30">
        <v>2</v>
      </c>
      <c r="D30" s="1">
        <v>115</v>
      </c>
      <c r="E30" s="2">
        <v>0.14543017420514501</v>
      </c>
      <c r="G30">
        <v>2</v>
      </c>
      <c r="H30" s="1">
        <v>115</v>
      </c>
      <c r="I30" s="2">
        <v>0.14543017420514501</v>
      </c>
      <c r="L30" s="1"/>
      <c r="M30" s="2"/>
      <c r="P30" s="6">
        <f t="shared" si="0"/>
        <v>0.14543017420514501</v>
      </c>
      <c r="Q30" s="2">
        <f>INDEX([1]Ninja!$L$3:$L$32, MATCH(B30, [1]Ninja!$B$3:$B$32, 0))</f>
        <v>0.27979996596509199</v>
      </c>
      <c r="R30" s="6">
        <f t="shared" si="1"/>
        <v>-0.13436979175994698</v>
      </c>
    </row>
    <row r="31" spans="1:18" x14ac:dyDescent="0.3">
      <c r="A31" t="s">
        <v>60</v>
      </c>
      <c r="B31" s="4" t="s">
        <v>27</v>
      </c>
      <c r="C31">
        <v>10</v>
      </c>
      <c r="D31" s="1">
        <v>2779.3</v>
      </c>
      <c r="E31" s="2">
        <v>0.40037967178789902</v>
      </c>
      <c r="G31">
        <v>3</v>
      </c>
      <c r="H31" s="1">
        <v>178.3</v>
      </c>
      <c r="I31" s="2">
        <v>0.27956042476012499</v>
      </c>
      <c r="K31">
        <v>7</v>
      </c>
      <c r="L31" s="1">
        <v>2601</v>
      </c>
      <c r="M31" s="2">
        <v>0.40866189898747002</v>
      </c>
      <c r="P31" s="6">
        <f t="shared" si="0"/>
        <v>0.40037967178789902</v>
      </c>
      <c r="Q31" s="2">
        <f>INDEX([1]Ninja!$L$3:$L$32, MATCH(B31, [1]Ninja!$B$3:$B$32, 0))</f>
        <v>0.36367755264658902</v>
      </c>
      <c r="R31" s="6">
        <f t="shared" si="1"/>
        <v>3.6702119141309997E-2</v>
      </c>
    </row>
    <row r="32" spans="1:18" x14ac:dyDescent="0.3">
      <c r="A32" t="s">
        <v>61</v>
      </c>
      <c r="B32" s="4" t="s">
        <v>28</v>
      </c>
      <c r="D32" s="1"/>
      <c r="E32" s="2"/>
      <c r="H32" s="1"/>
      <c r="I32" s="2"/>
      <c r="L32" s="1"/>
      <c r="M32" s="2"/>
      <c r="P32" s="6"/>
      <c r="Q32" s="2"/>
      <c r="R32" s="6"/>
    </row>
    <row r="33" spans="1:18" x14ac:dyDescent="0.3">
      <c r="A33" t="s">
        <v>62</v>
      </c>
      <c r="B33" s="4" t="s">
        <v>29</v>
      </c>
      <c r="D33" s="1"/>
      <c r="E33" s="2"/>
      <c r="H33" s="1"/>
      <c r="I33" s="2"/>
      <c r="L33" s="1"/>
      <c r="M33" s="2"/>
      <c r="P33" s="6"/>
      <c r="Q33" s="2"/>
      <c r="R33" s="6"/>
    </row>
    <row r="35" spans="1:18" x14ac:dyDescent="0.3">
      <c r="B35" s="4" t="s">
        <v>68</v>
      </c>
      <c r="C35" s="4">
        <f>SUM(C4:C33)</f>
        <v>291</v>
      </c>
      <c r="D35" s="7">
        <f>SUM(D4:D33)</f>
        <v>36912.868000000002</v>
      </c>
      <c r="E35" s="8">
        <f>SUMPRODUCT(E4:E33, D4:D33) / SUM(D4:D33)</f>
        <v>0.35053731620998246</v>
      </c>
      <c r="F35" s="4"/>
      <c r="G35" s="4">
        <f>SUM(G4:G33)</f>
        <v>197</v>
      </c>
      <c r="H35" s="7">
        <f>SUM(H4:H33)</f>
        <v>3805.5680000000002</v>
      </c>
      <c r="I35" s="8">
        <f>SUMPRODUCT(I4:I33, H4:H33) / SUM(H4:H33)</f>
        <v>0.29310878415545749</v>
      </c>
      <c r="J35" s="4"/>
      <c r="K35" s="4">
        <f>SUM(K4:K33)</f>
        <v>94</v>
      </c>
      <c r="L35" s="7">
        <f>SUM(L4:L33)</f>
        <v>33107.300000000003</v>
      </c>
      <c r="M35" s="8">
        <f>SUMPRODUCT(M4:M33, L4:L33) / SUM(L4:L33)</f>
        <v>0.3571385246074078</v>
      </c>
    </row>
  </sheetData>
  <mergeCells count="4">
    <mergeCell ref="C1:M1"/>
    <mergeCell ref="C2:E2"/>
    <mergeCell ref="G2:I2"/>
    <mergeCell ref="K2:M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workbookViewId="0"/>
  </sheetViews>
  <sheetFormatPr defaultRowHeight="16.5" x14ac:dyDescent="0.3"/>
  <cols>
    <col min="1" max="1" width="13.625" bestFit="1" customWidth="1"/>
  </cols>
  <sheetData>
    <row r="1" spans="1:18" ht="18.75" x14ac:dyDescent="0.35">
      <c r="C1" s="9" t="s">
        <v>72</v>
      </c>
      <c r="D1" s="9"/>
      <c r="E1" s="9"/>
      <c r="F1" s="9"/>
      <c r="G1" s="9"/>
      <c r="H1" s="9"/>
      <c r="I1" s="9"/>
      <c r="J1" s="9"/>
      <c r="K1" s="9"/>
      <c r="L1" s="9"/>
      <c r="M1" s="9"/>
    </row>
    <row r="2" spans="1:18" ht="17.25" x14ac:dyDescent="0.3">
      <c r="C2" s="5" t="s">
        <v>63</v>
      </c>
      <c r="D2" s="5"/>
      <c r="E2" s="5"/>
      <c r="G2" s="5" t="s">
        <v>64</v>
      </c>
      <c r="H2" s="5"/>
      <c r="I2" s="5"/>
      <c r="K2" s="5" t="s">
        <v>65</v>
      </c>
      <c r="L2" s="5"/>
      <c r="M2" s="5"/>
    </row>
    <row r="3" spans="1:18" ht="49.5" x14ac:dyDescent="0.3">
      <c r="C3" s="3" t="s">
        <v>30</v>
      </c>
      <c r="D3" s="3" t="s">
        <v>31</v>
      </c>
      <c r="E3" s="3" t="s">
        <v>32</v>
      </c>
      <c r="G3" s="3" t="s">
        <v>30</v>
      </c>
      <c r="H3" s="3" t="s">
        <v>31</v>
      </c>
      <c r="I3" s="3" t="s">
        <v>32</v>
      </c>
      <c r="K3" s="3" t="s">
        <v>30</v>
      </c>
      <c r="L3" s="3" t="s">
        <v>31</v>
      </c>
      <c r="M3" s="3" t="s">
        <v>32</v>
      </c>
      <c r="P3" s="3" t="s">
        <v>66</v>
      </c>
      <c r="Q3" s="3" t="s">
        <v>67</v>
      </c>
      <c r="R3" s="3" t="s">
        <v>69</v>
      </c>
    </row>
    <row r="4" spans="1:18" x14ac:dyDescent="0.3">
      <c r="A4" t="s">
        <v>34</v>
      </c>
      <c r="B4" s="4" t="s">
        <v>0</v>
      </c>
      <c r="D4" s="1"/>
      <c r="E4" s="2"/>
      <c r="H4" s="1"/>
      <c r="I4" s="2"/>
      <c r="L4" s="1"/>
      <c r="M4" s="2"/>
      <c r="P4" s="6"/>
      <c r="Q4" s="2"/>
      <c r="R4" s="6"/>
    </row>
    <row r="5" spans="1:18" x14ac:dyDescent="0.3">
      <c r="A5" t="s">
        <v>35</v>
      </c>
      <c r="B5" s="4" t="s">
        <v>1</v>
      </c>
      <c r="C5">
        <v>1</v>
      </c>
      <c r="D5" s="1">
        <v>224</v>
      </c>
      <c r="E5" s="2">
        <v>0.32212443992957901</v>
      </c>
      <c r="H5" s="1"/>
      <c r="I5" s="2"/>
      <c r="K5">
        <v>1</v>
      </c>
      <c r="L5" s="1">
        <v>224</v>
      </c>
      <c r="M5" s="2">
        <v>0.32212443992957901</v>
      </c>
      <c r="P5" s="6">
        <f t="shared" ref="P5:P33" si="0">E5</f>
        <v>0.32212443992957901</v>
      </c>
      <c r="Q5" s="2">
        <f>INDEX([1]Ninja!$M$3:$M$32, MATCH(B5, [1]Ninja!$B$3:$B$32, 0))</f>
        <v>0.37070761934670499</v>
      </c>
      <c r="R5" s="6">
        <f t="shared" ref="R5:R33" si="1">P5-Q5</f>
        <v>-4.8583179417125977E-2</v>
      </c>
    </row>
    <row r="6" spans="1:18" x14ac:dyDescent="0.3">
      <c r="A6" t="s">
        <v>36</v>
      </c>
      <c r="B6" s="4" t="s">
        <v>2</v>
      </c>
      <c r="D6" s="1"/>
      <c r="E6" s="2"/>
      <c r="H6" s="1"/>
      <c r="I6" s="2"/>
      <c r="L6" s="1"/>
      <c r="M6" s="2"/>
      <c r="P6" s="6"/>
      <c r="Q6" s="2"/>
      <c r="R6" s="6"/>
    </row>
    <row r="7" spans="1:18" x14ac:dyDescent="0.3">
      <c r="A7" t="s">
        <v>37</v>
      </c>
      <c r="B7" s="4" t="s">
        <v>3</v>
      </c>
      <c r="D7" s="1"/>
      <c r="E7" s="2"/>
      <c r="H7" s="1"/>
      <c r="I7" s="2"/>
      <c r="L7" s="1"/>
      <c r="M7" s="2"/>
      <c r="P7" s="6"/>
      <c r="Q7" s="2"/>
      <c r="R7" s="6"/>
    </row>
    <row r="8" spans="1:18" x14ac:dyDescent="0.3">
      <c r="A8" t="s">
        <v>38</v>
      </c>
      <c r="B8" s="4" t="s">
        <v>4</v>
      </c>
      <c r="D8" s="1"/>
      <c r="E8" s="2"/>
      <c r="H8" s="1"/>
      <c r="I8" s="2"/>
      <c r="L8" s="1"/>
      <c r="M8" s="2"/>
      <c r="P8" s="6"/>
      <c r="Q8" s="2"/>
      <c r="R8" s="6"/>
    </row>
    <row r="9" spans="1:18" x14ac:dyDescent="0.3">
      <c r="A9" t="s">
        <v>39</v>
      </c>
      <c r="B9" s="4" t="s">
        <v>5</v>
      </c>
      <c r="D9" s="1"/>
      <c r="E9" s="2"/>
      <c r="H9" s="1"/>
      <c r="I9" s="2"/>
      <c r="L9" s="1"/>
      <c r="M9" s="2"/>
      <c r="P9" s="6"/>
      <c r="Q9" s="2"/>
      <c r="R9" s="6"/>
    </row>
    <row r="10" spans="1:18" x14ac:dyDescent="0.3">
      <c r="A10" t="s">
        <v>40</v>
      </c>
      <c r="B10" s="4" t="s">
        <v>6</v>
      </c>
      <c r="C10">
        <v>32</v>
      </c>
      <c r="D10" s="1">
        <v>10493</v>
      </c>
      <c r="E10" s="2">
        <v>0.28591705461311701</v>
      </c>
      <c r="H10" s="1"/>
      <c r="I10" s="2"/>
      <c r="K10">
        <v>32</v>
      </c>
      <c r="L10" s="1">
        <v>10493</v>
      </c>
      <c r="M10" s="2">
        <v>0.28591705461311701</v>
      </c>
      <c r="P10" s="6">
        <f t="shared" ref="P6:P33" si="2">E10</f>
        <v>0.28591705461311701</v>
      </c>
      <c r="Q10" s="2">
        <f>INDEX([1]Ninja!$M$3:$M$32, MATCH(B10, [1]Ninja!$B$3:$B$32, 0))</f>
        <v>0.357995208196422</v>
      </c>
      <c r="R10" s="6">
        <f t="shared" ref="R6:R33" si="3">P10-Q10</f>
        <v>-7.2078153583304994E-2</v>
      </c>
    </row>
    <row r="11" spans="1:18" x14ac:dyDescent="0.3">
      <c r="A11" t="s">
        <v>41</v>
      </c>
      <c r="B11" s="4" t="s">
        <v>7</v>
      </c>
      <c r="C11">
        <v>10</v>
      </c>
      <c r="D11" s="1">
        <v>2319</v>
      </c>
      <c r="E11" s="2">
        <v>0.316641779891841</v>
      </c>
      <c r="H11" s="1"/>
      <c r="I11" s="2"/>
      <c r="K11">
        <v>10</v>
      </c>
      <c r="L11" s="1">
        <v>2319</v>
      </c>
      <c r="M11" s="2">
        <v>0.316641779891841</v>
      </c>
      <c r="P11" s="6">
        <f t="shared" si="2"/>
        <v>0.316641779891841</v>
      </c>
      <c r="Q11" s="2">
        <f>INDEX([1]Ninja!$M$3:$M$32, MATCH(B11, [1]Ninja!$B$3:$B$32, 0))</f>
        <v>0.32386745419176699</v>
      </c>
      <c r="R11" s="6">
        <f t="shared" si="3"/>
        <v>-7.2256742999259882E-3</v>
      </c>
    </row>
    <row r="12" spans="1:18" x14ac:dyDescent="0.3">
      <c r="A12" t="s">
        <v>42</v>
      </c>
      <c r="B12" s="4" t="s">
        <v>8</v>
      </c>
      <c r="C12">
        <v>7</v>
      </c>
      <c r="D12" s="1">
        <v>4416</v>
      </c>
      <c r="E12" s="2">
        <v>0.30654211916037699</v>
      </c>
      <c r="H12" s="1"/>
      <c r="I12" s="2"/>
      <c r="K12">
        <v>7</v>
      </c>
      <c r="L12" s="1">
        <v>4416</v>
      </c>
      <c r="M12" s="2">
        <v>0.30654211916037699</v>
      </c>
      <c r="P12" s="6">
        <f t="shared" si="2"/>
        <v>0.30654211916037699</v>
      </c>
      <c r="Q12" s="2">
        <f>INDEX([1]Ninja!$M$3:$M$32, MATCH(B12, [1]Ninja!$B$3:$B$32, 0))</f>
        <v>0.410599897202446</v>
      </c>
      <c r="R12" s="6">
        <f t="shared" si="3"/>
        <v>-0.104057778042069</v>
      </c>
    </row>
    <row r="13" spans="1:18" x14ac:dyDescent="0.3">
      <c r="A13" t="s">
        <v>43</v>
      </c>
      <c r="B13" s="4" t="s">
        <v>9</v>
      </c>
      <c r="C13">
        <v>3</v>
      </c>
      <c r="D13" s="1">
        <v>43</v>
      </c>
      <c r="E13" s="2">
        <v>0.39931334500332999</v>
      </c>
      <c r="H13" s="1"/>
      <c r="I13" s="2"/>
      <c r="K13">
        <v>3</v>
      </c>
      <c r="L13" s="1">
        <v>43</v>
      </c>
      <c r="M13" s="2">
        <v>0.39931334500332999</v>
      </c>
      <c r="P13" s="6">
        <f t="shared" si="2"/>
        <v>0.39931334500332999</v>
      </c>
      <c r="Q13" s="2">
        <f>INDEX([1]Ninja!$M$3:$M$32, MATCH(B13, [1]Ninja!$B$3:$B$32, 0))</f>
        <v>0.29383660432069197</v>
      </c>
      <c r="R13" s="6">
        <f t="shared" si="3"/>
        <v>0.10547674068263801</v>
      </c>
    </row>
    <row r="14" spans="1:18" x14ac:dyDescent="0.3">
      <c r="A14" t="s">
        <v>44</v>
      </c>
      <c r="B14" s="4" t="s">
        <v>10</v>
      </c>
      <c r="C14">
        <v>11</v>
      </c>
      <c r="D14" s="1">
        <v>3012</v>
      </c>
      <c r="E14" s="2">
        <v>0.30410248101659998</v>
      </c>
      <c r="H14" s="1"/>
      <c r="I14" s="2"/>
      <c r="K14">
        <v>11</v>
      </c>
      <c r="L14" s="1">
        <v>3012</v>
      </c>
      <c r="M14" s="2">
        <v>0.30410248101659998</v>
      </c>
      <c r="P14" s="6">
        <f t="shared" si="2"/>
        <v>0.30410248101659998</v>
      </c>
      <c r="Q14" s="2">
        <f>INDEX([1]Ninja!$M$3:$M$32, MATCH(B14, [1]Ninja!$B$3:$B$32, 0))</f>
        <v>0.36796317726017702</v>
      </c>
      <c r="R14" s="6">
        <f t="shared" si="3"/>
        <v>-6.3860696243577042E-2</v>
      </c>
    </row>
    <row r="15" spans="1:18" x14ac:dyDescent="0.3">
      <c r="A15" t="s">
        <v>45</v>
      </c>
      <c r="B15" s="4" t="s">
        <v>11</v>
      </c>
      <c r="C15">
        <v>8</v>
      </c>
      <c r="D15" s="1">
        <v>2039</v>
      </c>
      <c r="E15" s="2">
        <v>0.33848366291438498</v>
      </c>
      <c r="H15" s="1"/>
      <c r="I15" s="2"/>
      <c r="K15">
        <v>8</v>
      </c>
      <c r="L15" s="1">
        <v>2039</v>
      </c>
      <c r="M15" s="2">
        <v>0.33848366291438498</v>
      </c>
      <c r="P15" s="6">
        <f t="shared" si="2"/>
        <v>0.33848366291438498</v>
      </c>
      <c r="Q15" s="2">
        <f>INDEX([1]Ninja!$M$3:$M$32, MATCH(B15, [1]Ninja!$B$3:$B$32, 0))</f>
        <v>0.367700872718145</v>
      </c>
      <c r="R15" s="6">
        <f t="shared" si="3"/>
        <v>-2.9217209803760025E-2</v>
      </c>
    </row>
    <row r="16" spans="1:18" x14ac:dyDescent="0.3">
      <c r="A16" t="s">
        <v>46</v>
      </c>
      <c r="B16" s="4" t="s">
        <v>12</v>
      </c>
      <c r="C16">
        <v>23</v>
      </c>
      <c r="D16" s="1">
        <v>13523.2</v>
      </c>
      <c r="E16" s="2">
        <v>0.39630551824651</v>
      </c>
      <c r="H16" s="1"/>
      <c r="I16" s="2"/>
      <c r="K16">
        <v>23</v>
      </c>
      <c r="L16" s="1">
        <v>13523.2</v>
      </c>
      <c r="M16" s="2">
        <v>0.39630551824651</v>
      </c>
      <c r="P16" s="6">
        <f t="shared" si="2"/>
        <v>0.39630551824651</v>
      </c>
      <c r="Q16" s="2">
        <f>INDEX([1]Ninja!$M$3:$M$32, MATCH(B16, [1]Ninja!$B$3:$B$32, 0))</f>
        <v>0.43390045897225299</v>
      </c>
      <c r="R16" s="6">
        <f t="shared" si="3"/>
        <v>-3.7594940725742987E-2</v>
      </c>
    </row>
    <row r="17" spans="1:18" x14ac:dyDescent="0.3">
      <c r="A17" t="s">
        <v>47</v>
      </c>
      <c r="B17" s="4" t="s">
        <v>13</v>
      </c>
      <c r="C17">
        <v>37</v>
      </c>
      <c r="D17" s="1">
        <v>5006.3999999999996</v>
      </c>
      <c r="E17" s="2">
        <v>0.409410855890188</v>
      </c>
      <c r="H17" s="1"/>
      <c r="I17" s="2"/>
      <c r="K17">
        <v>37</v>
      </c>
      <c r="L17" s="1">
        <v>5006.3999999999996</v>
      </c>
      <c r="M17" s="2">
        <v>0.409410855890188</v>
      </c>
      <c r="P17" s="6">
        <f t="shared" si="2"/>
        <v>0.409410855890188</v>
      </c>
      <c r="Q17" s="2">
        <f>INDEX([1]Ninja!$M$3:$M$32, MATCH(B17, [1]Ninja!$B$3:$B$32, 0))</f>
        <v>0.42347845825346803</v>
      </c>
      <c r="R17" s="6">
        <f t="shared" si="3"/>
        <v>-1.406760236328003E-2</v>
      </c>
    </row>
    <row r="18" spans="1:18" x14ac:dyDescent="0.3">
      <c r="A18" t="s">
        <v>48</v>
      </c>
      <c r="B18" s="4" t="s">
        <v>14</v>
      </c>
      <c r="D18" s="1"/>
      <c r="E18" s="2"/>
      <c r="H18" s="1"/>
      <c r="I18" s="2"/>
      <c r="L18" s="1"/>
      <c r="M18" s="2"/>
      <c r="P18" s="6"/>
      <c r="Q18" s="2"/>
      <c r="R18" s="6"/>
    </row>
    <row r="19" spans="1:18" x14ac:dyDescent="0.3">
      <c r="A19" t="s">
        <v>49</v>
      </c>
      <c r="B19" s="4" t="s">
        <v>15</v>
      </c>
      <c r="D19" s="1"/>
      <c r="E19" s="2"/>
      <c r="H19" s="1"/>
      <c r="I19" s="2"/>
      <c r="L19" s="1"/>
      <c r="M19" s="2"/>
      <c r="P19" s="6"/>
      <c r="Q19" s="2"/>
      <c r="R19" s="6"/>
    </row>
    <row r="20" spans="1:18" x14ac:dyDescent="0.3">
      <c r="A20" t="s">
        <v>50</v>
      </c>
      <c r="B20" s="4" t="s">
        <v>16</v>
      </c>
      <c r="C20">
        <v>6</v>
      </c>
      <c r="D20" s="1">
        <v>1520</v>
      </c>
      <c r="E20" s="2">
        <v>0.36653271360564399</v>
      </c>
      <c r="H20" s="1"/>
      <c r="I20" s="2"/>
      <c r="K20">
        <v>6</v>
      </c>
      <c r="L20" s="1">
        <v>1520</v>
      </c>
      <c r="M20" s="2">
        <v>0.36653271360564399</v>
      </c>
      <c r="P20" s="6">
        <f t="shared" si="2"/>
        <v>0.36653271360564399</v>
      </c>
      <c r="Q20" s="2">
        <f>INDEX([1]Ninja!$M$3:$M$32, MATCH(B20, [1]Ninja!$B$3:$B$32, 0))</f>
        <v>0.41127111566150998</v>
      </c>
      <c r="R20" s="6">
        <f t="shared" si="3"/>
        <v>-4.4738402055865989E-2</v>
      </c>
    </row>
    <row r="21" spans="1:18" x14ac:dyDescent="0.3">
      <c r="A21" t="s">
        <v>51</v>
      </c>
      <c r="B21" s="4" t="s">
        <v>17</v>
      </c>
      <c r="C21">
        <v>1</v>
      </c>
      <c r="D21" s="1">
        <v>40</v>
      </c>
      <c r="E21" s="2">
        <v>0.18697542423906099</v>
      </c>
      <c r="H21" s="1"/>
      <c r="I21" s="2"/>
      <c r="K21">
        <v>1</v>
      </c>
      <c r="L21" s="1">
        <v>40</v>
      </c>
      <c r="M21" s="2">
        <v>0.18697542423906099</v>
      </c>
      <c r="P21" s="6">
        <f t="shared" si="2"/>
        <v>0.18697542423906099</v>
      </c>
      <c r="Q21" s="2">
        <f>INDEX([1]Ninja!$M$3:$M$32, MATCH(B21, [1]Ninja!$B$3:$B$32, 0))</f>
        <v>0.264196405685241</v>
      </c>
      <c r="R21" s="6">
        <f t="shared" si="3"/>
        <v>-7.7220981446180004E-2</v>
      </c>
    </row>
    <row r="22" spans="1:18" x14ac:dyDescent="0.3">
      <c r="A22" t="s">
        <v>52</v>
      </c>
      <c r="B22" s="4" t="s">
        <v>18</v>
      </c>
      <c r="C22">
        <v>4</v>
      </c>
      <c r="D22" s="1">
        <v>1625</v>
      </c>
      <c r="E22" s="2">
        <v>0.34226122345037202</v>
      </c>
      <c r="H22" s="1"/>
      <c r="I22" s="2"/>
      <c r="K22">
        <v>4</v>
      </c>
      <c r="L22" s="1">
        <v>1625</v>
      </c>
      <c r="M22" s="2">
        <v>0.34226122345037202</v>
      </c>
      <c r="P22" s="6"/>
      <c r="Q22" s="2"/>
      <c r="R22" s="6"/>
    </row>
    <row r="23" spans="1:18" x14ac:dyDescent="0.3">
      <c r="A23" t="s">
        <v>53</v>
      </c>
      <c r="B23" s="4" t="s">
        <v>19</v>
      </c>
      <c r="D23" s="1"/>
      <c r="E23" s="2"/>
      <c r="H23" s="1"/>
      <c r="I23" s="2"/>
      <c r="L23" s="1"/>
      <c r="M23" s="2"/>
      <c r="P23" s="6"/>
      <c r="Q23" s="2"/>
      <c r="R23" s="6"/>
    </row>
    <row r="24" spans="1:18" x14ac:dyDescent="0.3">
      <c r="A24" t="s">
        <v>54</v>
      </c>
      <c r="B24" s="4" t="s">
        <v>20</v>
      </c>
      <c r="D24" s="1"/>
      <c r="E24" s="2"/>
      <c r="H24" s="1"/>
      <c r="I24" s="2"/>
      <c r="L24" s="1"/>
      <c r="M24" s="2"/>
      <c r="P24" s="6"/>
      <c r="Q24" s="2"/>
      <c r="R24" s="6"/>
    </row>
    <row r="25" spans="1:18" x14ac:dyDescent="0.3">
      <c r="A25" t="s">
        <v>33</v>
      </c>
      <c r="B25" s="4" t="s">
        <v>21</v>
      </c>
      <c r="D25" s="1"/>
      <c r="E25" s="2"/>
      <c r="H25" s="1"/>
      <c r="I25" s="2"/>
      <c r="L25" s="1"/>
      <c r="M25" s="2"/>
      <c r="P25" s="6"/>
      <c r="Q25" s="2"/>
      <c r="R25" s="6"/>
    </row>
    <row r="26" spans="1:18" x14ac:dyDescent="0.3">
      <c r="A26" t="s">
        <v>55</v>
      </c>
      <c r="B26" s="4" t="s">
        <v>22</v>
      </c>
      <c r="C26">
        <v>9</v>
      </c>
      <c r="D26" s="1">
        <v>3220</v>
      </c>
      <c r="E26" s="2">
        <v>0.30468321715751601</v>
      </c>
      <c r="H26" s="1"/>
      <c r="I26" s="2"/>
      <c r="K26">
        <v>9</v>
      </c>
      <c r="L26" s="1">
        <v>3220</v>
      </c>
      <c r="M26" s="2">
        <v>0.30468321715751601</v>
      </c>
      <c r="P26" s="6">
        <f t="shared" si="2"/>
        <v>0.30468321715751601</v>
      </c>
      <c r="Q26" s="2">
        <f>INDEX([1]Ninja!$M$3:$M$32, MATCH(B26, [1]Ninja!$B$3:$B$32, 0))</f>
        <v>0.36455690736810897</v>
      </c>
      <c r="R26" s="6">
        <f t="shared" si="3"/>
        <v>-5.9873690210592967E-2</v>
      </c>
    </row>
    <row r="27" spans="1:18" x14ac:dyDescent="0.3">
      <c r="A27" t="s">
        <v>56</v>
      </c>
      <c r="B27" s="4" t="s">
        <v>23</v>
      </c>
      <c r="C27">
        <v>3</v>
      </c>
      <c r="D27" s="1">
        <v>216.8</v>
      </c>
      <c r="E27" s="2">
        <v>0.41404223903297799</v>
      </c>
      <c r="H27" s="1"/>
      <c r="I27" s="2"/>
      <c r="K27">
        <v>3</v>
      </c>
      <c r="L27" s="1">
        <v>216.8</v>
      </c>
      <c r="M27" s="2">
        <v>0.41404223903297799</v>
      </c>
      <c r="P27" s="6">
        <f t="shared" si="2"/>
        <v>0.41404223903297799</v>
      </c>
      <c r="Q27" s="2">
        <f>INDEX([1]Ninja!$M$3:$M$32, MATCH(B27, [1]Ninja!$B$3:$B$32, 0))</f>
        <v>0.41048664113271299</v>
      </c>
      <c r="R27" s="6">
        <f t="shared" si="3"/>
        <v>3.5555979002649951E-3</v>
      </c>
    </row>
    <row r="28" spans="1:18" x14ac:dyDescent="0.3">
      <c r="A28" t="s">
        <v>57</v>
      </c>
      <c r="B28" s="4" t="s">
        <v>24</v>
      </c>
      <c r="C28">
        <v>10</v>
      </c>
      <c r="D28" s="1">
        <v>7660.5</v>
      </c>
      <c r="E28" s="2">
        <v>0.30437802025060401</v>
      </c>
      <c r="H28" s="1"/>
      <c r="I28" s="2"/>
      <c r="K28">
        <v>10</v>
      </c>
      <c r="L28" s="1">
        <v>7660.5</v>
      </c>
      <c r="M28" s="2">
        <v>0.30437802025060401</v>
      </c>
      <c r="P28" s="6">
        <f t="shared" si="2"/>
        <v>0.30437802025060401</v>
      </c>
      <c r="Q28" s="2">
        <f>INDEX([1]Ninja!$M$3:$M$32, MATCH(B28, [1]Ninja!$B$3:$B$32, 0))</f>
        <v>0.33257033924333701</v>
      </c>
      <c r="R28" s="6">
        <f t="shared" si="3"/>
        <v>-2.8192318992733001E-2</v>
      </c>
    </row>
    <row r="29" spans="1:18" x14ac:dyDescent="0.3">
      <c r="A29" t="s">
        <v>58</v>
      </c>
      <c r="B29" s="4" t="s">
        <v>25</v>
      </c>
      <c r="C29">
        <v>3</v>
      </c>
      <c r="D29" s="1">
        <v>152</v>
      </c>
      <c r="E29" s="2">
        <v>0.44188942894405803</v>
      </c>
      <c r="H29" s="1"/>
      <c r="I29" s="2"/>
      <c r="K29">
        <v>3</v>
      </c>
      <c r="L29" s="1">
        <v>152</v>
      </c>
      <c r="M29" s="2">
        <v>0.44188942894405803</v>
      </c>
      <c r="P29" s="6">
        <f t="shared" si="2"/>
        <v>0.44188942894405803</v>
      </c>
      <c r="Q29" s="2">
        <f>INDEX([1]Ninja!$M$3:$M$32, MATCH(B29, [1]Ninja!$B$3:$B$32, 0))</f>
        <v>0.51006628340635296</v>
      </c>
      <c r="R29" s="6">
        <f t="shared" si="3"/>
        <v>-6.8176854462294934E-2</v>
      </c>
    </row>
    <row r="30" spans="1:18" x14ac:dyDescent="0.3">
      <c r="A30" t="s">
        <v>59</v>
      </c>
      <c r="B30" s="4" t="s">
        <v>26</v>
      </c>
      <c r="D30" s="1"/>
      <c r="E30" s="2"/>
      <c r="H30" s="1"/>
      <c r="I30" s="2"/>
      <c r="L30" s="1"/>
      <c r="M30" s="2"/>
      <c r="P30" s="6"/>
      <c r="Q30" s="2"/>
      <c r="R30" s="6"/>
    </row>
    <row r="31" spans="1:18" x14ac:dyDescent="0.3">
      <c r="A31" t="s">
        <v>60</v>
      </c>
      <c r="B31" s="4" t="s">
        <v>27</v>
      </c>
      <c r="C31">
        <v>19</v>
      </c>
      <c r="D31" s="1">
        <v>8543</v>
      </c>
      <c r="E31" s="2">
        <v>0.398624019695624</v>
      </c>
      <c r="H31" s="1"/>
      <c r="I31" s="2"/>
      <c r="K31">
        <v>19</v>
      </c>
      <c r="L31" s="1">
        <v>8543</v>
      </c>
      <c r="M31" s="2">
        <v>0.398624019695624</v>
      </c>
      <c r="P31" s="6">
        <f t="shared" si="2"/>
        <v>0.398624019695624</v>
      </c>
      <c r="Q31" s="2">
        <f>INDEX([1]Ninja!$M$3:$M$32, MATCH(B31, [1]Ninja!$B$3:$B$32, 0))</f>
        <v>0.41671150151172898</v>
      </c>
      <c r="R31" s="6">
        <f t="shared" si="3"/>
        <v>-1.8087481816104978E-2</v>
      </c>
    </row>
    <row r="32" spans="1:18" x14ac:dyDescent="0.3">
      <c r="A32" t="s">
        <v>61</v>
      </c>
      <c r="B32" s="4" t="s">
        <v>28</v>
      </c>
      <c r="D32" s="1"/>
      <c r="E32" s="2"/>
      <c r="H32" s="1"/>
      <c r="I32" s="2"/>
      <c r="L32" s="1"/>
      <c r="M32" s="2"/>
      <c r="P32" s="6"/>
      <c r="Q32" s="2"/>
      <c r="R32" s="6"/>
    </row>
    <row r="33" spans="1:18" x14ac:dyDescent="0.3">
      <c r="A33" t="s">
        <v>62</v>
      </c>
      <c r="B33" s="4" t="s">
        <v>29</v>
      </c>
      <c r="D33" s="1"/>
      <c r="E33" s="2"/>
      <c r="H33" s="1"/>
      <c r="I33" s="2"/>
      <c r="L33" s="1"/>
      <c r="M33" s="2"/>
      <c r="P33" s="6"/>
      <c r="Q33" s="2"/>
      <c r="R33" s="6"/>
    </row>
    <row r="35" spans="1:18" x14ac:dyDescent="0.3">
      <c r="B35" s="4" t="s">
        <v>68</v>
      </c>
      <c r="C35" s="4">
        <f>SUM(C4:C33)</f>
        <v>187</v>
      </c>
      <c r="D35" s="7">
        <f>SUM(D4:D33)</f>
        <v>64052.9</v>
      </c>
      <c r="E35" s="8">
        <f>SUMPRODUCT(E4:E33, D4:D33) / SUM(D4:D33)</f>
        <v>0.3464087029161208</v>
      </c>
      <c r="F35" s="4"/>
      <c r="G35" s="4">
        <f>SUM(G4:G33)</f>
        <v>0</v>
      </c>
      <c r="H35" s="7">
        <f>SUM(H4:H33)</f>
        <v>0</v>
      </c>
      <c r="I35" s="10" t="str">
        <f>IFERROR(SUMPRODUCT(I4:I33, H4:H33) / SUM(H4:H33), "-")</f>
        <v>-</v>
      </c>
      <c r="J35" s="4"/>
      <c r="K35" s="4">
        <f>SUM(K4:K33)</f>
        <v>187</v>
      </c>
      <c r="L35" s="7">
        <f>SUM(L4:L33)</f>
        <v>64052.9</v>
      </c>
      <c r="M35" s="8">
        <f>SUMPRODUCT(M4:M33, L4:L33) / SUM(L4:L33)</f>
        <v>0.3464087029161208</v>
      </c>
    </row>
  </sheetData>
  <mergeCells count="4">
    <mergeCell ref="C1:M1"/>
    <mergeCell ref="C2:E2"/>
    <mergeCell ref="G2:I2"/>
    <mergeCell ref="K2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</vt:lpstr>
      <vt:lpstr>NearTerm</vt:lpstr>
      <vt:lpstr>LongTerm</vt:lpstr>
    </vt:vector>
  </TitlesOfParts>
  <Company>Imperial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Staffell</dc:creator>
  <cp:lastModifiedBy>Iain Staffell</cp:lastModifiedBy>
  <dcterms:created xsi:type="dcterms:W3CDTF">2017-06-21T09:17:39Z</dcterms:created>
  <dcterms:modified xsi:type="dcterms:W3CDTF">2017-06-21T10:52:00Z</dcterms:modified>
</cp:coreProperties>
</file>