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F4AEFE2B-5EEA-4CA5-AE2F-68491D2DA015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ocuments" sheetId="1" r:id="rId1"/>
    <sheet name="Invoice Lines" sheetId="5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O2" i="5"/>
  <c r="P2" i="5" s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P17" i="5" s="1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D2" i="3"/>
  <c r="H2" i="5" s="1"/>
  <c r="D3" i="3"/>
  <c r="H3" i="5" s="1"/>
  <c r="D4" i="3"/>
  <c r="H4" i="5" s="1"/>
  <c r="D5" i="3"/>
  <c r="H5" i="5" s="1"/>
  <c r="D6" i="3"/>
  <c r="H6" i="5" s="1"/>
  <c r="D7" i="3"/>
  <c r="H7" i="5" s="1"/>
  <c r="D8" i="3"/>
  <c r="D9" i="3"/>
  <c r="D10" i="3"/>
  <c r="H10" i="5" s="1"/>
  <c r="D11" i="3"/>
  <c r="H11" i="5" s="1"/>
  <c r="D12" i="3"/>
  <c r="H12" i="5" s="1"/>
  <c r="D13" i="3"/>
  <c r="H13" i="5" s="1"/>
  <c r="D14" i="3"/>
  <c r="H14" i="5" s="1"/>
  <c r="D15" i="3"/>
  <c r="H15" i="5" s="1"/>
  <c r="D16" i="3"/>
  <c r="H16" i="5" s="1"/>
  <c r="D17" i="3"/>
  <c r="H17" i="5" s="1"/>
  <c r="D18" i="3"/>
  <c r="H18" i="5" s="1"/>
  <c r="D19" i="3"/>
  <c r="H19" i="5" s="1"/>
  <c r="D20" i="3"/>
  <c r="H20" i="5" s="1"/>
  <c r="D21" i="3"/>
  <c r="D22" i="3"/>
  <c r="D23" i="3"/>
  <c r="D24" i="3"/>
  <c r="D25" i="3"/>
  <c r="H25" i="5" s="1"/>
  <c r="D26" i="3"/>
  <c r="H26" i="5" s="1"/>
  <c r="D27" i="3"/>
  <c r="H27" i="5" s="1"/>
  <c r="D28" i="3"/>
  <c r="H28" i="5" s="1"/>
  <c r="D29" i="3"/>
  <c r="H29" i="5" s="1"/>
  <c r="D30" i="3"/>
  <c r="D31" i="3"/>
  <c r="H31" i="5" s="1"/>
  <c r="D32" i="3"/>
  <c r="H32" i="5" s="1"/>
  <c r="H21" i="5"/>
  <c r="H24" i="5"/>
  <c r="H23" i="5"/>
  <c r="H8" i="5"/>
  <c r="H9" i="5"/>
  <c r="H22" i="5"/>
  <c r="H30" i="5"/>
  <c r="P14" i="1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" i="1"/>
  <c r="P2" i="1" s="1"/>
  <c r="P4" i="5"/>
  <c r="P5" i="5"/>
</calcChain>
</file>

<file path=xl/sharedStrings.xml><?xml version="1.0" encoding="utf-8"?>
<sst xmlns="http://schemas.openxmlformats.org/spreadsheetml/2006/main" count="934" uniqueCount="222">
  <si>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</si>
  <si>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</si>
  <si>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</si>
  <si>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</si>
  <si>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</si>
  <si>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</si>
  <si>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</si>
  <si>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</si>
  <si>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</si>
  <si>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</si>
  <si>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</si>
  <si>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</si>
  <si>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</si>
  <si>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</si>
  <si>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</si>
  <si>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</si>
  <si>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</si>
  <si>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</si>
  <si>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</si>
  <si>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</si>
  <si>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</si>
  <si>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</si>
  <si>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</si>
  <si>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</si>
  <si>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</si>
  <si>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</si>
  <si>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</si>
  <si>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</si>
  <si>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</si>
  <si>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</si>
  <si>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</si>
  <si>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</si>
  <si>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</si>
  <si>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</si>
  <si>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</si>
  <si>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</si>
  <si>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</si>
  <si>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</si>
  <si>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</si>
  <si>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</si>
  <si>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</si>
  <si>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</si>
  <si>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</si>
  <si>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</si>
  <si>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</si>
  <si>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</si>
  <si>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</si>
  <si>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</si>
  <si>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</si>
  <si>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</si>
  <si>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</si>
  <si>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</si>
  <si>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</si>
  <si>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</si>
  <si>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</si>
  <si>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</si>
  <si>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</si>
  <si>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</si>
  <si>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B</t>
  </si>
  <si>
    <t>EG</t>
  </si>
  <si>
    <t>Cairo Governorate</t>
  </si>
  <si>
    <t>Cairo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</si>
  <si>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</si>
  <si>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</si>
  <si>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</si>
  <si>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</si>
  <si>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</si>
  <si>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</si>
  <si>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</si>
  <si>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</si>
  <si>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</si>
  <si>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</si>
  <si>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</si>
  <si>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</si>
  <si>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</si>
  <si>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</si>
  <si>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</si>
  <si>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</si>
  <si>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</si>
  <si>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</si>
  <si>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</si>
  <si>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</si>
  <si>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</si>
  <si>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EGP</t>
  </si>
  <si>
    <t>InternalId</t>
  </si>
  <si>
    <t>TaxType</t>
  </si>
  <si>
    <t>Rate</t>
  </si>
  <si>
    <t>Amount</t>
  </si>
  <si>
    <t>SubType</t>
  </si>
  <si>
    <t>ReceiverGovernorate</t>
  </si>
  <si>
    <t>IssuerGovernorate</t>
  </si>
  <si>
    <t>Completed</t>
  </si>
  <si>
    <t xml:space="preserve">Bureau Veritas Egypt </t>
  </si>
  <si>
    <t>Nasr City -Ard Al-Golf</t>
  </si>
  <si>
    <t>Hassan Aflatoon St.-Nozha St.</t>
  </si>
  <si>
    <t>6th</t>
  </si>
  <si>
    <t>HSBC</t>
  </si>
  <si>
    <t>CITY STARS MALL , NASR CITY , CAIRO</t>
  </si>
  <si>
    <t>040-079204-001 (FOR EGP)
040-079204-110 (FOR USD)
040-079204-111 (FOR EUR)</t>
  </si>
  <si>
    <t>EBBKEGCX</t>
  </si>
  <si>
    <t>N30</t>
  </si>
  <si>
    <t>EG160025004000000040079204001 (FOR EGP)
EG800025004000000040079204110 (FOR USD)
EG530025004000000040079204111 (FOR EUR)</t>
  </si>
  <si>
    <t>EG-200080652-069</t>
  </si>
  <si>
    <t>USD</t>
  </si>
  <si>
    <t>T1</t>
  </si>
  <si>
    <t>V009</t>
  </si>
  <si>
    <t>Heliopolis</t>
  </si>
  <si>
    <t>V007</t>
  </si>
  <si>
    <t>EA</t>
  </si>
  <si>
    <t>2021-12-22 00:00:00</t>
  </si>
  <si>
    <t>BUREAU VERITAS MARINE &amp; OFFSHO</t>
  </si>
  <si>
    <t>SADECO CALIBRATION SERVICES</t>
  </si>
  <si>
    <t>PHARONIC PETROLEUM CO.(PHPC)</t>
  </si>
  <si>
    <t>ENGINEERING GROUP FOR CONTRACT</t>
  </si>
  <si>
    <t>GALAXY CHEMICALS (EGYPT) SAE</t>
  </si>
  <si>
    <t>ALEXANDRINA CHEMICALS TERMINAL</t>
  </si>
  <si>
    <t>TETRALIFT</t>
  </si>
  <si>
    <t>LEEDS SECURITY</t>
  </si>
  <si>
    <t>BUREAU VERITAS BIVAC B.V.</t>
  </si>
  <si>
    <t>NATIONAL PORT SAID COMPANY ( N</t>
  </si>
  <si>
    <t>IIC FOR STEEL PLANTS MANAGEMEN</t>
  </si>
  <si>
    <t>EGYPTIAN CO.FOR PRESTRESSED CO</t>
  </si>
  <si>
    <t>EGYPTIAN CO. FOR PRESTRESSED C</t>
  </si>
  <si>
    <t>TECHNOPHARMA EGYPT</t>
  </si>
  <si>
    <t>SEPIA OFFSHORE FOR PETROLEUM A</t>
  </si>
  <si>
    <t>EDT OFFSHORE EGYPT S.A.E</t>
  </si>
  <si>
    <t>PARADISE MARINE COMPANY</t>
  </si>
  <si>
    <t>ARAB SHIPPING AND TRADING GROU</t>
  </si>
  <si>
    <t>DOLPHIN FOR INDUSTRIAL SAFETY</t>
  </si>
  <si>
    <t>DOLPHIN MARINE CO.</t>
  </si>
  <si>
    <t>DOLPHIN MARINE FREE ZONE</t>
  </si>
  <si>
    <t>F</t>
  </si>
  <si>
    <t>V001</t>
  </si>
  <si>
    <t>V002</t>
  </si>
  <si>
    <t>FR</t>
  </si>
  <si>
    <t>Departement des Comptabilites France -TSA 61001- Chemin des Peupliers</t>
  </si>
  <si>
    <t>DARDILLY CEDEX</t>
  </si>
  <si>
    <t>NL</t>
  </si>
  <si>
    <t>3011 XB</t>
  </si>
  <si>
    <t>ROTTERDAM</t>
  </si>
  <si>
    <t>Boompjes</t>
  </si>
  <si>
    <t>NEW MAADI</t>
  </si>
  <si>
    <t>Alexandria</t>
  </si>
  <si>
    <t>Suez</t>
  </si>
  <si>
    <t>New Cairo</t>
  </si>
  <si>
    <t>4TH INDUSTRIAL ZONE</t>
  </si>
  <si>
    <t>Borg Al-Arab</t>
  </si>
  <si>
    <t>EL LABANNE DISTRICT</t>
  </si>
  <si>
    <t>Abis-elram</t>
  </si>
  <si>
    <t>EL MANSHEYA</t>
  </si>
  <si>
    <t>NEW BORG EL ARAB</t>
  </si>
  <si>
    <t>SMOUHA</t>
  </si>
  <si>
    <t>freezone</t>
  </si>
  <si>
    <t>adabeya</t>
  </si>
  <si>
    <t>21012323 OK 00942</t>
  </si>
  <si>
    <t>21012321 OK 00942</t>
  </si>
  <si>
    <t>21012322 OK 00942</t>
  </si>
  <si>
    <t>21012325 OK 00942</t>
  </si>
  <si>
    <t xml:space="preserve">1st Surveillance audit  
ISO 14001:2015          
ISO 45001:2018          </t>
  </si>
  <si>
    <t xml:space="preserve">PHPCO ONSHORE SITE INSPECTION SERVICES 
5TH SETTLEMENT HEAD OFFICE        
19 DAYS - MEP inspection DONE BY ENG.ESLAM HUSSIEN 
@ 5TH SETTLEMENT HEAD OFFICE                       
September 2020                                     
1 Day X 2200 EGP = 2200 EGP                        
October 2020                                       
8 Days X 2200 EGP = 22000 EGP                      
November 2020                                      
6 Days X 2200 EGP = 13200 EGP                      
December 2020                                      
4 Days X 2200 EGP = 8800 EGP                            </t>
  </si>
  <si>
    <t xml:space="preserve">RECERTIFICATION      
MAIN AUDIT           
ISO 9001:2015        </t>
  </si>
  <si>
    <t xml:space="preserve">ISO 22716:2007     
Scope extension    </t>
  </si>
  <si>
    <t xml:space="preserve">1st Surveillance audit   
IMS                      
ISO 9001:2015            
ISO 45001:2018           </t>
  </si>
  <si>
    <t xml:space="preserve">2nd Surveillance audit     
ISO 9001:2015              </t>
  </si>
  <si>
    <t xml:space="preserve">Third party Inspection Services @ TK 77            
Work performed by Eng. Islam Shawky in August 2021 
2 Man-days X EGP 2200 = EGP 4400                   
PO# 9500716124                                                 </t>
  </si>
  <si>
    <t xml:space="preserve">Third party Inspection Services @ TK 77                
Work performed by Eng.Shams Mohamed in September 2021  
2 Man-days X EGP 2200 = EGP 4400                       
PO# 9500605242                                                                                        </t>
  </si>
  <si>
    <t xml:space="preserve">NEW CERTIFICATE  IMS   
INITIAL &amp; MAIN AUDIT   
ISO 9001:2015          
ISO 14001:2015         
ISO 45001:2018         </t>
  </si>
  <si>
    <t xml:space="preserve">INVOICE TO BE ISSUE 6 FILES COD (November)   </t>
  </si>
  <si>
    <t xml:space="preserve">Quality Inspection supervision of CHILOE ISLAND Inspection 
During loading on trucks Releasing from damietta Port      
Egyptian Steel PO 20002468                                 
BV REF No. EGY.ITD.18.06.22.24.02                          
Total Quantity :20116.6 x0.5 Per Ton=10058                 </t>
  </si>
  <si>
    <t xml:space="preserve">Quality Inspection supervision of CHILOE iSLAND INSPECTION
During loading on trucks Releasing from damietta Port     
Egyptian Steel PO 64/2020                                 
BV REF No. EGY.ITD.18.06.22.24.01                         
Total Quantity :20129.3 x0.5 Per Ton=10064.5              </t>
  </si>
  <si>
    <t xml:space="preserve">4th Surveillance audit  
ISO 45001:2018          </t>
  </si>
  <si>
    <t xml:space="preserve">1st Surveillance audit         
ISO 9001:2015                  </t>
  </si>
  <si>
    <t xml:space="preserve">Recertification - IMS       
MAIN AUDIT                  
ISO 9001:2015               
ISO 14001:2015              
ISO 45001:2018              </t>
  </si>
  <si>
    <t xml:space="preserve">Accreditation Fees  </t>
  </si>
  <si>
    <t xml:space="preserve">1st Surveillance audit       
ISO 9001:2015                
ISO 14001:2015               
ISO 45001:2018               </t>
  </si>
  <si>
    <t xml:space="preserve">1st Surveillance audit     
ISO 9001:2015              
ISO 14001:2015             
ISO 45001:2018             </t>
  </si>
  <si>
    <t xml:space="preserve">5th Surveillance audit     
ISO 9001:2015              </t>
  </si>
  <si>
    <t xml:space="preserve">RECERTIFICATION       
MAIN AUDIT            
ISO 9001:2015         </t>
  </si>
  <si>
    <t xml:space="preserve">2nd Surveillance audit       
ISO 9001:2015                </t>
  </si>
  <si>
    <t xml:space="preserve">2nd Surveillance audit  
ISO 9001:2015           </t>
  </si>
  <si>
    <t xml:space="preserve">NEW CERTIFICATE               
INTIAL &amp; MAIN AUDIT           
ISO 9001:2015                 </t>
  </si>
  <si>
    <t xml:space="preserve">Accreditation Fees     </t>
  </si>
  <si>
    <t>FR34821131844</t>
  </si>
  <si>
    <t>NL007112774B01</t>
  </si>
  <si>
    <t xml:space="preserve">MAADI AL SARAYAT </t>
  </si>
  <si>
    <t>TOTALENERGIES MARKETING</t>
  </si>
  <si>
    <t>MAADI</t>
  </si>
  <si>
    <t>Degla</t>
  </si>
  <si>
    <t>17B</t>
  </si>
  <si>
    <t>Zu El Faqar St, Cornish El-Nil St,</t>
  </si>
  <si>
    <t>SECTION 10, SPECIMEN 53</t>
  </si>
  <si>
    <t xml:space="preserve">BLOCK M THE PUPLIC FREE ZONE 
ATTAKA SUEZ 43527                   </t>
  </si>
  <si>
    <t xml:space="preserve">EL DEKHILA PORT </t>
  </si>
  <si>
    <t xml:space="preserve">SHAMS EL DAHABI ST., 
ARD EL GOLF             </t>
  </si>
  <si>
    <t xml:space="preserve">Haroun al rasheed St.
Fourth district, first New Cairo   </t>
  </si>
  <si>
    <t>Second sector, fifth settlement</t>
  </si>
  <si>
    <t>EL MERGHANI ROAD</t>
  </si>
  <si>
    <t>ISMAIL MEHANA STREET, EL LABANNE DIST</t>
  </si>
  <si>
    <t>Ismail Mehanna street,</t>
  </si>
  <si>
    <t>Alex view-new nasrya village</t>
  </si>
  <si>
    <t>EL NASR ST.</t>
  </si>
  <si>
    <t xml:space="preserve"> 2nd INDUSTRIAL ZONE
AREA A3               </t>
  </si>
  <si>
    <t>EL TAAWONEYAT ST.</t>
  </si>
  <si>
    <t>21002929A</t>
  </si>
  <si>
    <t>21002929B</t>
  </si>
  <si>
    <t>21002935A</t>
  </si>
  <si>
    <t>21002935B</t>
  </si>
  <si>
    <t>21002941A</t>
  </si>
  <si>
    <t>21002941B</t>
  </si>
  <si>
    <t>21002948A</t>
  </si>
  <si>
    <t>21002948B</t>
  </si>
  <si>
    <t>21002948C</t>
  </si>
  <si>
    <t>21002929AT</t>
  </si>
  <si>
    <t>21002929BT</t>
  </si>
  <si>
    <t>21002935AT</t>
  </si>
  <si>
    <t>21002935BT</t>
  </si>
  <si>
    <t>21002941AT</t>
  </si>
  <si>
    <t>21002941BT</t>
  </si>
  <si>
    <t>21002948AT</t>
  </si>
  <si>
    <t>21002948BT</t>
  </si>
  <si>
    <t>21002948CT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</si>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</sst>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;[Red]0.00000"/>
    <numFmt numFmtId="165" formatCode="#,##0.00;[Red]#,##0.00"/>
    <numFmt numFmtId="166" formatCode="#,##0.00000;[Red]#,##0.00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Alignment="1">
      <alignment horizontal="left" vertical="top"/>
    </xf>
    <xf numFmtId="167" fontId="0" fillId="0" borderId="0" xfId="0" applyNumberFormat="1" applyFont="1" applyFill="1" applyBorder="1" applyAlignment="1">
      <alignment horizontal="left" vertical="top"/>
    </xf>
    <xf numFmtId="167" fontId="3" fillId="0" borderId="0" xfId="0" applyNumberFormat="1" applyFont="1" applyFill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166" fontId="1" fillId="0" borderId="0" xfId="0" applyNumberFormat="1" applyFont="1" applyFill="1" applyBorder="1" applyAlignment="1">
      <alignment horizontal="left" vertical="top"/>
    </xf>
    <xf numFmtId="164" fontId="0" fillId="0" borderId="0" xfId="0" applyNumberFormat="1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top"/>
    </xf>
    <xf numFmtId="2" fontId="0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164" fontId="0" fillId="2" borderId="0" xfId="0" applyNumberFormat="1" applyFont="1" applyFill="1" applyBorder="1" applyAlignment="1">
      <alignment horizontal="left" vertical="top"/>
    </xf>
    <xf numFmtId="49" fontId="0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0" fillId="2" borderId="0" xfId="0" applyNumberFormat="1" applyFont="1" applyFill="1" applyBorder="1" applyAlignment="1">
      <alignment horizontal="left" vertical="top"/>
    </xf>
    <xf numFmtId="2" fontId="0" fillId="2" borderId="0" xfId="1" applyNumberFormat="1" applyFont="1" applyFill="1" applyBorder="1" applyAlignment="1">
      <alignment horizontal="left" vertical="top"/>
    </xf>
    <xf numFmtId="166" fontId="3" fillId="2" borderId="0" xfId="0" applyNumberFormat="1" applyFont="1" applyFill="1" applyAlignment="1">
      <alignment horizontal="left" vertical="top"/>
    </xf>
  </cellXfs>
  <cellStyles count="2">
    <cellStyle name="Normal" xfId="0" builtinId="0"/>
    <cellStyle name="Percent" xfId="1" builtinId="5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000;[Red]#,##0.00000"/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000;[Red]#,##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000;[Red]#,##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G27" totalsRowShown="0" headerRowDxfId="90" dataDxfId="89">
  <autoFilter ref="A1:BG27" xr:uid="{00000000-0009-0000-0100-000003000000}"/>
  <tableColumns count="59">
    <tableColumn id="1" xr3:uid="{00000000-0010-0000-0000-000001000000}" name="DocumentType" dataDxfId="8"/>
    <tableColumn id="2" xr3:uid="{00000000-0010-0000-0000-000002000000}" name="DocumentTypeVersion" dataDxfId="6"/>
    <tableColumn id="3" xr3:uid="{00000000-0010-0000-0000-000003000000}" name="DateTimeIssued" dataDxfId="7"/>
    <tableColumn id="4" xr3:uid="{00000000-0010-0000-0000-000004000000}" name="TaxpayerActivitycode" dataDxfId="88"/>
    <tableColumn id="5" xr3:uid="{00000000-0010-0000-0000-000005000000}" name="InternaldocumentId" dataDxfId="87"/>
    <tableColumn id="6" xr3:uid="{00000000-0010-0000-0000-000006000000}" name="PurchaseOrderReference" dataDxfId="86"/>
    <tableColumn id="7" xr3:uid="{00000000-0010-0000-0000-000007000000}" name="PurchaseOrderDescription" dataDxfId="85"/>
    <tableColumn id="8" xr3:uid="{00000000-0010-0000-0000-000008000000}" name="SalesOrderReference" dataDxfId="84"/>
    <tableColumn id="9" xr3:uid="{00000000-0010-0000-0000-000009000000}" name="SalesOrderDescription" dataDxfId="83"/>
    <tableColumn id="10" xr3:uid="{00000000-0010-0000-0000-00000A000000}" name="ProformaInvoiceNumber" dataDxfId="82"/>
    <tableColumn id="11" xr3:uid="{00000000-0010-0000-0000-00000B000000}" name="TotalSalesAmount" dataDxfId="81"/>
    <tableColumn id="12" xr3:uid="{00000000-0010-0000-0000-00000C000000}" name="TotalDiscountAmount" dataDxfId="80"/>
    <tableColumn id="13" xr3:uid="{00000000-0010-0000-0000-00000D000000}" name="NetAmount" dataDxfId="79"/>
    <tableColumn id="14" xr3:uid="{00000000-0010-0000-0000-00000E000000}" name="ExtraDiscountAmount" dataDxfId="78"/>
    <tableColumn id="15" xr3:uid="{00000000-0010-0000-0000-00000F000000}" name="TotalItemsDiscountAmount" dataDxfId="77"/>
    <tableColumn id="16" xr3:uid="{00000000-0010-0000-0000-000010000000}" name="TotalAmount" dataDxfId="76"/>
    <tableColumn id="17" xr3:uid="{00000000-0010-0000-0000-000011000000}" name="IssuerId" dataDxfId="75"/>
    <tableColumn id="18" xr3:uid="{00000000-0010-0000-0000-000012000000}" name="IssuerName" dataDxfId="74"/>
    <tableColumn id="19" xr3:uid="{00000000-0010-0000-0000-000013000000}" name="IssuerType" dataDxfId="73"/>
    <tableColumn id="20" xr3:uid="{00000000-0010-0000-0000-000014000000}" name="IssuerBranchID" dataDxfId="72"/>
    <tableColumn id="21" xr3:uid="{00000000-0010-0000-0000-000015000000}" name="IssuerCountry" dataDxfId="71"/>
    <tableColumn id="22" xr3:uid="{00000000-0010-0000-0000-000016000000}" name="IssuerGovernorate" dataDxfId="70"/>
    <tableColumn id="23" xr3:uid="{00000000-0010-0000-0000-000017000000}" name="IssuerRegionCity" dataDxfId="69"/>
    <tableColumn id="24" xr3:uid="{00000000-0010-0000-0000-000018000000}" name="IssuerStreet" dataDxfId="68"/>
    <tableColumn id="25" xr3:uid="{00000000-0010-0000-0000-000019000000}" name="IssuerBuildingNumber" dataDxfId="67"/>
    <tableColumn id="26" xr3:uid="{00000000-0010-0000-0000-00001A000000}" name="IssuerPostalCode" dataDxfId="66"/>
    <tableColumn id="27" xr3:uid="{00000000-0010-0000-0000-00001B000000}" name="IssuerFloor" dataDxfId="65"/>
    <tableColumn id="28" xr3:uid="{00000000-0010-0000-0000-00001C000000}" name="IssuerRoom" dataDxfId="64"/>
    <tableColumn id="29" xr3:uid="{00000000-0010-0000-0000-00001D000000}" name="IssuerLandmark" dataDxfId="63"/>
    <tableColumn id="30" xr3:uid="{00000000-0010-0000-0000-00001E000000}" name="IssuerAdditionalInformation" dataDxfId="62"/>
    <tableColumn id="31" xr3:uid="{00000000-0010-0000-0000-00001F000000}" name="ReceiverId" dataDxfId="61"/>
    <tableColumn id="32" xr3:uid="{00000000-0010-0000-0000-000020000000}" name="ReceiverName" dataDxfId="60"/>
    <tableColumn id="33" xr3:uid="{00000000-0010-0000-0000-000021000000}" name="ReceiverType" dataDxfId="59"/>
    <tableColumn id="34" xr3:uid="{00000000-0010-0000-0000-000022000000}" name="ReceiverCountry" dataDxfId="58"/>
    <tableColumn id="35" xr3:uid="{00000000-0010-0000-0000-000023000000}" name="ReceiverGovernorate" dataDxfId="57"/>
    <tableColumn id="36" xr3:uid="{00000000-0010-0000-0000-000024000000}" name="ReceiverRegionCity" dataDxfId="56"/>
    <tableColumn id="37" xr3:uid="{00000000-0010-0000-0000-000025000000}" name="ReceiverStreet" dataDxfId="55"/>
    <tableColumn id="38" xr3:uid="{00000000-0010-0000-0000-000026000000}" name="ReceiverBuildingNumber" dataDxfId="54"/>
    <tableColumn id="39" xr3:uid="{00000000-0010-0000-0000-000027000000}" name="ReceiverPostalCode" dataDxfId="53"/>
    <tableColumn id="40" xr3:uid="{00000000-0010-0000-0000-000028000000}" name="ReceiverFloor" dataDxfId="52"/>
    <tableColumn id="41" xr3:uid="{00000000-0010-0000-0000-000029000000}" name="ReceiverRoom" dataDxfId="51"/>
    <tableColumn id="42" xr3:uid="{00000000-0010-0000-0000-00002A000000}" name="ReceiverLandmark" dataDxfId="50"/>
    <tableColumn id="43" xr3:uid="{00000000-0010-0000-0000-00002B000000}" name="ReceiverAdditionalInformation" dataDxfId="49"/>
    <tableColumn id="44" xr3:uid="{00000000-0010-0000-0000-00002C000000}" name="BankName" dataDxfId="48"/>
    <tableColumn id="45" xr3:uid="{00000000-0010-0000-0000-00002D000000}" name="BankAddress" dataDxfId="47"/>
    <tableColumn id="46" xr3:uid="{00000000-0010-0000-0000-00002E000000}" name="BankAccountNo" dataDxfId="46"/>
    <tableColumn id="47" xr3:uid="{00000000-0010-0000-0000-00002F000000}" name="BankAccountIBAN" dataDxfId="45"/>
    <tableColumn id="48" xr3:uid="{00000000-0010-0000-0000-000030000000}" name="SwiftCode" dataDxfId="44"/>
    <tableColumn id="49" xr3:uid="{00000000-0010-0000-0000-000031000000}" name="PaymentTerms" dataDxfId="43"/>
    <tableColumn id="50" xr3:uid="{00000000-0010-0000-0000-000032000000}" name="Approach" dataDxfId="42"/>
    <tableColumn id="51" xr3:uid="{00000000-0010-0000-0000-000033000000}" name="Packaging" dataDxfId="41"/>
    <tableColumn id="52" xr3:uid="{00000000-0010-0000-0000-000034000000}" name="DateValidity" dataDxfId="40"/>
    <tableColumn id="53" xr3:uid="{00000000-0010-0000-0000-000035000000}" name="ExportPort" dataDxfId="39"/>
    <tableColumn id="54" xr3:uid="{00000000-0010-0000-0000-000036000000}" name="CountryOfOrigin" dataDxfId="38"/>
    <tableColumn id="55" xr3:uid="{00000000-0010-0000-0000-000037000000}" name="GrossWeight" dataDxfId="37"/>
    <tableColumn id="56" xr3:uid="{00000000-0010-0000-0000-000038000000}" name="NetWeight" dataDxfId="36"/>
    <tableColumn id="57" xr3:uid="{00000000-0010-0000-0000-000039000000}" name="InternalDocumentStatus" dataDxfId="35"/>
    <tableColumn id="58" xr3:uid="{00000000-0010-0000-0000-00003A000000}" name="DeliveryTerms" dataDxfId="34"/>
    <tableColumn id="59" xr3:uid="{00000000-0010-0000-0000-00003B000000}" name="ParentInternalDocumentId" dataDxfId="3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503281-C12A-4BDF-9359-235A824050C1}" name="Table253" displayName="Table253" ref="A1:T32" totalsRowShown="0" headerRowDxfId="32" dataDxfId="31">
  <autoFilter ref="A1:T32" xr:uid="{8C503281-C12A-4BDF-9359-235A824050C1}"/>
  <tableColumns count="20">
    <tableColumn id="1" xr3:uid="{653EAF8B-E6B4-4EBE-9C13-B4AC0D668561}" name="InternalInvoiceLineId" dataDxfId="30"/>
    <tableColumn id="2" xr3:uid="{93139F2F-6FD1-46A1-9AB7-8940FF556372}" name="ItemType" dataDxfId="29"/>
    <tableColumn id="3" xr3:uid="{0E3C7471-673D-45DB-8BDA-D873295DA600}" name="ItemCode" dataDxfId="28"/>
    <tableColumn id="4" xr3:uid="{53CCF3C9-246B-4953-B880-5C2163EF1FE3}" name="UnitType" dataDxfId="27"/>
    <tableColumn id="5" xr3:uid="{6975F39F-7ACD-44C8-B13A-AEB0B34CBA00}" name="Quantity" dataDxfId="26"/>
    <tableColumn id="6" xr3:uid="{4A365F0B-5899-4FB1-83EF-A0A7AADA0101}" name="InternalCode" dataDxfId="25"/>
    <tableColumn id="7" xr3:uid="{26A25ED6-6E5E-469B-921F-968C5732CFE7}" name="SalesTotal" dataDxfId="2"/>
    <tableColumn id="8" xr3:uid="{07BA3AEF-A835-4A6F-B57F-2F7719DFAD22}" name="Total" dataDxfId="0">
      <calculatedColumnFormula>Table253[[#This Row],[NetTotal]]+Table1[[#This Row],[Amount]]</calculatedColumnFormula>
    </tableColumn>
    <tableColumn id="9" xr3:uid="{E65D34F1-9F3C-4082-A974-6DB4DDF19ED2}" name="ValueDifference" dataDxfId="1"/>
    <tableColumn id="10" xr3:uid="{68E0B610-DF30-427B-BB5B-A15BE8BB77E1}" name="TotalTaxableFees" dataDxfId="24"/>
    <tableColumn id="11" xr3:uid="{DF409FA2-FE24-4FA3-A336-3A8CFCA27A3B}" name="NetTotal" dataDxfId="23"/>
    <tableColumn id="12" xr3:uid="{8BFCBEB2-26F3-4CBC-AB32-ABBEA7FD019E}" name="ItemsDiscount" dataDxfId="22"/>
    <tableColumn id="13" xr3:uid="{920993BB-5FAF-480A-B23E-7156CB7140A5}" name="Description" dataDxfId="21"/>
    <tableColumn id="14" xr3:uid="{DDC7CEF9-56C3-4AE5-ADB6-FF0149478E6E}" name="CurrencySold" dataDxfId="20"/>
    <tableColumn id="15" xr3:uid="{0AB502AB-C0C1-4F97-ACA6-448B4E20DDD2}" name="AmountEGP" dataDxfId="19">
      <calculatedColumnFormula>G2/E2</calculatedColumnFormula>
    </tableColumn>
    <tableColumn id="16" xr3:uid="{56E8FACF-B98A-42BE-A596-1E26FD3B6FB2}" name="AmountSold" dataDxfId="18">
      <calculatedColumnFormula>Table253[[#This Row],[AmountEGP]]/Table253[[#This Row],[CurrencyExchangeRate]]</calculatedColumnFormula>
    </tableColumn>
    <tableColumn id="17" xr3:uid="{46F77231-DC05-482C-B060-3FD0D9E1F885}" name="CurrencyExchangeRate" dataDxfId="17"/>
    <tableColumn id="18" xr3:uid="{61F7C341-93CD-4C2C-B14D-42BBEFDFF158}" name="DiscountRate" dataDxfId="16"/>
    <tableColumn id="19" xr3:uid="{84E03CAA-EA98-4074-87B9-CF308B9E6991}" name="DiscountAmount" dataDxfId="15"/>
    <tableColumn id="20" xr3:uid="{BE2D0E2C-06D5-4C5C-B200-9C53EA3707CD}" name="InternalDocumentId" dataDxfId="14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F32" totalsRowShown="0" headerRowDxfId="13" dataDxfId="12">
  <autoFilter ref="A1:F32" xr:uid="{00000000-0009-0000-0100-000001000000}"/>
  <tableColumns count="6">
    <tableColumn id="1" xr3:uid="{00000000-0010-0000-0200-000001000000}" name="InternalId" dataDxfId="11"/>
    <tableColumn id="2" xr3:uid="{00000000-0010-0000-0200-000002000000}" name="TaxType" dataDxfId="5"/>
    <tableColumn id="3" xr3:uid="{00000000-0010-0000-0200-000003000000}" name="Rate" dataDxfId="3"/>
    <tableColumn id="4" xr3:uid="{00000000-0010-0000-0200-000004000000}" name="Amount" dataDxfId="4">
      <calculatedColumnFormula>Table1[[#This Row],[Rate]]*Table253[[#This Row],[NetTotal]]/100</calculatedColumnFormula>
    </tableColumn>
    <tableColumn id="5" xr3:uid="{00000000-0010-0000-0200-000005000000}" name="SubType" dataDxfId="10"/>
    <tableColumn id="6" xr3:uid="{00000000-0010-0000-0200-000006000000}" name="InternalInvoiceLineId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7"/>
  <sheetViews>
    <sheetView topLeftCell="AU1" zoomScale="120" zoomScaleNormal="120" workbookViewId="0">
      <selection activeCell="AE16" sqref="AE16:AE27"/>
    </sheetView>
  </sheetViews>
  <sheetFormatPr defaultColWidth="8.85546875" defaultRowHeight="15" customHeight="1" x14ac:dyDescent="0.25"/>
  <cols>
    <col min="1" max="1" width="18" bestFit="1" customWidth="1"/>
    <col min="2" max="2" width="26.28515625" bestFit="1" customWidth="1"/>
    <col min="3" max="3" width="29.7109375" bestFit="1" customWidth="1"/>
    <col min="4" max="4" width="22.28515625" customWidth="1"/>
    <col min="5" max="5" width="26.28515625" customWidth="1"/>
    <col min="6" max="6" width="25.85546875" bestFit="1" customWidth="1"/>
    <col min="7" max="7" width="24.42578125" bestFit="1" customWidth="1"/>
    <col min="8" max="8" width="20.140625" bestFit="1" customWidth="1"/>
    <col min="9" max="9" width="21.140625" bestFit="1" customWidth="1"/>
    <col min="10" max="10" width="23" bestFit="1" customWidth="1"/>
    <col min="11" max="11" width="17.7109375" bestFit="1" customWidth="1"/>
    <col min="12" max="12" width="20.85546875" bestFit="1" customWidth="1"/>
    <col min="13" max="13" width="16" bestFit="1" customWidth="1"/>
    <col min="14" max="14" width="20.85546875" bestFit="1" customWidth="1"/>
    <col min="15" max="15" width="25.28515625" bestFit="1" customWidth="1"/>
    <col min="16" max="16" width="17.140625" bestFit="1" customWidth="1"/>
    <col min="17" max="17" width="12.5703125" bestFit="1" customWidth="1"/>
    <col min="18" max="18" width="35.85546875" bestFit="1" customWidth="1"/>
    <col min="19" max="19" width="11.85546875" bestFit="1" customWidth="1"/>
    <col min="20" max="20" width="15.140625" bestFit="1" customWidth="1"/>
    <col min="21" max="21" width="14.28515625" bestFit="1" customWidth="1"/>
    <col min="22" max="22" width="18" bestFit="1" customWidth="1"/>
    <col min="23" max="23" width="20.5703125" bestFit="1" customWidth="1"/>
    <col min="24" max="24" width="27.7109375" bestFit="1" customWidth="1"/>
    <col min="25" max="25" width="21" customWidth="1"/>
    <col min="26" max="26" width="16.85546875" customWidth="1"/>
    <col min="27" max="27" width="12.140625" customWidth="1"/>
    <col min="28" max="28" width="12.7109375" bestFit="1" customWidth="1"/>
    <col min="29" max="29" width="15.7109375" customWidth="1"/>
    <col min="30" max="30" width="25.85546875" customWidth="1"/>
    <col min="31" max="31" width="16.5703125" bestFit="1" customWidth="1"/>
    <col min="32" max="32" width="42.28515625" bestFit="1" customWidth="1"/>
    <col min="33" max="33" width="14.140625" bestFit="1" customWidth="1"/>
    <col min="34" max="34" width="16.7109375" bestFit="1" customWidth="1"/>
    <col min="35" max="35" width="20.42578125" bestFit="1" customWidth="1"/>
    <col min="36" max="36" width="24.140625" bestFit="1" customWidth="1"/>
    <col min="37" max="37" width="67.85546875" bestFit="1" customWidth="1"/>
    <col min="38" max="38" width="23.28515625" bestFit="1" customWidth="1"/>
    <col min="39" max="39" width="19.28515625" bestFit="1" customWidth="1"/>
    <col min="40" max="40" width="14.42578125" bestFit="1" customWidth="1"/>
    <col min="41" max="41" width="15" bestFit="1" customWidth="1"/>
    <col min="42" max="42" width="18" bestFit="1" customWidth="1"/>
    <col min="43" max="43" width="28.140625" bestFit="1" customWidth="1"/>
    <col min="44" max="44" width="15.140625" bestFit="1" customWidth="1"/>
    <col min="45" max="45" width="34.42578125" bestFit="1" customWidth="1"/>
    <col min="46" max="46" width="24.85546875" bestFit="1" customWidth="1"/>
    <col min="47" max="47" width="41.85546875" customWidth="1"/>
    <col min="48" max="48" width="11.42578125" bestFit="1" customWidth="1"/>
    <col min="49" max="49" width="15.140625" bestFit="1" customWidth="1"/>
    <col min="50" max="51" width="11.140625" bestFit="1" customWidth="1"/>
    <col min="52" max="52" width="13.28515625" bestFit="1" customWidth="1"/>
    <col min="53" max="53" width="12" bestFit="1" customWidth="1"/>
    <col min="54" max="54" width="16.140625" bestFit="1" customWidth="1"/>
    <col min="55" max="55" width="13.42578125" bestFit="1" customWidth="1"/>
    <col min="56" max="56" width="12.140625" bestFit="1" customWidth="1"/>
    <col min="57" max="57" width="22.85546875" style="1" bestFit="1" customWidth="1"/>
    <col min="58" max="58" width="14.85546875" bestFit="1" customWidth="1"/>
    <col min="59" max="59" width="25" bestFit="1" customWidth="1"/>
  </cols>
  <sheetData>
    <row r="1" spans="1:59" s="4" customFormat="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90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89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3" t="s">
        <v>54</v>
      </c>
      <c r="BF1" s="4" t="s">
        <v>55</v>
      </c>
      <c r="BG1" s="4" t="s">
        <v>56</v>
      </c>
    </row>
    <row r="2" spans="1:59" ht="15" customHeight="1" x14ac:dyDescent="0.25">
      <c r="A2" s="3" t="s">
        <v>57</v>
      </c>
      <c r="B2" s="32" t="s">
        <v>221</v>
      </c>
      <c r="C2" s="2" t="s">
        <v>109</v>
      </c>
      <c r="D2" s="5">
        <v>6920</v>
      </c>
      <c r="E2" s="6">
        <v>21002923</v>
      </c>
      <c r="F2" s="5"/>
      <c r="G2" s="5"/>
      <c r="H2" s="5"/>
      <c r="I2" s="5"/>
      <c r="J2" s="5"/>
      <c r="K2" s="11">
        <v>81621.67</v>
      </c>
      <c r="L2" s="7">
        <v>0</v>
      </c>
      <c r="M2" s="11">
        <f>Table3[[#This Row],[TotalSalesAmount]]+Table3[[#This Row],[TotalDiscountAmount]]</f>
        <v>81621.67</v>
      </c>
      <c r="N2" s="7">
        <v>0</v>
      </c>
      <c r="O2" s="7">
        <v>0</v>
      </c>
      <c r="P2" s="11">
        <f>(Table3[[#This Row],[NetAmount]])+(Table3[[#This Row],[NetAmount]]*0%)</f>
        <v>81621.67</v>
      </c>
      <c r="Q2" s="5">
        <v>200080652</v>
      </c>
      <c r="R2" s="5" t="s">
        <v>92</v>
      </c>
      <c r="S2" s="3" t="s">
        <v>58</v>
      </c>
      <c r="T2" s="5">
        <v>0</v>
      </c>
      <c r="U2" s="5" t="s">
        <v>59</v>
      </c>
      <c r="V2" s="3" t="s">
        <v>60</v>
      </c>
      <c r="W2" s="5" t="s">
        <v>93</v>
      </c>
      <c r="X2" s="5" t="s">
        <v>94</v>
      </c>
      <c r="Y2" s="5">
        <v>51</v>
      </c>
      <c r="Z2" s="5"/>
      <c r="AA2" s="5" t="s">
        <v>95</v>
      </c>
      <c r="AB2" s="5"/>
      <c r="AC2" s="5"/>
      <c r="AD2" s="5"/>
      <c r="AE2" s="5" t="s">
        <v>182</v>
      </c>
      <c r="AF2" s="12" t="s">
        <v>110</v>
      </c>
      <c r="AG2" s="3" t="s">
        <v>131</v>
      </c>
      <c r="AH2" s="3" t="s">
        <v>134</v>
      </c>
      <c r="AI2" s="3" t="s">
        <v>136</v>
      </c>
      <c r="AJ2" s="5" t="s">
        <v>136</v>
      </c>
      <c r="AK2" s="5" t="s">
        <v>135</v>
      </c>
      <c r="AL2" s="5">
        <v>41</v>
      </c>
      <c r="AM2" s="5">
        <v>69574</v>
      </c>
      <c r="AN2" s="5"/>
      <c r="AO2" s="5"/>
      <c r="AP2" s="5"/>
      <c r="AQ2" s="5"/>
      <c r="AR2" s="3" t="s">
        <v>96</v>
      </c>
      <c r="AS2" s="3" t="s">
        <v>97</v>
      </c>
      <c r="AT2" s="8" t="s">
        <v>98</v>
      </c>
      <c r="AU2" s="8" t="s">
        <v>101</v>
      </c>
      <c r="AV2" s="3" t="s">
        <v>99</v>
      </c>
      <c r="AW2" s="3" t="s">
        <v>100</v>
      </c>
      <c r="AX2" s="5"/>
      <c r="AY2" s="5"/>
      <c r="AZ2" s="5"/>
      <c r="BA2" s="5"/>
      <c r="BB2" s="5"/>
      <c r="BC2" s="9">
        <v>0</v>
      </c>
      <c r="BD2" s="9">
        <v>0</v>
      </c>
      <c r="BE2" s="3" t="s">
        <v>91</v>
      </c>
      <c r="BF2" s="5"/>
      <c r="BG2" s="5"/>
    </row>
    <row r="3" spans="1:59" ht="15" customHeight="1" x14ac:dyDescent="0.25">
      <c r="A3" s="3" t="s">
        <v>57</v>
      </c>
      <c r="B3" s="32" t="s">
        <v>221</v>
      </c>
      <c r="C3" s="2" t="s">
        <v>109</v>
      </c>
      <c r="D3" s="5">
        <v>6920</v>
      </c>
      <c r="E3" s="6">
        <v>21002924</v>
      </c>
      <c r="F3" s="5"/>
      <c r="G3" s="5"/>
      <c r="H3" s="5"/>
      <c r="I3" s="5"/>
      <c r="J3" s="5"/>
      <c r="K3" s="11">
        <v>1093209.69</v>
      </c>
      <c r="L3" s="7">
        <v>0</v>
      </c>
      <c r="M3" s="11">
        <f>Table3[[#This Row],[TotalSalesAmount]]+Table3[[#This Row],[TotalDiscountAmount]]</f>
        <v>1093209.69</v>
      </c>
      <c r="N3" s="7">
        <v>0</v>
      </c>
      <c r="O3" s="7">
        <v>0</v>
      </c>
      <c r="P3" s="11">
        <f>(Table3[[#This Row],[NetAmount]])+(Table3[[#This Row],[NetAmount]]*0%)</f>
        <v>1093209.69</v>
      </c>
      <c r="Q3" s="5">
        <v>200080652</v>
      </c>
      <c r="R3" s="5" t="s">
        <v>92</v>
      </c>
      <c r="S3" s="3" t="s">
        <v>58</v>
      </c>
      <c r="T3" s="5">
        <v>0</v>
      </c>
      <c r="U3" s="5" t="s">
        <v>59</v>
      </c>
      <c r="V3" s="3" t="s">
        <v>60</v>
      </c>
      <c r="W3" s="5" t="s">
        <v>93</v>
      </c>
      <c r="X3" s="5" t="s">
        <v>94</v>
      </c>
      <c r="Y3" s="5">
        <v>51</v>
      </c>
      <c r="Z3" s="5"/>
      <c r="AA3" s="5" t="s">
        <v>95</v>
      </c>
      <c r="AB3" s="5"/>
      <c r="AC3" s="5"/>
      <c r="AD3" s="5"/>
      <c r="AE3" s="5" t="s">
        <v>182</v>
      </c>
      <c r="AF3" s="12" t="s">
        <v>110</v>
      </c>
      <c r="AG3" s="3" t="s">
        <v>131</v>
      </c>
      <c r="AH3" s="3" t="s">
        <v>134</v>
      </c>
      <c r="AI3" s="3" t="s">
        <v>136</v>
      </c>
      <c r="AJ3" s="5" t="s">
        <v>136</v>
      </c>
      <c r="AK3" s="5" t="s">
        <v>135</v>
      </c>
      <c r="AL3" s="5">
        <v>41</v>
      </c>
      <c r="AM3" s="5">
        <v>69574</v>
      </c>
      <c r="AN3" s="5"/>
      <c r="AO3" s="5"/>
      <c r="AP3" s="5"/>
      <c r="AQ3" s="5"/>
      <c r="AR3" s="3" t="s">
        <v>96</v>
      </c>
      <c r="AS3" s="3" t="s">
        <v>97</v>
      </c>
      <c r="AT3" s="8" t="s">
        <v>98</v>
      </c>
      <c r="AU3" s="8" t="s">
        <v>101</v>
      </c>
      <c r="AV3" s="3" t="s">
        <v>99</v>
      </c>
      <c r="AW3" s="3" t="s">
        <v>100</v>
      </c>
      <c r="AX3" s="5"/>
      <c r="AY3" s="5"/>
      <c r="AZ3" s="5"/>
      <c r="BA3" s="5"/>
      <c r="BB3" s="5"/>
      <c r="BC3" s="9">
        <v>0</v>
      </c>
      <c r="BD3" s="9">
        <v>0</v>
      </c>
      <c r="BE3" s="3" t="s">
        <v>91</v>
      </c>
      <c r="BF3" s="5"/>
      <c r="BG3" s="5"/>
    </row>
    <row r="4" spans="1:59" ht="15" customHeight="1" x14ac:dyDescent="0.25">
      <c r="A4" s="3" t="s">
        <v>57</v>
      </c>
      <c r="B4" s="32" t="s">
        <v>221</v>
      </c>
      <c r="C4" s="10" t="s">
        <v>109</v>
      </c>
      <c r="D4" s="5">
        <v>6920</v>
      </c>
      <c r="E4" s="6">
        <v>21002925</v>
      </c>
      <c r="F4" s="5"/>
      <c r="G4" s="5"/>
      <c r="H4" s="5"/>
      <c r="I4" s="5"/>
      <c r="J4" s="5"/>
      <c r="K4" s="11">
        <v>48420.71</v>
      </c>
      <c r="L4" s="7">
        <v>0</v>
      </c>
      <c r="M4" s="11">
        <f>Table3[[#This Row],[TotalSalesAmount]]+Table3[[#This Row],[TotalDiscountAmount]]</f>
        <v>48420.71</v>
      </c>
      <c r="N4" s="7">
        <v>0</v>
      </c>
      <c r="O4" s="7">
        <v>0</v>
      </c>
      <c r="P4" s="11">
        <f>(Table3[[#This Row],[NetAmount]])+(Table3[[#This Row],[NetAmount]]*0%)</f>
        <v>48420.71</v>
      </c>
      <c r="Q4" s="5">
        <v>200080652</v>
      </c>
      <c r="R4" s="5" t="s">
        <v>92</v>
      </c>
      <c r="S4" s="3" t="s">
        <v>58</v>
      </c>
      <c r="T4" s="5">
        <v>0</v>
      </c>
      <c r="U4" s="5" t="s">
        <v>59</v>
      </c>
      <c r="V4" s="3" t="s">
        <v>60</v>
      </c>
      <c r="W4" s="5" t="s">
        <v>93</v>
      </c>
      <c r="X4" s="5" t="s">
        <v>94</v>
      </c>
      <c r="Y4" s="5">
        <v>51</v>
      </c>
      <c r="Z4" s="5"/>
      <c r="AA4" s="5" t="s">
        <v>95</v>
      </c>
      <c r="AB4" s="5"/>
      <c r="AC4" s="5"/>
      <c r="AD4" s="5"/>
      <c r="AE4" s="5" t="s">
        <v>182</v>
      </c>
      <c r="AF4" s="12" t="s">
        <v>110</v>
      </c>
      <c r="AG4" s="3" t="s">
        <v>131</v>
      </c>
      <c r="AH4" s="3" t="s">
        <v>134</v>
      </c>
      <c r="AI4" s="5" t="s">
        <v>136</v>
      </c>
      <c r="AJ4" s="5" t="s">
        <v>136</v>
      </c>
      <c r="AK4" s="5" t="s">
        <v>135</v>
      </c>
      <c r="AL4" s="5">
        <v>41</v>
      </c>
      <c r="AM4" s="5">
        <v>69574</v>
      </c>
      <c r="AN4" s="5"/>
      <c r="AO4" s="5"/>
      <c r="AP4" s="5"/>
      <c r="AQ4" s="5"/>
      <c r="AR4" s="3" t="s">
        <v>96</v>
      </c>
      <c r="AS4" s="3" t="s">
        <v>97</v>
      </c>
      <c r="AT4" s="8" t="s">
        <v>98</v>
      </c>
      <c r="AU4" s="8" t="s">
        <v>101</v>
      </c>
      <c r="AV4" s="3" t="s">
        <v>99</v>
      </c>
      <c r="AW4" s="3" t="s">
        <v>100</v>
      </c>
      <c r="AX4" s="5"/>
      <c r="AY4" s="5"/>
      <c r="AZ4" s="5"/>
      <c r="BA4" s="5"/>
      <c r="BB4" s="5"/>
      <c r="BC4" s="9">
        <v>0</v>
      </c>
      <c r="BD4" s="9">
        <v>0</v>
      </c>
      <c r="BE4" s="3" t="s">
        <v>91</v>
      </c>
      <c r="BF4" s="5"/>
      <c r="BG4" s="5"/>
    </row>
    <row r="5" spans="1:59" ht="15" customHeight="1" x14ac:dyDescent="0.25">
      <c r="A5" s="3" t="s">
        <v>57</v>
      </c>
      <c r="B5" s="32" t="s">
        <v>221</v>
      </c>
      <c r="C5" s="10" t="s">
        <v>109</v>
      </c>
      <c r="D5" s="5">
        <v>6920</v>
      </c>
      <c r="E5" s="6">
        <v>21002926</v>
      </c>
      <c r="F5" s="5"/>
      <c r="G5" s="5"/>
      <c r="H5" s="5"/>
      <c r="I5" s="5"/>
      <c r="J5" s="5"/>
      <c r="K5" s="11">
        <v>40108.53</v>
      </c>
      <c r="L5" s="7">
        <v>0</v>
      </c>
      <c r="M5" s="11">
        <f>Table3[[#This Row],[TotalSalesAmount]]+Table3[[#This Row],[TotalDiscountAmount]]</f>
        <v>40108.53</v>
      </c>
      <c r="N5" s="7">
        <v>0</v>
      </c>
      <c r="O5" s="7">
        <v>0</v>
      </c>
      <c r="P5" s="11">
        <f>(Table3[[#This Row],[NetAmount]])+(Table3[[#This Row],[NetAmount]]*0%)</f>
        <v>40108.53</v>
      </c>
      <c r="Q5" s="5">
        <v>200080652</v>
      </c>
      <c r="R5" s="5" t="s">
        <v>92</v>
      </c>
      <c r="S5" s="3" t="s">
        <v>58</v>
      </c>
      <c r="T5" s="5">
        <v>0</v>
      </c>
      <c r="U5" s="5" t="s">
        <v>59</v>
      </c>
      <c r="V5" s="3" t="s">
        <v>60</v>
      </c>
      <c r="W5" s="5" t="s">
        <v>93</v>
      </c>
      <c r="X5" s="5" t="s">
        <v>94</v>
      </c>
      <c r="Y5" s="5">
        <v>51</v>
      </c>
      <c r="Z5" s="5"/>
      <c r="AA5" s="5" t="s">
        <v>95</v>
      </c>
      <c r="AB5" s="5"/>
      <c r="AC5" s="5"/>
      <c r="AD5" s="5"/>
      <c r="AE5" s="5" t="s">
        <v>182</v>
      </c>
      <c r="AF5" s="12" t="s">
        <v>110</v>
      </c>
      <c r="AG5" s="3" t="s">
        <v>131</v>
      </c>
      <c r="AH5" s="3" t="s">
        <v>134</v>
      </c>
      <c r="AI5" s="5" t="s">
        <v>136</v>
      </c>
      <c r="AJ5" s="5" t="s">
        <v>136</v>
      </c>
      <c r="AK5" s="5" t="s">
        <v>135</v>
      </c>
      <c r="AL5" s="5">
        <v>41</v>
      </c>
      <c r="AM5" s="5">
        <v>69574</v>
      </c>
      <c r="AN5" s="5"/>
      <c r="AO5" s="5"/>
      <c r="AP5" s="5"/>
      <c r="AQ5" s="5"/>
      <c r="AR5" s="3" t="s">
        <v>96</v>
      </c>
      <c r="AS5" s="3" t="s">
        <v>97</v>
      </c>
      <c r="AT5" s="8" t="s">
        <v>98</v>
      </c>
      <c r="AU5" s="8" t="s">
        <v>101</v>
      </c>
      <c r="AV5" s="3" t="s">
        <v>99</v>
      </c>
      <c r="AW5" s="3" t="s">
        <v>100</v>
      </c>
      <c r="AX5" s="5"/>
      <c r="AY5" s="5"/>
      <c r="AZ5" s="5"/>
      <c r="BA5" s="5"/>
      <c r="BB5" s="5"/>
      <c r="BC5" s="9">
        <v>0</v>
      </c>
      <c r="BD5" s="9">
        <v>0</v>
      </c>
      <c r="BE5" s="3" t="s">
        <v>91</v>
      </c>
      <c r="BF5" s="5"/>
      <c r="BG5" s="5"/>
    </row>
    <row r="6" spans="1:59" ht="15" customHeight="1" x14ac:dyDescent="0.25">
      <c r="A6" s="3" t="s">
        <v>57</v>
      </c>
      <c r="B6" s="32" t="s">
        <v>221</v>
      </c>
      <c r="C6" s="10" t="s">
        <v>109</v>
      </c>
      <c r="D6" s="5">
        <v>6920</v>
      </c>
      <c r="E6" s="6">
        <v>21002927</v>
      </c>
      <c r="F6" s="5"/>
      <c r="G6" s="5"/>
      <c r="H6" s="5"/>
      <c r="I6" s="5"/>
      <c r="J6" s="5"/>
      <c r="K6" s="11">
        <v>6000</v>
      </c>
      <c r="L6" s="7">
        <v>0</v>
      </c>
      <c r="M6" s="11">
        <f>Table3[[#This Row],[TotalSalesAmount]]+Table3[[#This Row],[TotalDiscountAmount]]</f>
        <v>6000</v>
      </c>
      <c r="N6" s="7">
        <v>0</v>
      </c>
      <c r="O6" s="7">
        <v>0</v>
      </c>
      <c r="P6" s="11">
        <f>(Table3[[#This Row],[NetAmount]])+(Table3[[#This Row],[NetAmount]]*14%)</f>
        <v>6840</v>
      </c>
      <c r="Q6" s="5">
        <v>200080652</v>
      </c>
      <c r="R6" s="5" t="s">
        <v>92</v>
      </c>
      <c r="S6" s="3" t="s">
        <v>58</v>
      </c>
      <c r="T6" s="5">
        <v>0</v>
      </c>
      <c r="U6" s="5" t="s">
        <v>59</v>
      </c>
      <c r="V6" s="3" t="s">
        <v>60</v>
      </c>
      <c r="W6" s="5" t="s">
        <v>93</v>
      </c>
      <c r="X6" s="5" t="s">
        <v>94</v>
      </c>
      <c r="Y6" s="5">
        <v>51</v>
      </c>
      <c r="Z6" s="5"/>
      <c r="AA6" s="5" t="s">
        <v>95</v>
      </c>
      <c r="AB6" s="5"/>
      <c r="AC6" s="5"/>
      <c r="AD6" s="5"/>
      <c r="AE6" s="33">
        <v>310714419</v>
      </c>
      <c r="AF6" s="12" t="s">
        <v>111</v>
      </c>
      <c r="AG6" s="3" t="s">
        <v>58</v>
      </c>
      <c r="AH6" s="3" t="s">
        <v>59</v>
      </c>
      <c r="AI6" s="5" t="s">
        <v>61</v>
      </c>
      <c r="AJ6" s="5" t="s">
        <v>61</v>
      </c>
      <c r="AK6" s="5" t="s">
        <v>189</v>
      </c>
      <c r="AL6" s="5">
        <v>9</v>
      </c>
      <c r="AM6" s="5"/>
      <c r="AN6" s="5"/>
      <c r="AO6" s="5"/>
      <c r="AP6" s="5"/>
      <c r="AQ6" s="5"/>
      <c r="AR6" s="3" t="s">
        <v>96</v>
      </c>
      <c r="AS6" s="3" t="s">
        <v>97</v>
      </c>
      <c r="AT6" s="8" t="s">
        <v>98</v>
      </c>
      <c r="AU6" s="8" t="s">
        <v>101</v>
      </c>
      <c r="AV6" s="3" t="s">
        <v>99</v>
      </c>
      <c r="AW6" s="3" t="s">
        <v>100</v>
      </c>
      <c r="AX6" s="5"/>
      <c r="AY6" s="5"/>
      <c r="AZ6" s="5"/>
      <c r="BA6" s="5"/>
      <c r="BB6" s="5"/>
      <c r="BC6" s="9">
        <v>0</v>
      </c>
      <c r="BD6" s="9">
        <v>0</v>
      </c>
      <c r="BE6" s="3" t="s">
        <v>91</v>
      </c>
      <c r="BF6" s="5"/>
      <c r="BG6" s="5"/>
    </row>
    <row r="7" spans="1:59" ht="15" customHeight="1" x14ac:dyDescent="0.25">
      <c r="A7" s="3" t="s">
        <v>57</v>
      </c>
      <c r="B7" s="32" t="s">
        <v>221</v>
      </c>
      <c r="C7" s="10" t="s">
        <v>109</v>
      </c>
      <c r="D7" s="5">
        <v>6920</v>
      </c>
      <c r="E7" s="6">
        <v>21002928</v>
      </c>
      <c r="F7" s="5"/>
      <c r="G7" s="5"/>
      <c r="H7" s="5"/>
      <c r="I7" s="5"/>
      <c r="J7" s="5"/>
      <c r="K7" s="11">
        <v>41800</v>
      </c>
      <c r="L7" s="7">
        <v>0</v>
      </c>
      <c r="M7" s="11">
        <f>Table3[[#This Row],[TotalSalesAmount]]+Table3[[#This Row],[TotalDiscountAmount]]</f>
        <v>41800</v>
      </c>
      <c r="N7" s="7">
        <v>0</v>
      </c>
      <c r="O7" s="7">
        <v>0</v>
      </c>
      <c r="P7" s="11">
        <f>(Table3[[#This Row],[NetAmount]])+(Table3[[#This Row],[NetAmount]]*0%)</f>
        <v>41800</v>
      </c>
      <c r="Q7" s="5">
        <v>200080652</v>
      </c>
      <c r="R7" s="5" t="s">
        <v>92</v>
      </c>
      <c r="S7" s="3" t="s">
        <v>58</v>
      </c>
      <c r="T7" s="5">
        <v>0</v>
      </c>
      <c r="U7" s="5" t="s">
        <v>59</v>
      </c>
      <c r="V7" s="3" t="s">
        <v>60</v>
      </c>
      <c r="W7" s="5" t="s">
        <v>93</v>
      </c>
      <c r="X7" s="5" t="s">
        <v>94</v>
      </c>
      <c r="Y7" s="5">
        <v>51</v>
      </c>
      <c r="Z7" s="5"/>
      <c r="AA7" s="5" t="s">
        <v>95</v>
      </c>
      <c r="AB7" s="5"/>
      <c r="AC7" s="5"/>
      <c r="AD7" s="5"/>
      <c r="AE7" s="33">
        <v>200148249</v>
      </c>
      <c r="AF7" s="12" t="s">
        <v>112</v>
      </c>
      <c r="AG7" s="3" t="s">
        <v>58</v>
      </c>
      <c r="AH7" s="3" t="s">
        <v>59</v>
      </c>
      <c r="AI7" s="5" t="s">
        <v>61</v>
      </c>
      <c r="AJ7" s="5" t="s">
        <v>141</v>
      </c>
      <c r="AK7" s="5" t="s">
        <v>184</v>
      </c>
      <c r="AL7" s="5">
        <v>200</v>
      </c>
      <c r="AM7" s="5"/>
      <c r="AN7" s="5"/>
      <c r="AO7" s="5"/>
      <c r="AP7" s="5"/>
      <c r="AQ7" s="5"/>
      <c r="AR7" s="3" t="s">
        <v>96</v>
      </c>
      <c r="AS7" s="3" t="s">
        <v>97</v>
      </c>
      <c r="AT7" s="8" t="s">
        <v>98</v>
      </c>
      <c r="AU7" s="8" t="s">
        <v>101</v>
      </c>
      <c r="AV7" s="3" t="s">
        <v>99</v>
      </c>
      <c r="AW7" s="3" t="s">
        <v>100</v>
      </c>
      <c r="AX7" s="5"/>
      <c r="AY7" s="5"/>
      <c r="AZ7" s="5"/>
      <c r="BA7" s="5"/>
      <c r="BB7" s="5"/>
      <c r="BC7" s="9">
        <v>0</v>
      </c>
      <c r="BD7" s="9">
        <v>0</v>
      </c>
      <c r="BE7" s="3" t="s">
        <v>91</v>
      </c>
      <c r="BF7" s="5"/>
      <c r="BG7" s="5"/>
    </row>
    <row r="8" spans="1:59" ht="15" customHeight="1" x14ac:dyDescent="0.25">
      <c r="A8" s="3" t="s">
        <v>57</v>
      </c>
      <c r="B8" s="32" t="s">
        <v>221</v>
      </c>
      <c r="C8" s="10" t="s">
        <v>109</v>
      </c>
      <c r="D8" s="5">
        <v>6920</v>
      </c>
      <c r="E8" s="6">
        <v>21002929</v>
      </c>
      <c r="F8" s="5"/>
      <c r="G8" s="5"/>
      <c r="H8" s="5"/>
      <c r="I8" s="5"/>
      <c r="J8" s="5"/>
      <c r="K8" s="11">
        <v>13000</v>
      </c>
      <c r="L8" s="7">
        <v>0</v>
      </c>
      <c r="M8" s="11">
        <f>Table3[[#This Row],[TotalSalesAmount]]+Table3[[#This Row],[TotalDiscountAmount]]</f>
        <v>13000</v>
      </c>
      <c r="N8" s="7">
        <v>0</v>
      </c>
      <c r="O8" s="7">
        <v>0</v>
      </c>
      <c r="P8" s="11">
        <f>(Table3[[#This Row],[NetAmount]])+(Table3[[#This Row],[NetAmount]]*14%)</f>
        <v>14820</v>
      </c>
      <c r="Q8" s="5">
        <v>200080652</v>
      </c>
      <c r="R8" s="5" t="s">
        <v>92</v>
      </c>
      <c r="S8" s="3" t="s">
        <v>58</v>
      </c>
      <c r="T8" s="5">
        <v>0</v>
      </c>
      <c r="U8" s="5" t="s">
        <v>59</v>
      </c>
      <c r="V8" s="3" t="s">
        <v>60</v>
      </c>
      <c r="W8" s="5" t="s">
        <v>93</v>
      </c>
      <c r="X8" s="5" t="s">
        <v>94</v>
      </c>
      <c r="Y8" s="5">
        <v>51</v>
      </c>
      <c r="Z8" s="5"/>
      <c r="AA8" s="5" t="s">
        <v>95</v>
      </c>
      <c r="AB8" s="5"/>
      <c r="AC8" s="5"/>
      <c r="AD8" s="5"/>
      <c r="AE8" s="33">
        <v>224569325</v>
      </c>
      <c r="AF8" s="12" t="s">
        <v>113</v>
      </c>
      <c r="AG8" s="3" t="s">
        <v>58</v>
      </c>
      <c r="AH8" s="3" t="s">
        <v>59</v>
      </c>
      <c r="AI8" s="5" t="s">
        <v>61</v>
      </c>
      <c r="AJ8" s="5" t="s">
        <v>141</v>
      </c>
      <c r="AK8" s="5" t="s">
        <v>190</v>
      </c>
      <c r="AL8" s="5" t="s">
        <v>188</v>
      </c>
      <c r="AM8" s="5"/>
      <c r="AN8" s="5"/>
      <c r="AO8" s="5"/>
      <c r="AP8" s="5"/>
      <c r="AQ8" s="5"/>
      <c r="AR8" s="3" t="s">
        <v>96</v>
      </c>
      <c r="AS8" s="3" t="s">
        <v>97</v>
      </c>
      <c r="AT8" s="8" t="s">
        <v>98</v>
      </c>
      <c r="AU8" s="8" t="s">
        <v>101</v>
      </c>
      <c r="AV8" s="3" t="s">
        <v>99</v>
      </c>
      <c r="AW8" s="3" t="s">
        <v>100</v>
      </c>
      <c r="AX8" s="5"/>
      <c r="AY8" s="5"/>
      <c r="AZ8" s="5"/>
      <c r="BA8" s="5"/>
      <c r="BB8" s="5"/>
      <c r="BC8" s="9">
        <v>0</v>
      </c>
      <c r="BD8" s="9">
        <v>0</v>
      </c>
      <c r="BE8" s="3" t="s">
        <v>91</v>
      </c>
      <c r="BF8" s="5"/>
      <c r="BG8" s="5"/>
    </row>
    <row r="9" spans="1:59" ht="15" customHeight="1" x14ac:dyDescent="0.25">
      <c r="A9" s="3" t="s">
        <v>57</v>
      </c>
      <c r="B9" s="32" t="s">
        <v>221</v>
      </c>
      <c r="C9" s="10" t="s">
        <v>109</v>
      </c>
      <c r="D9" s="5">
        <v>6920</v>
      </c>
      <c r="E9" s="6">
        <v>21002930</v>
      </c>
      <c r="F9" s="5"/>
      <c r="G9" s="5"/>
      <c r="H9" s="5"/>
      <c r="I9" s="5"/>
      <c r="J9" s="5"/>
      <c r="K9" s="11">
        <v>10000</v>
      </c>
      <c r="L9" s="7">
        <v>0</v>
      </c>
      <c r="M9" s="11">
        <f>Table3[[#This Row],[TotalSalesAmount]]+Table3[[#This Row],[TotalDiscountAmount]]</f>
        <v>10000</v>
      </c>
      <c r="N9" s="7">
        <v>0</v>
      </c>
      <c r="O9" s="7">
        <v>0</v>
      </c>
      <c r="P9" s="11">
        <f>(Table3[[#This Row],[NetAmount]])+(Table3[[#This Row],[NetAmount]]*0%)</f>
        <v>10000</v>
      </c>
      <c r="Q9" s="5">
        <v>200080652</v>
      </c>
      <c r="R9" s="5" t="s">
        <v>92</v>
      </c>
      <c r="S9" s="3" t="s">
        <v>58</v>
      </c>
      <c r="T9" s="5">
        <v>0</v>
      </c>
      <c r="U9" s="5" t="s">
        <v>59</v>
      </c>
      <c r="V9" s="3" t="s">
        <v>60</v>
      </c>
      <c r="W9" s="5" t="s">
        <v>93</v>
      </c>
      <c r="X9" s="5" t="s">
        <v>94</v>
      </c>
      <c r="Y9" s="5">
        <v>51</v>
      </c>
      <c r="Z9" s="5"/>
      <c r="AA9" s="5" t="s">
        <v>95</v>
      </c>
      <c r="AB9" s="5"/>
      <c r="AC9" s="5"/>
      <c r="AD9" s="5"/>
      <c r="AE9" s="33">
        <v>331449935</v>
      </c>
      <c r="AF9" s="12" t="s">
        <v>114</v>
      </c>
      <c r="AG9" s="3" t="s">
        <v>58</v>
      </c>
      <c r="AH9" s="3" t="s">
        <v>59</v>
      </c>
      <c r="AI9" s="5" t="s">
        <v>61</v>
      </c>
      <c r="AJ9" s="5" t="s">
        <v>61</v>
      </c>
      <c r="AK9" s="13" t="s">
        <v>191</v>
      </c>
      <c r="AL9" s="5">
        <v>9</v>
      </c>
      <c r="AM9" s="5"/>
      <c r="AN9" s="5"/>
      <c r="AO9" s="5"/>
      <c r="AP9" s="5"/>
      <c r="AQ9" s="5"/>
      <c r="AR9" s="3" t="s">
        <v>96</v>
      </c>
      <c r="AS9" s="3" t="s">
        <v>97</v>
      </c>
      <c r="AT9" s="8" t="s">
        <v>98</v>
      </c>
      <c r="AU9" s="8" t="s">
        <v>101</v>
      </c>
      <c r="AV9" s="3" t="s">
        <v>99</v>
      </c>
      <c r="AW9" s="3" t="s">
        <v>100</v>
      </c>
      <c r="AX9" s="5"/>
      <c r="AY9" s="5"/>
      <c r="AZ9" s="5"/>
      <c r="BA9" s="5"/>
      <c r="BB9" s="5"/>
      <c r="BC9" s="9">
        <v>0</v>
      </c>
      <c r="BD9" s="9">
        <v>0</v>
      </c>
      <c r="BE9" s="3" t="s">
        <v>91</v>
      </c>
      <c r="BF9" s="5"/>
      <c r="BG9" s="5"/>
    </row>
    <row r="10" spans="1:59" ht="15" customHeight="1" x14ac:dyDescent="0.25">
      <c r="A10" s="3" t="s">
        <v>57</v>
      </c>
      <c r="B10" s="32" t="s">
        <v>221</v>
      </c>
      <c r="C10" s="10" t="s">
        <v>109</v>
      </c>
      <c r="D10" s="5">
        <v>6920</v>
      </c>
      <c r="E10" s="6">
        <v>21002931</v>
      </c>
      <c r="F10" s="5"/>
      <c r="G10" s="5"/>
      <c r="H10" s="5"/>
      <c r="I10" s="5"/>
      <c r="J10" s="5"/>
      <c r="K10" s="11">
        <v>8000</v>
      </c>
      <c r="L10" s="7">
        <v>0</v>
      </c>
      <c r="M10" s="11">
        <f>Table3[[#This Row],[TotalSalesAmount]]+Table3[[#This Row],[TotalDiscountAmount]]</f>
        <v>8000</v>
      </c>
      <c r="N10" s="7">
        <v>0</v>
      </c>
      <c r="O10" s="7">
        <v>0</v>
      </c>
      <c r="P10" s="11">
        <f>(Table3[[#This Row],[NetAmount]])+(Table3[[#This Row],[NetAmount]]*14%)</f>
        <v>9120</v>
      </c>
      <c r="Q10" s="5">
        <v>200080652</v>
      </c>
      <c r="R10" s="5" t="s">
        <v>92</v>
      </c>
      <c r="S10" s="3" t="s">
        <v>58</v>
      </c>
      <c r="T10" s="5">
        <v>0</v>
      </c>
      <c r="U10" s="5" t="s">
        <v>59</v>
      </c>
      <c r="V10" s="3" t="s">
        <v>60</v>
      </c>
      <c r="W10" s="5" t="s">
        <v>93</v>
      </c>
      <c r="X10" s="5" t="s">
        <v>94</v>
      </c>
      <c r="Y10" s="5">
        <v>51</v>
      </c>
      <c r="Z10" s="5"/>
      <c r="AA10" s="5" t="s">
        <v>95</v>
      </c>
      <c r="AB10" s="5"/>
      <c r="AC10" s="5"/>
      <c r="AD10" s="5"/>
      <c r="AE10" s="33">
        <v>431457670</v>
      </c>
      <c r="AF10" s="12" t="s">
        <v>115</v>
      </c>
      <c r="AG10" s="3" t="s">
        <v>58</v>
      </c>
      <c r="AH10" s="3" t="s">
        <v>59</v>
      </c>
      <c r="AI10" s="5" t="s">
        <v>142</v>
      </c>
      <c r="AJ10" s="5" t="s">
        <v>142</v>
      </c>
      <c r="AK10" s="5" t="s">
        <v>192</v>
      </c>
      <c r="AL10" s="5">
        <v>90</v>
      </c>
      <c r="AM10" s="5"/>
      <c r="AN10" s="5"/>
      <c r="AO10" s="5"/>
      <c r="AP10" s="5"/>
      <c r="AQ10" s="5"/>
      <c r="AR10" s="3" t="s">
        <v>96</v>
      </c>
      <c r="AS10" s="3" t="s">
        <v>97</v>
      </c>
      <c r="AT10" s="8" t="s">
        <v>98</v>
      </c>
      <c r="AU10" s="8" t="s">
        <v>101</v>
      </c>
      <c r="AV10" s="3" t="s">
        <v>99</v>
      </c>
      <c r="AW10" s="3" t="s">
        <v>100</v>
      </c>
      <c r="AX10" s="5"/>
      <c r="AY10" s="5"/>
      <c r="AZ10" s="5"/>
      <c r="BA10" s="5"/>
      <c r="BB10" s="5"/>
      <c r="BC10" s="9">
        <v>0</v>
      </c>
      <c r="BD10" s="9">
        <v>0</v>
      </c>
      <c r="BE10" s="3" t="s">
        <v>91</v>
      </c>
      <c r="BF10" s="5"/>
      <c r="BG10" s="5"/>
    </row>
    <row r="11" spans="1:59" ht="15" customHeight="1" x14ac:dyDescent="0.25">
      <c r="A11" s="3" t="s">
        <v>57</v>
      </c>
      <c r="B11" s="32" t="s">
        <v>221</v>
      </c>
      <c r="C11" s="10" t="s">
        <v>109</v>
      </c>
      <c r="D11" s="5">
        <v>6920</v>
      </c>
      <c r="E11" s="6">
        <v>21002932</v>
      </c>
      <c r="F11" s="5"/>
      <c r="G11" s="5"/>
      <c r="H11" s="5"/>
      <c r="I11" s="5"/>
      <c r="J11" s="5"/>
      <c r="K11" s="11">
        <v>4000</v>
      </c>
      <c r="L11" s="7">
        <v>0</v>
      </c>
      <c r="M11" s="11">
        <f>Table3[[#This Row],[TotalSalesAmount]]+Table3[[#This Row],[TotalDiscountAmount]]</f>
        <v>4000</v>
      </c>
      <c r="N11" s="7">
        <v>0</v>
      </c>
      <c r="O11" s="7">
        <v>0</v>
      </c>
      <c r="P11" s="11">
        <f>(Table3[[#This Row],[NetAmount]])+(Table3[[#This Row],[NetAmount]]*14%)</f>
        <v>4560</v>
      </c>
      <c r="Q11" s="5">
        <v>200080652</v>
      </c>
      <c r="R11" s="5" t="s">
        <v>92</v>
      </c>
      <c r="S11" s="3" t="s">
        <v>58</v>
      </c>
      <c r="T11" s="5">
        <v>0</v>
      </c>
      <c r="U11" s="5" t="s">
        <v>59</v>
      </c>
      <c r="V11" s="3" t="s">
        <v>60</v>
      </c>
      <c r="W11" s="5" t="s">
        <v>93</v>
      </c>
      <c r="X11" s="5" t="s">
        <v>94</v>
      </c>
      <c r="Y11" s="5">
        <v>51</v>
      </c>
      <c r="Z11" s="5"/>
      <c r="AA11" s="5" t="s">
        <v>95</v>
      </c>
      <c r="AB11" s="5"/>
      <c r="AC11" s="5"/>
      <c r="AD11" s="5"/>
      <c r="AE11" s="33">
        <v>411892894</v>
      </c>
      <c r="AF11" s="12" t="s">
        <v>116</v>
      </c>
      <c r="AG11" s="3" t="s">
        <v>58</v>
      </c>
      <c r="AH11" s="3" t="s">
        <v>59</v>
      </c>
      <c r="AI11" s="5" t="s">
        <v>61</v>
      </c>
      <c r="AJ11" s="5" t="s">
        <v>106</v>
      </c>
      <c r="AK11" s="13" t="s">
        <v>193</v>
      </c>
      <c r="AL11" s="5">
        <v>41</v>
      </c>
      <c r="AM11" s="5"/>
      <c r="AN11" s="5"/>
      <c r="AO11" s="5"/>
      <c r="AP11" s="5"/>
      <c r="AQ11" s="5"/>
      <c r="AR11" s="3" t="s">
        <v>96</v>
      </c>
      <c r="AS11" s="3" t="s">
        <v>97</v>
      </c>
      <c r="AT11" s="8" t="s">
        <v>98</v>
      </c>
      <c r="AU11" s="8" t="s">
        <v>101</v>
      </c>
      <c r="AV11" s="3" t="s">
        <v>99</v>
      </c>
      <c r="AW11" s="3" t="s">
        <v>100</v>
      </c>
      <c r="AX11" s="5"/>
      <c r="AY11" s="5"/>
      <c r="AZ11" s="5"/>
      <c r="BA11" s="5"/>
      <c r="BB11" s="5"/>
      <c r="BC11" s="9">
        <v>0</v>
      </c>
      <c r="BD11" s="9">
        <v>0</v>
      </c>
      <c r="BE11" s="3" t="s">
        <v>91</v>
      </c>
      <c r="BF11" s="5"/>
      <c r="BG11" s="5"/>
    </row>
    <row r="12" spans="1:59" ht="15" customHeight="1" x14ac:dyDescent="0.25">
      <c r="A12" s="3" t="s">
        <v>57</v>
      </c>
      <c r="B12" s="32" t="s">
        <v>221</v>
      </c>
      <c r="C12" s="10" t="s">
        <v>109</v>
      </c>
      <c r="D12" s="5">
        <v>6920</v>
      </c>
      <c r="E12" s="6">
        <v>21002933</v>
      </c>
      <c r="F12" s="5"/>
      <c r="G12" s="5"/>
      <c r="H12" s="5"/>
      <c r="I12" s="5"/>
      <c r="J12" s="5"/>
      <c r="K12" s="11">
        <v>4400</v>
      </c>
      <c r="L12" s="7">
        <v>0</v>
      </c>
      <c r="M12" s="11">
        <f>Table3[[#This Row],[TotalSalesAmount]]+Table3[[#This Row],[TotalDiscountAmount]]</f>
        <v>4400</v>
      </c>
      <c r="N12" s="7">
        <v>0</v>
      </c>
      <c r="O12" s="7">
        <v>0</v>
      </c>
      <c r="P12" s="11">
        <f>(Table3[[#This Row],[NetAmount]])+(Table3[[#This Row],[NetAmount]]*14%)</f>
        <v>5016</v>
      </c>
      <c r="Q12" s="5">
        <v>200080652</v>
      </c>
      <c r="R12" s="5" t="s">
        <v>92</v>
      </c>
      <c r="S12" s="3" t="s">
        <v>58</v>
      </c>
      <c r="T12" s="5">
        <v>0</v>
      </c>
      <c r="U12" s="5" t="s">
        <v>59</v>
      </c>
      <c r="V12" s="3" t="s">
        <v>60</v>
      </c>
      <c r="W12" s="5" t="s">
        <v>93</v>
      </c>
      <c r="X12" s="5" t="s">
        <v>94</v>
      </c>
      <c r="Y12" s="5">
        <v>51</v>
      </c>
      <c r="Z12" s="5"/>
      <c r="AA12" s="5" t="s">
        <v>95</v>
      </c>
      <c r="AB12" s="5"/>
      <c r="AC12" s="5"/>
      <c r="AD12" s="5"/>
      <c r="AE12" s="33">
        <v>200149946</v>
      </c>
      <c r="AF12" s="12" t="s">
        <v>185</v>
      </c>
      <c r="AG12" s="3" t="s">
        <v>58</v>
      </c>
      <c r="AH12" s="3" t="s">
        <v>59</v>
      </c>
      <c r="AI12" s="5" t="s">
        <v>61</v>
      </c>
      <c r="AJ12" s="5" t="s">
        <v>186</v>
      </c>
      <c r="AK12" s="5" t="s">
        <v>187</v>
      </c>
      <c r="AL12" s="5">
        <v>204</v>
      </c>
      <c r="AM12" s="5"/>
      <c r="AN12" s="5"/>
      <c r="AO12" s="5"/>
      <c r="AP12" s="5"/>
      <c r="AQ12" s="5"/>
      <c r="AR12" s="3" t="s">
        <v>96</v>
      </c>
      <c r="AS12" s="3" t="s">
        <v>97</v>
      </c>
      <c r="AT12" s="8" t="s">
        <v>98</v>
      </c>
      <c r="AU12" s="8" t="s">
        <v>101</v>
      </c>
      <c r="AV12" s="3" t="s">
        <v>99</v>
      </c>
      <c r="AW12" s="3" t="s">
        <v>100</v>
      </c>
      <c r="AX12" s="5"/>
      <c r="AY12" s="5"/>
      <c r="AZ12" s="5"/>
      <c r="BA12" s="5"/>
      <c r="BB12" s="5"/>
      <c r="BC12" s="9">
        <v>0</v>
      </c>
      <c r="BD12" s="9">
        <v>0</v>
      </c>
      <c r="BE12" s="3" t="s">
        <v>91</v>
      </c>
      <c r="BF12" s="5"/>
      <c r="BG12" s="5"/>
    </row>
    <row r="13" spans="1:59" ht="15" customHeight="1" x14ac:dyDescent="0.25">
      <c r="A13" s="3" t="s">
        <v>57</v>
      </c>
      <c r="B13" s="32" t="s">
        <v>221</v>
      </c>
      <c r="C13" s="10" t="s">
        <v>109</v>
      </c>
      <c r="D13" s="5">
        <v>6920</v>
      </c>
      <c r="E13" s="6">
        <v>21002934</v>
      </c>
      <c r="F13" s="5"/>
      <c r="G13" s="5"/>
      <c r="H13" s="5"/>
      <c r="I13" s="5"/>
      <c r="J13" s="5"/>
      <c r="K13" s="11">
        <v>4400</v>
      </c>
      <c r="L13" s="7">
        <v>0</v>
      </c>
      <c r="M13" s="11">
        <f>Table3[[#This Row],[TotalSalesAmount]]+Table3[[#This Row],[TotalDiscountAmount]]</f>
        <v>4400</v>
      </c>
      <c r="N13" s="7">
        <v>0</v>
      </c>
      <c r="O13" s="7">
        <v>0</v>
      </c>
      <c r="P13" s="11">
        <f>(Table3[[#This Row],[NetAmount]])+(Table3[[#This Row],[NetAmount]]*14%)</f>
        <v>5016</v>
      </c>
      <c r="Q13" s="5">
        <v>200080652</v>
      </c>
      <c r="R13" s="5" t="s">
        <v>92</v>
      </c>
      <c r="S13" s="3" t="s">
        <v>58</v>
      </c>
      <c r="T13" s="5">
        <v>0</v>
      </c>
      <c r="U13" s="5" t="s">
        <v>59</v>
      </c>
      <c r="V13" s="3" t="s">
        <v>60</v>
      </c>
      <c r="W13" s="5" t="s">
        <v>93</v>
      </c>
      <c r="X13" s="5" t="s">
        <v>94</v>
      </c>
      <c r="Y13" s="5">
        <v>51</v>
      </c>
      <c r="Z13" s="5"/>
      <c r="AA13" s="5" t="s">
        <v>95</v>
      </c>
      <c r="AB13" s="5"/>
      <c r="AC13" s="5"/>
      <c r="AD13" s="5"/>
      <c r="AE13" s="33">
        <v>200149946</v>
      </c>
      <c r="AF13" s="12" t="s">
        <v>185</v>
      </c>
      <c r="AG13" s="3" t="s">
        <v>58</v>
      </c>
      <c r="AH13" s="3" t="s">
        <v>59</v>
      </c>
      <c r="AI13" s="5" t="s">
        <v>61</v>
      </c>
      <c r="AJ13" s="5" t="s">
        <v>186</v>
      </c>
      <c r="AK13" s="5" t="s">
        <v>187</v>
      </c>
      <c r="AL13" s="5">
        <v>204</v>
      </c>
      <c r="AM13" s="5"/>
      <c r="AN13" s="5"/>
      <c r="AO13" s="5"/>
      <c r="AP13" s="5"/>
      <c r="AQ13" s="5"/>
      <c r="AR13" s="3" t="s">
        <v>96</v>
      </c>
      <c r="AS13" s="3" t="s">
        <v>97</v>
      </c>
      <c r="AT13" s="8" t="s">
        <v>98</v>
      </c>
      <c r="AU13" s="8" t="s">
        <v>101</v>
      </c>
      <c r="AV13" s="3" t="s">
        <v>99</v>
      </c>
      <c r="AW13" s="3" t="s">
        <v>100</v>
      </c>
      <c r="AX13" s="5"/>
      <c r="AY13" s="5"/>
      <c r="AZ13" s="5"/>
      <c r="BA13" s="5"/>
      <c r="BB13" s="5"/>
      <c r="BC13" s="9">
        <v>0</v>
      </c>
      <c r="BD13" s="9">
        <v>0</v>
      </c>
      <c r="BE13" s="3" t="s">
        <v>91</v>
      </c>
      <c r="BF13" s="5"/>
      <c r="BG13" s="5"/>
    </row>
    <row r="14" spans="1:59" ht="15" customHeight="1" x14ac:dyDescent="0.25">
      <c r="A14" s="3" t="s">
        <v>57</v>
      </c>
      <c r="B14" s="32" t="s">
        <v>221</v>
      </c>
      <c r="C14" s="10" t="s">
        <v>109</v>
      </c>
      <c r="D14" s="5">
        <v>6920</v>
      </c>
      <c r="E14" s="6">
        <v>21002935</v>
      </c>
      <c r="F14" s="5"/>
      <c r="G14" s="5"/>
      <c r="H14" s="5"/>
      <c r="I14" s="5"/>
      <c r="J14" s="5"/>
      <c r="K14" s="11">
        <v>22000</v>
      </c>
      <c r="L14" s="7">
        <v>0</v>
      </c>
      <c r="M14" s="11">
        <f>Table3[[#This Row],[TotalSalesAmount]]+Table3[[#This Row],[TotalDiscountAmount]]</f>
        <v>22000</v>
      </c>
      <c r="N14" s="7">
        <v>0</v>
      </c>
      <c r="O14" s="7">
        <v>0</v>
      </c>
      <c r="P14" s="11">
        <f>(Table3[[#This Row],[NetAmount]])+(Table3[[#This Row],[NetAmount]]*14%)</f>
        <v>25080</v>
      </c>
      <c r="Q14" s="5">
        <v>200080652</v>
      </c>
      <c r="R14" s="5" t="s">
        <v>92</v>
      </c>
      <c r="S14" s="3" t="s">
        <v>58</v>
      </c>
      <c r="T14" s="5">
        <v>0</v>
      </c>
      <c r="U14" s="5" t="s">
        <v>59</v>
      </c>
      <c r="V14" s="3" t="s">
        <v>60</v>
      </c>
      <c r="W14" s="5" t="s">
        <v>93</v>
      </c>
      <c r="X14" s="5" t="s">
        <v>94</v>
      </c>
      <c r="Y14" s="5">
        <v>51</v>
      </c>
      <c r="Z14" s="5"/>
      <c r="AA14" s="5" t="s">
        <v>95</v>
      </c>
      <c r="AB14" s="5"/>
      <c r="AC14" s="5"/>
      <c r="AD14" s="5"/>
      <c r="AE14" s="33">
        <v>587268697</v>
      </c>
      <c r="AF14" s="12" t="s">
        <v>117</v>
      </c>
      <c r="AG14" s="3" t="s">
        <v>58</v>
      </c>
      <c r="AH14" s="3" t="s">
        <v>59</v>
      </c>
      <c r="AI14" s="5" t="s">
        <v>61</v>
      </c>
      <c r="AJ14" s="5" t="s">
        <v>144</v>
      </c>
      <c r="AK14" s="13" t="s">
        <v>194</v>
      </c>
      <c r="AL14" s="5">
        <v>129</v>
      </c>
      <c r="AM14" s="5"/>
      <c r="AN14" s="5"/>
      <c r="AO14" s="5"/>
      <c r="AP14" s="5"/>
      <c r="AQ14" s="5"/>
      <c r="AR14" s="3" t="s">
        <v>96</v>
      </c>
      <c r="AS14" s="3" t="s">
        <v>97</v>
      </c>
      <c r="AT14" s="8" t="s">
        <v>98</v>
      </c>
      <c r="AU14" s="8" t="s">
        <v>101</v>
      </c>
      <c r="AV14" s="3" t="s">
        <v>99</v>
      </c>
      <c r="AW14" s="3" t="s">
        <v>100</v>
      </c>
      <c r="AX14" s="5"/>
      <c r="AY14" s="5"/>
      <c r="AZ14" s="5"/>
      <c r="BA14" s="5"/>
      <c r="BB14" s="5"/>
      <c r="BC14" s="9">
        <v>0</v>
      </c>
      <c r="BD14" s="9">
        <v>0</v>
      </c>
      <c r="BE14" s="3" t="s">
        <v>91</v>
      </c>
      <c r="BF14" s="5"/>
      <c r="BG14" s="5"/>
    </row>
    <row r="15" spans="1:59" ht="15" customHeight="1" x14ac:dyDescent="0.25">
      <c r="A15" s="3" t="s">
        <v>57</v>
      </c>
      <c r="B15" s="32" t="s">
        <v>221</v>
      </c>
      <c r="C15" s="10" t="s">
        <v>109</v>
      </c>
      <c r="D15" s="5">
        <v>6920</v>
      </c>
      <c r="E15" s="6">
        <v>21002936</v>
      </c>
      <c r="F15" s="5"/>
      <c r="G15" s="5"/>
      <c r="H15" s="5"/>
      <c r="I15" s="5"/>
      <c r="J15" s="5"/>
      <c r="K15" s="11">
        <v>13669.02</v>
      </c>
      <c r="L15" s="7">
        <v>0</v>
      </c>
      <c r="M15" s="11">
        <f>Table3[[#This Row],[TotalSalesAmount]]+Table3[[#This Row],[TotalDiscountAmount]]</f>
        <v>13669.02</v>
      </c>
      <c r="N15" s="7">
        <v>0</v>
      </c>
      <c r="O15" s="7">
        <v>0</v>
      </c>
      <c r="P15" s="11">
        <f>(Table3[[#This Row],[NetAmount]])+(Table3[[#This Row],[NetAmount]]*0%)</f>
        <v>13669.02</v>
      </c>
      <c r="Q15" s="5">
        <v>200080652</v>
      </c>
      <c r="R15" s="5" t="s">
        <v>92</v>
      </c>
      <c r="S15" s="3" t="s">
        <v>58</v>
      </c>
      <c r="T15" s="5">
        <v>0</v>
      </c>
      <c r="U15" s="5" t="s">
        <v>59</v>
      </c>
      <c r="V15" s="3" t="s">
        <v>60</v>
      </c>
      <c r="W15" s="5" t="s">
        <v>93</v>
      </c>
      <c r="X15" s="5" t="s">
        <v>94</v>
      </c>
      <c r="Y15" s="5">
        <v>51</v>
      </c>
      <c r="Z15" s="5"/>
      <c r="AA15" s="5" t="s">
        <v>95</v>
      </c>
      <c r="AB15" s="5"/>
      <c r="AC15" s="5"/>
      <c r="AD15" s="5"/>
      <c r="AE15" s="5" t="s">
        <v>183</v>
      </c>
      <c r="AF15" s="12" t="s">
        <v>118</v>
      </c>
      <c r="AG15" s="3" t="s">
        <v>131</v>
      </c>
      <c r="AH15" s="3" t="s">
        <v>137</v>
      </c>
      <c r="AI15" s="5" t="s">
        <v>139</v>
      </c>
      <c r="AJ15" s="5" t="s">
        <v>139</v>
      </c>
      <c r="AK15" s="12" t="s">
        <v>140</v>
      </c>
      <c r="AL15" s="5">
        <v>40</v>
      </c>
      <c r="AM15" s="5" t="s">
        <v>138</v>
      </c>
      <c r="AN15" s="5"/>
      <c r="AO15" s="5"/>
      <c r="AP15" s="5"/>
      <c r="AQ15" s="5"/>
      <c r="AR15" s="3" t="s">
        <v>96</v>
      </c>
      <c r="AS15" s="3" t="s">
        <v>97</v>
      </c>
      <c r="AT15" s="8" t="s">
        <v>98</v>
      </c>
      <c r="AU15" s="8" t="s">
        <v>101</v>
      </c>
      <c r="AV15" s="3" t="s">
        <v>99</v>
      </c>
      <c r="AW15" s="3" t="s">
        <v>100</v>
      </c>
      <c r="AX15" s="5"/>
      <c r="AY15" s="5"/>
      <c r="AZ15" s="5"/>
      <c r="BA15" s="5"/>
      <c r="BB15" s="5"/>
      <c r="BC15" s="9">
        <v>0</v>
      </c>
      <c r="BD15" s="9">
        <v>0</v>
      </c>
      <c r="BE15" s="3" t="s">
        <v>91</v>
      </c>
      <c r="BF15" s="5"/>
      <c r="BG15" s="5"/>
    </row>
    <row r="16" spans="1:59" ht="15" customHeight="1" x14ac:dyDescent="0.25">
      <c r="A16" s="3" t="s">
        <v>57</v>
      </c>
      <c r="B16" s="32" t="s">
        <v>221</v>
      </c>
      <c r="C16" s="10" t="s">
        <v>109</v>
      </c>
      <c r="D16" s="5">
        <v>6920</v>
      </c>
      <c r="E16" s="6">
        <v>21002937</v>
      </c>
      <c r="F16" s="5"/>
      <c r="G16" s="5"/>
      <c r="H16" s="5"/>
      <c r="I16" s="5"/>
      <c r="J16" s="5"/>
      <c r="K16" s="11">
        <v>10058.299999999999</v>
      </c>
      <c r="L16" s="7">
        <v>0</v>
      </c>
      <c r="M16" s="11">
        <f>Table3[[#This Row],[TotalSalesAmount]]+Table3[[#This Row],[TotalDiscountAmount]]</f>
        <v>10058.299999999999</v>
      </c>
      <c r="N16" s="7">
        <v>0</v>
      </c>
      <c r="O16" s="7">
        <v>0</v>
      </c>
      <c r="P16" s="11">
        <f>(Table3[[#This Row],[NetAmount]])+(Table3[[#This Row],[NetAmount]]*14%)</f>
        <v>11466.462</v>
      </c>
      <c r="Q16" s="5">
        <v>200080652</v>
      </c>
      <c r="R16" s="5" t="s">
        <v>92</v>
      </c>
      <c r="S16" s="3" t="s">
        <v>58</v>
      </c>
      <c r="T16" s="5">
        <v>0</v>
      </c>
      <c r="U16" s="5" t="s">
        <v>59</v>
      </c>
      <c r="V16" s="3" t="s">
        <v>60</v>
      </c>
      <c r="W16" s="5" t="s">
        <v>93</v>
      </c>
      <c r="X16" s="5" t="s">
        <v>94</v>
      </c>
      <c r="Y16" s="5">
        <v>51</v>
      </c>
      <c r="Z16" s="5"/>
      <c r="AA16" s="5" t="s">
        <v>95</v>
      </c>
      <c r="AB16" s="5"/>
      <c r="AC16" s="5"/>
      <c r="AD16" s="5"/>
      <c r="AE16" s="33">
        <v>204962439</v>
      </c>
      <c r="AF16" s="12" t="s">
        <v>119</v>
      </c>
      <c r="AG16" s="3" t="s">
        <v>58</v>
      </c>
      <c r="AH16" s="3" t="s">
        <v>59</v>
      </c>
      <c r="AI16" s="5" t="s">
        <v>61</v>
      </c>
      <c r="AJ16" s="5" t="s">
        <v>144</v>
      </c>
      <c r="AK16" s="5" t="s">
        <v>195</v>
      </c>
      <c r="AL16" s="5">
        <v>221</v>
      </c>
      <c r="AM16" s="5"/>
      <c r="AN16" s="5"/>
      <c r="AO16" s="5"/>
      <c r="AP16" s="5"/>
      <c r="AQ16" s="5"/>
      <c r="AR16" s="3" t="s">
        <v>96</v>
      </c>
      <c r="AS16" s="3" t="s">
        <v>97</v>
      </c>
      <c r="AT16" s="8" t="s">
        <v>98</v>
      </c>
      <c r="AU16" s="8" t="s">
        <v>101</v>
      </c>
      <c r="AV16" s="3" t="s">
        <v>99</v>
      </c>
      <c r="AW16" s="3" t="s">
        <v>100</v>
      </c>
      <c r="AX16" s="5"/>
      <c r="AY16" s="5"/>
      <c r="AZ16" s="5"/>
      <c r="BA16" s="5"/>
      <c r="BB16" s="5"/>
      <c r="BC16" s="9">
        <v>0</v>
      </c>
      <c r="BD16" s="9">
        <v>0</v>
      </c>
      <c r="BE16" s="3" t="s">
        <v>91</v>
      </c>
      <c r="BF16" s="5"/>
      <c r="BG16" s="5"/>
    </row>
    <row r="17" spans="1:59" ht="15" customHeight="1" x14ac:dyDescent="0.25">
      <c r="A17" s="3" t="s">
        <v>57</v>
      </c>
      <c r="B17" s="32" t="s">
        <v>221</v>
      </c>
      <c r="C17" s="10" t="s">
        <v>109</v>
      </c>
      <c r="D17" s="5">
        <v>6920</v>
      </c>
      <c r="E17" s="6">
        <v>21002938</v>
      </c>
      <c r="F17" s="5"/>
      <c r="G17" s="5"/>
      <c r="H17" s="5"/>
      <c r="I17" s="5"/>
      <c r="J17" s="5"/>
      <c r="K17" s="11">
        <v>10064.65</v>
      </c>
      <c r="L17" s="7">
        <v>0</v>
      </c>
      <c r="M17" s="11">
        <f>Table3[[#This Row],[TotalSalesAmount]]+Table3[[#This Row],[TotalDiscountAmount]]</f>
        <v>10064.65</v>
      </c>
      <c r="N17" s="7">
        <v>0</v>
      </c>
      <c r="O17" s="7">
        <v>0</v>
      </c>
      <c r="P17" s="11">
        <f>(Table3[[#This Row],[NetAmount]])+(Table3[[#This Row],[NetAmount]]*14%)</f>
        <v>11473.700999999999</v>
      </c>
      <c r="Q17" s="5">
        <v>200080652</v>
      </c>
      <c r="R17" s="5" t="s">
        <v>92</v>
      </c>
      <c r="S17" s="3" t="s">
        <v>58</v>
      </c>
      <c r="T17" s="5">
        <v>0</v>
      </c>
      <c r="U17" s="5" t="s">
        <v>59</v>
      </c>
      <c r="V17" s="3" t="s">
        <v>60</v>
      </c>
      <c r="W17" s="5" t="s">
        <v>93</v>
      </c>
      <c r="X17" s="5" t="s">
        <v>94</v>
      </c>
      <c r="Y17" s="5">
        <v>51</v>
      </c>
      <c r="Z17" s="5"/>
      <c r="AA17" s="5" t="s">
        <v>95</v>
      </c>
      <c r="AB17" s="5"/>
      <c r="AC17" s="5"/>
      <c r="AD17" s="5"/>
      <c r="AE17" s="33">
        <v>347307523</v>
      </c>
      <c r="AF17" s="12" t="s">
        <v>120</v>
      </c>
      <c r="AG17" s="3" t="s">
        <v>58</v>
      </c>
      <c r="AH17" s="3" t="s">
        <v>59</v>
      </c>
      <c r="AI17" s="5" t="s">
        <v>61</v>
      </c>
      <c r="AJ17" s="5" t="s">
        <v>144</v>
      </c>
      <c r="AK17" s="5" t="s">
        <v>195</v>
      </c>
      <c r="AL17" s="5">
        <v>221</v>
      </c>
      <c r="AM17" s="5"/>
      <c r="AN17" s="5"/>
      <c r="AO17" s="5"/>
      <c r="AP17" s="5"/>
      <c r="AQ17" s="5"/>
      <c r="AR17" s="3" t="s">
        <v>96</v>
      </c>
      <c r="AS17" s="3" t="s">
        <v>97</v>
      </c>
      <c r="AT17" s="8" t="s">
        <v>98</v>
      </c>
      <c r="AU17" s="8" t="s">
        <v>101</v>
      </c>
      <c r="AV17" s="3" t="s">
        <v>99</v>
      </c>
      <c r="AW17" s="3" t="s">
        <v>100</v>
      </c>
      <c r="AX17" s="5"/>
      <c r="AY17" s="5"/>
      <c r="AZ17" s="5"/>
      <c r="BA17" s="5"/>
      <c r="BB17" s="5"/>
      <c r="BC17" s="9">
        <v>0</v>
      </c>
      <c r="BD17" s="9">
        <v>0</v>
      </c>
      <c r="BE17" s="3" t="s">
        <v>91</v>
      </c>
      <c r="BF17" s="5"/>
      <c r="BG17" s="5"/>
    </row>
    <row r="18" spans="1:59" ht="15" customHeight="1" x14ac:dyDescent="0.25">
      <c r="A18" s="3" t="s">
        <v>57</v>
      </c>
      <c r="B18" s="32" t="s">
        <v>221</v>
      </c>
      <c r="C18" s="10" t="s">
        <v>109</v>
      </c>
      <c r="D18" s="5">
        <v>6920</v>
      </c>
      <c r="E18" s="6">
        <v>21002939</v>
      </c>
      <c r="F18" s="5"/>
      <c r="G18" s="5"/>
      <c r="H18" s="5"/>
      <c r="I18" s="5"/>
      <c r="J18" s="5"/>
      <c r="K18" s="11">
        <v>3500</v>
      </c>
      <c r="L18" s="7">
        <v>0</v>
      </c>
      <c r="M18" s="11">
        <f>Table3[[#This Row],[TotalSalesAmount]]+Table3[[#This Row],[TotalDiscountAmount]]</f>
        <v>3500</v>
      </c>
      <c r="N18" s="7">
        <v>0</v>
      </c>
      <c r="O18" s="7">
        <v>0</v>
      </c>
      <c r="P18" s="11">
        <f>(Table3[[#This Row],[NetAmount]])+(Table3[[#This Row],[NetAmount]]*14%)</f>
        <v>3990</v>
      </c>
      <c r="Q18" s="5">
        <v>200080652</v>
      </c>
      <c r="R18" s="5" t="s">
        <v>92</v>
      </c>
      <c r="S18" s="3" t="s">
        <v>58</v>
      </c>
      <c r="T18" s="5">
        <v>0</v>
      </c>
      <c r="U18" s="5" t="s">
        <v>59</v>
      </c>
      <c r="V18" s="3" t="s">
        <v>60</v>
      </c>
      <c r="W18" s="5" t="s">
        <v>93</v>
      </c>
      <c r="X18" s="5" t="s">
        <v>94</v>
      </c>
      <c r="Y18" s="5">
        <v>51</v>
      </c>
      <c r="Z18" s="5"/>
      <c r="AA18" s="5" t="s">
        <v>95</v>
      </c>
      <c r="AB18" s="5"/>
      <c r="AC18" s="5"/>
      <c r="AD18" s="5"/>
      <c r="AE18" s="33">
        <v>100333745</v>
      </c>
      <c r="AF18" s="12" t="s">
        <v>121</v>
      </c>
      <c r="AG18" s="3" t="s">
        <v>58</v>
      </c>
      <c r="AH18" s="3" t="s">
        <v>59</v>
      </c>
      <c r="AI18" s="5" t="s">
        <v>61</v>
      </c>
      <c r="AJ18" s="5" t="s">
        <v>106</v>
      </c>
      <c r="AK18" s="5" t="s">
        <v>196</v>
      </c>
      <c r="AL18" s="5">
        <v>89</v>
      </c>
      <c r="AM18" s="5"/>
      <c r="AN18" s="5"/>
      <c r="AO18" s="5"/>
      <c r="AP18" s="5"/>
      <c r="AQ18" s="5"/>
      <c r="AR18" s="3" t="s">
        <v>96</v>
      </c>
      <c r="AS18" s="3" t="s">
        <v>97</v>
      </c>
      <c r="AT18" s="8" t="s">
        <v>98</v>
      </c>
      <c r="AU18" s="8" t="s">
        <v>101</v>
      </c>
      <c r="AV18" s="3" t="s">
        <v>99</v>
      </c>
      <c r="AW18" s="3" t="s">
        <v>100</v>
      </c>
      <c r="AX18" s="5"/>
      <c r="AY18" s="5"/>
      <c r="AZ18" s="5"/>
      <c r="BA18" s="5"/>
      <c r="BB18" s="5"/>
      <c r="BC18" s="9">
        <v>0</v>
      </c>
      <c r="BD18" s="9">
        <v>0</v>
      </c>
      <c r="BE18" s="3" t="s">
        <v>91</v>
      </c>
      <c r="BF18" s="5"/>
      <c r="BG18" s="5"/>
    </row>
    <row r="19" spans="1:59" ht="15" customHeight="1" x14ac:dyDescent="0.25">
      <c r="A19" s="3" t="s">
        <v>57</v>
      </c>
      <c r="B19" s="32" t="s">
        <v>221</v>
      </c>
      <c r="C19" s="10" t="s">
        <v>109</v>
      </c>
      <c r="D19" s="5">
        <v>6920</v>
      </c>
      <c r="E19" s="6">
        <v>21002940</v>
      </c>
      <c r="F19" s="5"/>
      <c r="G19" s="5"/>
      <c r="H19" s="5"/>
      <c r="I19" s="5"/>
      <c r="J19" s="5"/>
      <c r="K19" s="11">
        <v>3500</v>
      </c>
      <c r="L19" s="7">
        <v>0</v>
      </c>
      <c r="M19" s="11">
        <f>Table3[[#This Row],[TotalSalesAmount]]+Table3[[#This Row],[TotalDiscountAmount]]</f>
        <v>3500</v>
      </c>
      <c r="N19" s="7">
        <v>0</v>
      </c>
      <c r="O19" s="7">
        <v>0</v>
      </c>
      <c r="P19" s="11">
        <f>(Table3[[#This Row],[NetAmount]])+(Table3[[#This Row],[NetAmount]]*14%)</f>
        <v>3990</v>
      </c>
      <c r="Q19" s="5">
        <v>200080652</v>
      </c>
      <c r="R19" s="5" t="s">
        <v>92</v>
      </c>
      <c r="S19" s="3" t="s">
        <v>58</v>
      </c>
      <c r="T19" s="5">
        <v>0</v>
      </c>
      <c r="U19" s="5" t="s">
        <v>59</v>
      </c>
      <c r="V19" s="3" t="s">
        <v>60</v>
      </c>
      <c r="W19" s="5" t="s">
        <v>93</v>
      </c>
      <c r="X19" s="5" t="s">
        <v>94</v>
      </c>
      <c r="Y19" s="5">
        <v>51</v>
      </c>
      <c r="Z19" s="5"/>
      <c r="AA19" s="5" t="s">
        <v>95</v>
      </c>
      <c r="AB19" s="5"/>
      <c r="AC19" s="5"/>
      <c r="AD19" s="5"/>
      <c r="AE19" s="33">
        <v>100333745</v>
      </c>
      <c r="AF19" s="12" t="s">
        <v>122</v>
      </c>
      <c r="AG19" s="3" t="s">
        <v>58</v>
      </c>
      <c r="AH19" s="3" t="s">
        <v>59</v>
      </c>
      <c r="AI19" s="5" t="s">
        <v>61</v>
      </c>
      <c r="AJ19" s="5" t="s">
        <v>106</v>
      </c>
      <c r="AK19" s="5" t="s">
        <v>196</v>
      </c>
      <c r="AL19" s="5">
        <v>89</v>
      </c>
      <c r="AM19" s="5"/>
      <c r="AN19" s="5"/>
      <c r="AO19" s="5"/>
      <c r="AP19" s="5"/>
      <c r="AQ19" s="5"/>
      <c r="AR19" s="3" t="s">
        <v>96</v>
      </c>
      <c r="AS19" s="3" t="s">
        <v>97</v>
      </c>
      <c r="AT19" s="8" t="s">
        <v>98</v>
      </c>
      <c r="AU19" s="8" t="s">
        <v>101</v>
      </c>
      <c r="AV19" s="3" t="s">
        <v>99</v>
      </c>
      <c r="AW19" s="3" t="s">
        <v>100</v>
      </c>
      <c r="AX19" s="5"/>
      <c r="AY19" s="5"/>
      <c r="AZ19" s="5"/>
      <c r="BA19" s="5"/>
      <c r="BB19" s="5"/>
      <c r="BC19" s="9">
        <v>0</v>
      </c>
      <c r="BD19" s="9">
        <v>0</v>
      </c>
      <c r="BE19" s="3" t="s">
        <v>91</v>
      </c>
      <c r="BF19" s="5"/>
      <c r="BG19" s="5"/>
    </row>
    <row r="20" spans="1:59" ht="15" customHeight="1" x14ac:dyDescent="0.25">
      <c r="A20" s="3" t="s">
        <v>57</v>
      </c>
      <c r="B20" s="32" t="s">
        <v>221</v>
      </c>
      <c r="C20" s="10" t="s">
        <v>109</v>
      </c>
      <c r="D20" s="5">
        <v>6920</v>
      </c>
      <c r="E20" s="6">
        <v>21002941</v>
      </c>
      <c r="F20" s="5"/>
      <c r="G20" s="5"/>
      <c r="H20" s="5"/>
      <c r="I20" s="5"/>
      <c r="J20" s="5"/>
      <c r="K20" s="11">
        <v>27000</v>
      </c>
      <c r="L20" s="7">
        <v>0</v>
      </c>
      <c r="M20" s="11">
        <f>Table3[[#This Row],[TotalSalesAmount]]+Table3[[#This Row],[TotalDiscountAmount]]</f>
        <v>27000</v>
      </c>
      <c r="N20" s="7">
        <v>0</v>
      </c>
      <c r="O20" s="7">
        <v>0</v>
      </c>
      <c r="P20" s="11">
        <f>(Table3[[#This Row],[NetAmount]])+(Table3[[#This Row],[NetAmount]]*14%)</f>
        <v>30780</v>
      </c>
      <c r="Q20" s="5">
        <v>200080652</v>
      </c>
      <c r="R20" s="5" t="s">
        <v>92</v>
      </c>
      <c r="S20" s="3" t="s">
        <v>58</v>
      </c>
      <c r="T20" s="5">
        <v>0</v>
      </c>
      <c r="U20" s="5" t="s">
        <v>59</v>
      </c>
      <c r="V20" s="3" t="s">
        <v>60</v>
      </c>
      <c r="W20" s="5" t="s">
        <v>93</v>
      </c>
      <c r="X20" s="5" t="s">
        <v>94</v>
      </c>
      <c r="Y20" s="5">
        <v>51</v>
      </c>
      <c r="Z20" s="5"/>
      <c r="AA20" s="5" t="s">
        <v>95</v>
      </c>
      <c r="AB20" s="5"/>
      <c r="AC20" s="5"/>
      <c r="AD20" s="5"/>
      <c r="AE20" s="33">
        <v>705996468</v>
      </c>
      <c r="AF20" s="12" t="s">
        <v>123</v>
      </c>
      <c r="AG20" s="3" t="s">
        <v>58</v>
      </c>
      <c r="AH20" s="3" t="s">
        <v>59</v>
      </c>
      <c r="AI20" s="5" t="s">
        <v>142</v>
      </c>
      <c r="AJ20" s="5" t="s">
        <v>146</v>
      </c>
      <c r="AK20" s="5" t="s">
        <v>145</v>
      </c>
      <c r="AL20" s="5">
        <v>4</v>
      </c>
      <c r="AM20" s="5"/>
      <c r="AN20" s="5"/>
      <c r="AO20" s="5"/>
      <c r="AP20" s="5"/>
      <c r="AQ20" s="5"/>
      <c r="AR20" s="3" t="s">
        <v>96</v>
      </c>
      <c r="AS20" s="3" t="s">
        <v>97</v>
      </c>
      <c r="AT20" s="8" t="s">
        <v>98</v>
      </c>
      <c r="AU20" s="8" t="s">
        <v>101</v>
      </c>
      <c r="AV20" s="3" t="s">
        <v>99</v>
      </c>
      <c r="AW20" s="3" t="s">
        <v>100</v>
      </c>
      <c r="AX20" s="5"/>
      <c r="AY20" s="5"/>
      <c r="AZ20" s="5"/>
      <c r="BA20" s="5"/>
      <c r="BB20" s="5"/>
      <c r="BC20" s="9">
        <v>0</v>
      </c>
      <c r="BD20" s="9">
        <v>0</v>
      </c>
      <c r="BE20" s="3" t="s">
        <v>91</v>
      </c>
      <c r="BF20" s="5"/>
      <c r="BG20" s="5"/>
    </row>
    <row r="21" spans="1:59" ht="15" customHeight="1" x14ac:dyDescent="0.25">
      <c r="A21" s="3" t="s">
        <v>57</v>
      </c>
      <c r="B21" s="32" t="s">
        <v>221</v>
      </c>
      <c r="C21" s="10" t="s">
        <v>109</v>
      </c>
      <c r="D21" s="5">
        <v>6920</v>
      </c>
      <c r="E21" s="6">
        <v>21002942</v>
      </c>
      <c r="F21" s="5"/>
      <c r="G21" s="5"/>
      <c r="H21" s="5"/>
      <c r="I21" s="5"/>
      <c r="J21" s="5"/>
      <c r="K21" s="11">
        <v>6750</v>
      </c>
      <c r="L21" s="7">
        <v>0</v>
      </c>
      <c r="M21" s="11">
        <f>Table3[[#This Row],[TotalSalesAmount]]+Table3[[#This Row],[TotalDiscountAmount]]</f>
        <v>6750</v>
      </c>
      <c r="N21" s="7">
        <v>0</v>
      </c>
      <c r="O21" s="7">
        <v>0</v>
      </c>
      <c r="P21" s="11">
        <f>(Table3[[#This Row],[NetAmount]])+(Table3[[#This Row],[NetAmount]]*0%)</f>
        <v>6750</v>
      </c>
      <c r="Q21" s="5">
        <v>200080652</v>
      </c>
      <c r="R21" s="5" t="s">
        <v>92</v>
      </c>
      <c r="S21" s="3" t="s">
        <v>58</v>
      </c>
      <c r="T21" s="5">
        <v>0</v>
      </c>
      <c r="U21" s="5" t="s">
        <v>59</v>
      </c>
      <c r="V21" s="3" t="s">
        <v>60</v>
      </c>
      <c r="W21" s="5" t="s">
        <v>93</v>
      </c>
      <c r="X21" s="5" t="s">
        <v>94</v>
      </c>
      <c r="Y21" s="5">
        <v>51</v>
      </c>
      <c r="Z21" s="5"/>
      <c r="AA21" s="5" t="s">
        <v>95</v>
      </c>
      <c r="AB21" s="5"/>
      <c r="AC21" s="5"/>
      <c r="AD21" s="5"/>
      <c r="AE21" s="33">
        <v>412979314</v>
      </c>
      <c r="AF21" s="12" t="s">
        <v>124</v>
      </c>
      <c r="AG21" s="3" t="s">
        <v>58</v>
      </c>
      <c r="AH21" s="3" t="s">
        <v>59</v>
      </c>
      <c r="AI21" s="5" t="s">
        <v>142</v>
      </c>
      <c r="AJ21" s="5" t="s">
        <v>147</v>
      </c>
      <c r="AK21" s="5" t="s">
        <v>197</v>
      </c>
      <c r="AL21" s="5">
        <v>95</v>
      </c>
      <c r="AM21" s="5"/>
      <c r="AN21" s="5"/>
      <c r="AO21" s="5"/>
      <c r="AP21" s="5"/>
      <c r="AQ21" s="5"/>
      <c r="AR21" s="3" t="s">
        <v>96</v>
      </c>
      <c r="AS21" s="3" t="s">
        <v>97</v>
      </c>
      <c r="AT21" s="8" t="s">
        <v>98</v>
      </c>
      <c r="AU21" s="8" t="s">
        <v>101</v>
      </c>
      <c r="AV21" s="3" t="s">
        <v>99</v>
      </c>
      <c r="AW21" s="3" t="s">
        <v>100</v>
      </c>
      <c r="AX21" s="5"/>
      <c r="AY21" s="5"/>
      <c r="AZ21" s="5"/>
      <c r="BA21" s="5"/>
      <c r="BB21" s="5"/>
      <c r="BC21" s="9">
        <v>0</v>
      </c>
      <c r="BD21" s="9">
        <v>0</v>
      </c>
      <c r="BE21" s="3" t="s">
        <v>91</v>
      </c>
      <c r="BF21" s="5"/>
      <c r="BG21" s="5"/>
    </row>
    <row r="22" spans="1:59" ht="15" customHeight="1" x14ac:dyDescent="0.25">
      <c r="A22" s="3" t="s">
        <v>57</v>
      </c>
      <c r="B22" s="32" t="s">
        <v>221</v>
      </c>
      <c r="C22" s="10" t="s">
        <v>109</v>
      </c>
      <c r="D22" s="5">
        <v>6920</v>
      </c>
      <c r="E22" s="6">
        <v>21002943</v>
      </c>
      <c r="F22" s="5"/>
      <c r="G22" s="5"/>
      <c r="H22" s="5"/>
      <c r="I22" s="5"/>
      <c r="J22" s="5"/>
      <c r="K22" s="11">
        <v>8000</v>
      </c>
      <c r="L22" s="7">
        <v>0</v>
      </c>
      <c r="M22" s="11">
        <f>Table3[[#This Row],[TotalSalesAmount]]+Table3[[#This Row],[TotalDiscountAmount]]</f>
        <v>8000</v>
      </c>
      <c r="N22" s="7">
        <v>0</v>
      </c>
      <c r="O22" s="7">
        <v>0</v>
      </c>
      <c r="P22" s="11">
        <f>(Table3[[#This Row],[NetAmount]])+(Table3[[#This Row],[NetAmount]]*0%)</f>
        <v>8000</v>
      </c>
      <c r="Q22" s="5">
        <v>200080652</v>
      </c>
      <c r="R22" s="5" t="s">
        <v>92</v>
      </c>
      <c r="S22" s="3" t="s">
        <v>58</v>
      </c>
      <c r="T22" s="5">
        <v>0</v>
      </c>
      <c r="U22" s="5" t="s">
        <v>59</v>
      </c>
      <c r="V22" s="3" t="s">
        <v>60</v>
      </c>
      <c r="W22" s="5" t="s">
        <v>93</v>
      </c>
      <c r="X22" s="5" t="s">
        <v>94</v>
      </c>
      <c r="Y22" s="5">
        <v>51</v>
      </c>
      <c r="Z22" s="5"/>
      <c r="AA22" s="5" t="s">
        <v>95</v>
      </c>
      <c r="AB22" s="5"/>
      <c r="AC22" s="5"/>
      <c r="AD22" s="5"/>
      <c r="AE22" s="33">
        <v>215769279</v>
      </c>
      <c r="AF22" s="12" t="s">
        <v>125</v>
      </c>
      <c r="AG22" s="3" t="s">
        <v>58</v>
      </c>
      <c r="AH22" s="3" t="s">
        <v>59</v>
      </c>
      <c r="AI22" s="5" t="s">
        <v>142</v>
      </c>
      <c r="AJ22" s="5" t="s">
        <v>147</v>
      </c>
      <c r="AK22" s="5" t="s">
        <v>198</v>
      </c>
      <c r="AL22" s="5">
        <v>93</v>
      </c>
      <c r="AM22" s="5"/>
      <c r="AN22" s="5"/>
      <c r="AO22" s="5"/>
      <c r="AP22" s="5"/>
      <c r="AQ22" s="5"/>
      <c r="AR22" s="3" t="s">
        <v>96</v>
      </c>
      <c r="AS22" s="3" t="s">
        <v>97</v>
      </c>
      <c r="AT22" s="8" t="s">
        <v>98</v>
      </c>
      <c r="AU22" s="8" t="s">
        <v>101</v>
      </c>
      <c r="AV22" s="3" t="s">
        <v>99</v>
      </c>
      <c r="AW22" s="3" t="s">
        <v>100</v>
      </c>
      <c r="AX22" s="5"/>
      <c r="AY22" s="5"/>
      <c r="AZ22" s="5"/>
      <c r="BA22" s="5"/>
      <c r="BB22" s="5"/>
      <c r="BC22" s="9">
        <v>0</v>
      </c>
      <c r="BD22" s="9">
        <v>0</v>
      </c>
      <c r="BE22" s="3" t="s">
        <v>91</v>
      </c>
      <c r="BF22" s="5"/>
      <c r="BG22" s="5"/>
    </row>
    <row r="23" spans="1:59" ht="15" customHeight="1" x14ac:dyDescent="0.25">
      <c r="A23" s="3" t="s">
        <v>57</v>
      </c>
      <c r="B23" s="32" t="s">
        <v>221</v>
      </c>
      <c r="C23" s="10" t="s">
        <v>109</v>
      </c>
      <c r="D23" s="5">
        <v>6920</v>
      </c>
      <c r="E23" s="6">
        <v>21002944</v>
      </c>
      <c r="F23" s="5"/>
      <c r="G23" s="5"/>
      <c r="H23" s="5"/>
      <c r="I23" s="5"/>
      <c r="J23" s="5"/>
      <c r="K23" s="11">
        <v>4000</v>
      </c>
      <c r="L23" s="7">
        <v>0</v>
      </c>
      <c r="M23" s="11">
        <f>Table3[[#This Row],[TotalSalesAmount]]+Table3[[#This Row],[TotalDiscountAmount]]</f>
        <v>4000</v>
      </c>
      <c r="N23" s="7">
        <v>0</v>
      </c>
      <c r="O23" s="7">
        <v>0</v>
      </c>
      <c r="P23" s="11">
        <f>(Table3[[#This Row],[NetAmount]])+(Table3[[#This Row],[NetAmount]]*14%)</f>
        <v>4560</v>
      </c>
      <c r="Q23" s="5">
        <v>200080652</v>
      </c>
      <c r="R23" s="5" t="s">
        <v>92</v>
      </c>
      <c r="S23" s="3" t="s">
        <v>58</v>
      </c>
      <c r="T23" s="5">
        <v>0</v>
      </c>
      <c r="U23" s="5" t="s">
        <v>59</v>
      </c>
      <c r="V23" s="3" t="s">
        <v>60</v>
      </c>
      <c r="W23" s="5" t="s">
        <v>93</v>
      </c>
      <c r="X23" s="5" t="s">
        <v>94</v>
      </c>
      <c r="Y23" s="5">
        <v>51</v>
      </c>
      <c r="Z23" s="5"/>
      <c r="AA23" s="5" t="s">
        <v>95</v>
      </c>
      <c r="AB23" s="5"/>
      <c r="AC23" s="5"/>
      <c r="AD23" s="5"/>
      <c r="AE23" s="33">
        <v>724125078</v>
      </c>
      <c r="AF23" s="12" t="s">
        <v>126</v>
      </c>
      <c r="AG23" s="3" t="s">
        <v>58</v>
      </c>
      <c r="AH23" s="3" t="s">
        <v>59</v>
      </c>
      <c r="AI23" s="5" t="s">
        <v>142</v>
      </c>
      <c r="AJ23" s="5" t="s">
        <v>148</v>
      </c>
      <c r="AK23" s="5" t="s">
        <v>199</v>
      </c>
      <c r="AL23" s="5">
        <v>3</v>
      </c>
      <c r="AM23" s="5"/>
      <c r="AN23" s="5"/>
      <c r="AO23" s="5"/>
      <c r="AP23" s="5"/>
      <c r="AQ23" s="5"/>
      <c r="AR23" s="3" t="s">
        <v>96</v>
      </c>
      <c r="AS23" s="3" t="s">
        <v>97</v>
      </c>
      <c r="AT23" s="8" t="s">
        <v>98</v>
      </c>
      <c r="AU23" s="8" t="s">
        <v>101</v>
      </c>
      <c r="AV23" s="3" t="s">
        <v>99</v>
      </c>
      <c r="AW23" s="3" t="s">
        <v>100</v>
      </c>
      <c r="AX23" s="5"/>
      <c r="AY23" s="5"/>
      <c r="AZ23" s="5"/>
      <c r="BA23" s="5"/>
      <c r="BB23" s="5"/>
      <c r="BC23" s="9">
        <v>0</v>
      </c>
      <c r="BD23" s="9">
        <v>0</v>
      </c>
      <c r="BE23" s="3" t="s">
        <v>91</v>
      </c>
      <c r="BF23" s="5"/>
      <c r="BG23" s="5"/>
    </row>
    <row r="24" spans="1:59" ht="15" customHeight="1" x14ac:dyDescent="0.25">
      <c r="A24" s="3" t="s">
        <v>57</v>
      </c>
      <c r="B24" s="32" t="s">
        <v>221</v>
      </c>
      <c r="C24" s="10" t="s">
        <v>109</v>
      </c>
      <c r="D24" s="5">
        <v>6920</v>
      </c>
      <c r="E24" s="6">
        <v>21002945</v>
      </c>
      <c r="F24" s="5"/>
      <c r="G24" s="5"/>
      <c r="H24" s="5"/>
      <c r="I24" s="5"/>
      <c r="J24" s="5"/>
      <c r="K24" s="11">
        <v>8000</v>
      </c>
      <c r="L24" s="7">
        <v>0</v>
      </c>
      <c r="M24" s="11">
        <f>Table3[[#This Row],[TotalSalesAmount]]+Table3[[#This Row],[TotalDiscountAmount]]</f>
        <v>8000</v>
      </c>
      <c r="N24" s="7">
        <v>0</v>
      </c>
      <c r="O24" s="7">
        <v>0</v>
      </c>
      <c r="P24" s="11">
        <f>(Table3[[#This Row],[NetAmount]])+(Table3[[#This Row],[NetAmount]]*14%)</f>
        <v>9120</v>
      </c>
      <c r="Q24" s="5">
        <v>200080652</v>
      </c>
      <c r="R24" s="5" t="s">
        <v>92</v>
      </c>
      <c r="S24" s="3" t="s">
        <v>58</v>
      </c>
      <c r="T24" s="5">
        <v>0</v>
      </c>
      <c r="U24" s="5" t="s">
        <v>59</v>
      </c>
      <c r="V24" s="3" t="s">
        <v>60</v>
      </c>
      <c r="W24" s="5" t="s">
        <v>93</v>
      </c>
      <c r="X24" s="5" t="s">
        <v>94</v>
      </c>
      <c r="Y24" s="5">
        <v>51</v>
      </c>
      <c r="Z24" s="5"/>
      <c r="AA24" s="5" t="s">
        <v>95</v>
      </c>
      <c r="AB24" s="5"/>
      <c r="AC24" s="5"/>
      <c r="AD24" s="5"/>
      <c r="AE24" s="33">
        <v>537784799</v>
      </c>
      <c r="AF24" s="12" t="s">
        <v>127</v>
      </c>
      <c r="AG24" s="3" t="s">
        <v>58</v>
      </c>
      <c r="AH24" s="3" t="s">
        <v>59</v>
      </c>
      <c r="AI24" s="5" t="s">
        <v>142</v>
      </c>
      <c r="AJ24" s="5" t="s">
        <v>149</v>
      </c>
      <c r="AK24" s="5" t="s">
        <v>200</v>
      </c>
      <c r="AL24" s="5">
        <v>1</v>
      </c>
      <c r="AM24" s="5"/>
      <c r="AN24" s="5"/>
      <c r="AO24" s="5"/>
      <c r="AP24" s="5"/>
      <c r="AQ24" s="5"/>
      <c r="AR24" s="3" t="s">
        <v>96</v>
      </c>
      <c r="AS24" s="3" t="s">
        <v>97</v>
      </c>
      <c r="AT24" s="8" t="s">
        <v>98</v>
      </c>
      <c r="AU24" s="8" t="s">
        <v>101</v>
      </c>
      <c r="AV24" s="3" t="s">
        <v>99</v>
      </c>
      <c r="AW24" s="3" t="s">
        <v>100</v>
      </c>
      <c r="AX24" s="5"/>
      <c r="AY24" s="5"/>
      <c r="AZ24" s="5"/>
      <c r="BA24" s="5"/>
      <c r="BB24" s="5"/>
      <c r="BC24" s="9">
        <v>0</v>
      </c>
      <c r="BD24" s="9">
        <v>0</v>
      </c>
      <c r="BE24" s="3" t="s">
        <v>91</v>
      </c>
      <c r="BF24" s="5"/>
      <c r="BG24" s="5"/>
    </row>
    <row r="25" spans="1:59" ht="15" customHeight="1" x14ac:dyDescent="0.25">
      <c r="A25" s="3" t="s">
        <v>57</v>
      </c>
      <c r="B25" s="32" t="s">
        <v>221</v>
      </c>
      <c r="C25" s="10" t="s">
        <v>109</v>
      </c>
      <c r="D25" s="5">
        <v>6920</v>
      </c>
      <c r="E25" s="6">
        <v>21002946</v>
      </c>
      <c r="F25" s="5"/>
      <c r="G25" s="5"/>
      <c r="H25" s="5"/>
      <c r="I25" s="5"/>
      <c r="J25" s="5"/>
      <c r="K25" s="11">
        <v>4000</v>
      </c>
      <c r="L25" s="7">
        <v>0</v>
      </c>
      <c r="M25" s="11">
        <f>Table3[[#This Row],[TotalSalesAmount]]+Table3[[#This Row],[TotalDiscountAmount]]</f>
        <v>4000</v>
      </c>
      <c r="N25" s="7">
        <v>0</v>
      </c>
      <c r="O25" s="7">
        <v>0</v>
      </c>
      <c r="P25" s="11">
        <f>(Table3[[#This Row],[NetAmount]])+(Table3[[#This Row],[NetAmount]]*14%)</f>
        <v>4560</v>
      </c>
      <c r="Q25" s="5">
        <v>200080652</v>
      </c>
      <c r="R25" s="5" t="s">
        <v>92</v>
      </c>
      <c r="S25" s="3" t="s">
        <v>58</v>
      </c>
      <c r="T25" s="5">
        <v>0</v>
      </c>
      <c r="U25" s="5" t="s">
        <v>59</v>
      </c>
      <c r="V25" s="3" t="s">
        <v>60</v>
      </c>
      <c r="W25" s="5" t="s">
        <v>93</v>
      </c>
      <c r="X25" s="5" t="s">
        <v>94</v>
      </c>
      <c r="Y25" s="5">
        <v>51</v>
      </c>
      <c r="Z25" s="5"/>
      <c r="AA25" s="5" t="s">
        <v>95</v>
      </c>
      <c r="AB25" s="5"/>
      <c r="AC25" s="5"/>
      <c r="AD25" s="5"/>
      <c r="AE25" s="33">
        <v>332617505</v>
      </c>
      <c r="AF25" s="12" t="s">
        <v>128</v>
      </c>
      <c r="AG25" s="3" t="s">
        <v>58</v>
      </c>
      <c r="AH25" s="3" t="s">
        <v>59</v>
      </c>
      <c r="AI25" s="5" t="s">
        <v>142</v>
      </c>
      <c r="AJ25" s="5" t="s">
        <v>150</v>
      </c>
      <c r="AK25" s="13" t="s">
        <v>201</v>
      </c>
      <c r="AL25" s="5">
        <v>3</v>
      </c>
      <c r="AM25" s="5"/>
      <c r="AN25" s="5"/>
      <c r="AO25" s="5"/>
      <c r="AP25" s="5"/>
      <c r="AQ25" s="5"/>
      <c r="AR25" s="3" t="s">
        <v>96</v>
      </c>
      <c r="AS25" s="3" t="s">
        <v>97</v>
      </c>
      <c r="AT25" s="8" t="s">
        <v>98</v>
      </c>
      <c r="AU25" s="8" t="s">
        <v>101</v>
      </c>
      <c r="AV25" s="3" t="s">
        <v>99</v>
      </c>
      <c r="AW25" s="3" t="s">
        <v>100</v>
      </c>
      <c r="AX25" s="5"/>
      <c r="AY25" s="5"/>
      <c r="AZ25" s="5"/>
      <c r="BA25" s="5"/>
      <c r="BB25" s="5"/>
      <c r="BC25" s="9">
        <v>0</v>
      </c>
      <c r="BD25" s="9">
        <v>0</v>
      </c>
      <c r="BE25" s="3" t="s">
        <v>91</v>
      </c>
      <c r="BF25" s="5"/>
      <c r="BG25" s="5"/>
    </row>
    <row r="26" spans="1:59" ht="15" customHeight="1" x14ac:dyDescent="0.25">
      <c r="A26" s="3" t="s">
        <v>57</v>
      </c>
      <c r="B26" s="32" t="s">
        <v>221</v>
      </c>
      <c r="C26" s="10" t="s">
        <v>109</v>
      </c>
      <c r="D26" s="5">
        <v>6920</v>
      </c>
      <c r="E26" s="6">
        <v>21002947</v>
      </c>
      <c r="F26" s="5"/>
      <c r="G26" s="5"/>
      <c r="H26" s="5"/>
      <c r="I26" s="5"/>
      <c r="J26" s="5"/>
      <c r="K26" s="11">
        <v>4000</v>
      </c>
      <c r="L26" s="7">
        <v>0</v>
      </c>
      <c r="M26" s="11">
        <f>Table3[[#This Row],[TotalSalesAmount]]+Table3[[#This Row],[TotalDiscountAmount]]</f>
        <v>4000</v>
      </c>
      <c r="N26" s="7">
        <v>0</v>
      </c>
      <c r="O26" s="7">
        <v>0</v>
      </c>
      <c r="P26" s="11">
        <f>(Table3[[#This Row],[NetAmount]])+(Table3[[#This Row],[NetAmount]]*14%)</f>
        <v>4560</v>
      </c>
      <c r="Q26" s="5">
        <v>200080652</v>
      </c>
      <c r="R26" s="5" t="s">
        <v>92</v>
      </c>
      <c r="S26" s="3" t="s">
        <v>58</v>
      </c>
      <c r="T26" s="5">
        <v>0</v>
      </c>
      <c r="U26" s="5" t="s">
        <v>59</v>
      </c>
      <c r="V26" s="3" t="s">
        <v>60</v>
      </c>
      <c r="W26" s="5" t="s">
        <v>93</v>
      </c>
      <c r="X26" s="5" t="s">
        <v>94</v>
      </c>
      <c r="Y26" s="5">
        <v>51</v>
      </c>
      <c r="Z26" s="5"/>
      <c r="AA26" s="5" t="s">
        <v>95</v>
      </c>
      <c r="AB26" s="5"/>
      <c r="AC26" s="5"/>
      <c r="AD26" s="5"/>
      <c r="AE26" s="33">
        <v>100521800</v>
      </c>
      <c r="AF26" s="12" t="s">
        <v>129</v>
      </c>
      <c r="AG26" s="3" t="s">
        <v>58</v>
      </c>
      <c r="AH26" s="3" t="s">
        <v>59</v>
      </c>
      <c r="AI26" s="5" t="s">
        <v>142</v>
      </c>
      <c r="AJ26" s="5" t="s">
        <v>151</v>
      </c>
      <c r="AK26" s="5" t="s">
        <v>202</v>
      </c>
      <c r="AL26" s="5">
        <v>66</v>
      </c>
      <c r="AM26" s="5"/>
      <c r="AN26" s="5"/>
      <c r="AO26" s="5"/>
      <c r="AP26" s="5"/>
      <c r="AQ26" s="5"/>
      <c r="AR26" s="3" t="s">
        <v>96</v>
      </c>
      <c r="AS26" s="3" t="s">
        <v>97</v>
      </c>
      <c r="AT26" s="8" t="s">
        <v>98</v>
      </c>
      <c r="AU26" s="8" t="s">
        <v>101</v>
      </c>
      <c r="AV26" s="3" t="s">
        <v>99</v>
      </c>
      <c r="AW26" s="3" t="s">
        <v>100</v>
      </c>
      <c r="AX26" s="5"/>
      <c r="AY26" s="5"/>
      <c r="AZ26" s="5"/>
      <c r="BA26" s="5"/>
      <c r="BB26" s="5"/>
      <c r="BC26" s="9">
        <v>0</v>
      </c>
      <c r="BD26" s="9">
        <v>0</v>
      </c>
      <c r="BE26" s="3" t="s">
        <v>91</v>
      </c>
      <c r="BF26" s="5"/>
      <c r="BG26" s="5"/>
    </row>
    <row r="27" spans="1:59" ht="15" customHeight="1" x14ac:dyDescent="0.25">
      <c r="A27" s="3" t="s">
        <v>57</v>
      </c>
      <c r="B27" s="32" t="s">
        <v>221</v>
      </c>
      <c r="C27" s="10" t="s">
        <v>109</v>
      </c>
      <c r="D27" s="5">
        <v>6920</v>
      </c>
      <c r="E27" s="6">
        <v>21002948</v>
      </c>
      <c r="F27" s="5"/>
      <c r="G27" s="5"/>
      <c r="H27" s="5"/>
      <c r="I27" s="5"/>
      <c r="J27" s="5"/>
      <c r="K27" s="11">
        <v>13000</v>
      </c>
      <c r="L27" s="7">
        <v>0</v>
      </c>
      <c r="M27" s="11">
        <f>Table3[[#This Row],[TotalSalesAmount]]+Table3[[#This Row],[TotalDiscountAmount]]</f>
        <v>13000</v>
      </c>
      <c r="N27" s="7">
        <v>0</v>
      </c>
      <c r="O27" s="7">
        <v>0</v>
      </c>
      <c r="P27" s="11">
        <f>(Table3[[#This Row],[NetAmount]])+(Table3[[#This Row],[NetAmount]]*0%)</f>
        <v>13000</v>
      </c>
      <c r="Q27" s="5">
        <v>200080652</v>
      </c>
      <c r="R27" s="5" t="s">
        <v>92</v>
      </c>
      <c r="S27" s="3" t="s">
        <v>58</v>
      </c>
      <c r="T27" s="5">
        <v>0</v>
      </c>
      <c r="U27" s="5" t="s">
        <v>59</v>
      </c>
      <c r="V27" s="3" t="s">
        <v>60</v>
      </c>
      <c r="W27" s="5" t="s">
        <v>93</v>
      </c>
      <c r="X27" s="5" t="s">
        <v>94</v>
      </c>
      <c r="Y27" s="5">
        <v>51</v>
      </c>
      <c r="Z27" s="5"/>
      <c r="AA27" s="5" t="s">
        <v>95</v>
      </c>
      <c r="AB27" s="5"/>
      <c r="AC27" s="5"/>
      <c r="AD27" s="5"/>
      <c r="AE27" s="33">
        <v>581758137</v>
      </c>
      <c r="AF27" s="12" t="s">
        <v>130</v>
      </c>
      <c r="AG27" s="3" t="s">
        <v>58</v>
      </c>
      <c r="AH27" s="3" t="s">
        <v>59</v>
      </c>
      <c r="AI27" s="5" t="s">
        <v>143</v>
      </c>
      <c r="AJ27" s="5" t="s">
        <v>153</v>
      </c>
      <c r="AK27" s="5" t="s">
        <v>152</v>
      </c>
      <c r="AL27" s="5">
        <v>1</v>
      </c>
      <c r="AM27" s="5"/>
      <c r="AN27" s="5"/>
      <c r="AO27" s="5"/>
      <c r="AP27" s="5"/>
      <c r="AQ27" s="5"/>
      <c r="AR27" s="3" t="s">
        <v>96</v>
      </c>
      <c r="AS27" s="3" t="s">
        <v>97</v>
      </c>
      <c r="AT27" s="8" t="s">
        <v>98</v>
      </c>
      <c r="AU27" s="8" t="s">
        <v>101</v>
      </c>
      <c r="AV27" s="3" t="s">
        <v>99</v>
      </c>
      <c r="AW27" s="3" t="s">
        <v>100</v>
      </c>
      <c r="AX27" s="5"/>
      <c r="AY27" s="5"/>
      <c r="AZ27" s="5"/>
      <c r="BA27" s="5"/>
      <c r="BB27" s="5"/>
      <c r="BC27" s="9">
        <v>0</v>
      </c>
      <c r="BD27" s="9">
        <v>0</v>
      </c>
      <c r="BE27" s="3" t="s">
        <v>91</v>
      </c>
      <c r="BF27" s="5"/>
      <c r="BG27" s="5"/>
    </row>
  </sheetData>
  <phoneticPr fontId="5" type="noConversion"/>
  <dataValidations count="2">
    <dataValidation type="list" allowBlank="1" showInputMessage="1" showErrorMessage="1" sqref="BE2:BE27" xr:uid="{00000000-0002-0000-0000-000000000000}">
      <formula1>"Completed, Updated"</formula1>
    </dataValidation>
    <dataValidation type="list" allowBlank="1" showInputMessage="1" showErrorMessage="1" sqref="B2:B27" xr:uid="{00000000-0002-0000-0000-000001000000}">
      <formula1>"0.9, 1.0"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5106-D899-40AC-920E-134E745B8575}">
  <dimension ref="A1:T32"/>
  <sheetViews>
    <sheetView tabSelected="1" workbookViewId="0">
      <selection activeCell="H2" sqref="H2:H32"/>
    </sheetView>
  </sheetViews>
  <sheetFormatPr defaultColWidth="20.7109375" defaultRowHeight="15" customHeight="1" x14ac:dyDescent="0.25"/>
  <cols>
    <col min="13" max="13" width="39.140625" customWidth="1"/>
    <col min="15" max="15" width="29.85546875" customWidth="1"/>
  </cols>
  <sheetData>
    <row r="1" spans="1:20" ht="15" customHeight="1" x14ac:dyDescent="0.25">
      <c r="A1" s="14" t="s">
        <v>62</v>
      </c>
      <c r="B1" s="14" t="s">
        <v>63</v>
      </c>
      <c r="C1" s="14" t="s">
        <v>64</v>
      </c>
      <c r="D1" s="14" t="s">
        <v>65</v>
      </c>
      <c r="E1" s="14" t="s">
        <v>66</v>
      </c>
      <c r="F1" s="14" t="s">
        <v>67</v>
      </c>
      <c r="G1" s="14" t="s">
        <v>68</v>
      </c>
      <c r="H1" s="14" t="s">
        <v>69</v>
      </c>
      <c r="I1" s="14" t="s">
        <v>70</v>
      </c>
      <c r="J1" s="14" t="s">
        <v>71</v>
      </c>
      <c r="K1" s="14" t="s">
        <v>72</v>
      </c>
      <c r="L1" s="14" t="s">
        <v>73</v>
      </c>
      <c r="M1" s="14" t="s">
        <v>74</v>
      </c>
      <c r="N1" s="14" t="s">
        <v>75</v>
      </c>
      <c r="O1" s="14" t="s">
        <v>76</v>
      </c>
      <c r="P1" s="14" t="s">
        <v>77</v>
      </c>
      <c r="Q1" s="14" t="s">
        <v>78</v>
      </c>
      <c r="R1" s="14" t="s">
        <v>79</v>
      </c>
      <c r="S1" s="14" t="s">
        <v>80</v>
      </c>
      <c r="T1" s="14" t="s">
        <v>81</v>
      </c>
    </row>
    <row r="2" spans="1:20" ht="15" customHeight="1" x14ac:dyDescent="0.25">
      <c r="A2" s="16">
        <v>21002923</v>
      </c>
      <c r="B2" s="17" t="s">
        <v>82</v>
      </c>
      <c r="C2" s="17" t="s">
        <v>102</v>
      </c>
      <c r="D2" s="17" t="s">
        <v>108</v>
      </c>
      <c r="E2" s="16">
        <v>1</v>
      </c>
      <c r="F2" s="17">
        <v>69</v>
      </c>
      <c r="G2" s="18">
        <v>81621.67</v>
      </c>
      <c r="H2" s="36">
        <f>Table253[[#This Row],[NetTotal]]+Table1[[#This Row],[Amount]]</f>
        <v>81621.67</v>
      </c>
      <c r="I2" s="19">
        <v>0</v>
      </c>
      <c r="J2" s="20">
        <v>0</v>
      </c>
      <c r="K2" s="18">
        <v>81621.67</v>
      </c>
      <c r="L2" s="17">
        <v>0</v>
      </c>
      <c r="M2" s="21" t="s">
        <v>154</v>
      </c>
      <c r="N2" s="17" t="s">
        <v>103</v>
      </c>
      <c r="O2" s="22">
        <f t="shared" ref="O2:O32" si="0">G2/E2</f>
        <v>81621.67</v>
      </c>
      <c r="P2" s="23">
        <f>Table253[[#This Row],[AmountEGP]]/Table253[[#This Row],[CurrencyExchangeRate]]</f>
        <v>5195.0201995717634</v>
      </c>
      <c r="Q2" s="23">
        <v>15.7115212</v>
      </c>
      <c r="R2" s="23">
        <v>0</v>
      </c>
      <c r="S2" s="23">
        <v>0</v>
      </c>
      <c r="T2" s="16">
        <v>21002923</v>
      </c>
    </row>
    <row r="3" spans="1:20" ht="15" customHeight="1" x14ac:dyDescent="0.25">
      <c r="A3" s="16">
        <v>21002924</v>
      </c>
      <c r="B3" s="17" t="s">
        <v>82</v>
      </c>
      <c r="C3" s="17" t="s">
        <v>102</v>
      </c>
      <c r="D3" s="17" t="s">
        <v>108</v>
      </c>
      <c r="E3" s="16">
        <v>1</v>
      </c>
      <c r="F3" s="17">
        <v>69</v>
      </c>
      <c r="G3" s="18">
        <v>1093209.69</v>
      </c>
      <c r="H3" s="36">
        <f>Table253[[#This Row],[NetTotal]]+Table1[[#This Row],[Amount]]</f>
        <v>1093209.69</v>
      </c>
      <c r="I3" s="19">
        <v>0</v>
      </c>
      <c r="J3" s="20">
        <v>0</v>
      </c>
      <c r="K3" s="18">
        <v>1093209.69</v>
      </c>
      <c r="L3" s="17">
        <v>0</v>
      </c>
      <c r="M3" s="21" t="s">
        <v>155</v>
      </c>
      <c r="N3" s="17" t="s">
        <v>103</v>
      </c>
      <c r="O3" s="22">
        <f>G3/E3</f>
        <v>1093209.69</v>
      </c>
      <c r="P3" s="31">
        <v>69580.135467</v>
      </c>
      <c r="Q3" s="23">
        <v>15.7115212</v>
      </c>
      <c r="R3" s="23">
        <v>0</v>
      </c>
      <c r="S3" s="23">
        <v>0</v>
      </c>
      <c r="T3" s="16">
        <v>21002924</v>
      </c>
    </row>
    <row r="4" spans="1:20" ht="15" customHeight="1" x14ac:dyDescent="0.25">
      <c r="A4" s="16">
        <v>21002925</v>
      </c>
      <c r="B4" s="17" t="s">
        <v>82</v>
      </c>
      <c r="C4" s="17" t="s">
        <v>102</v>
      </c>
      <c r="D4" s="17" t="s">
        <v>108</v>
      </c>
      <c r="E4" s="16">
        <v>1</v>
      </c>
      <c r="F4" s="17">
        <v>69</v>
      </c>
      <c r="G4" s="18">
        <v>48420.71</v>
      </c>
      <c r="H4" s="36">
        <f>Table253[[#This Row],[NetTotal]]+Table1[[#This Row],[Amount]]</f>
        <v>48420.71</v>
      </c>
      <c r="I4" s="19">
        <v>0</v>
      </c>
      <c r="J4" s="20">
        <v>0</v>
      </c>
      <c r="K4" s="18">
        <v>48420.71</v>
      </c>
      <c r="L4" s="17">
        <v>0</v>
      </c>
      <c r="M4" s="21" t="s">
        <v>156</v>
      </c>
      <c r="N4" s="17" t="s">
        <v>103</v>
      </c>
      <c r="O4" s="22">
        <f t="shared" si="0"/>
        <v>48420.71</v>
      </c>
      <c r="P4" s="23">
        <f>Table253[[#This Row],[AmountEGP]]/Table253[[#This Row],[CurrencyExchangeRate]]</f>
        <v>3081.860081123144</v>
      </c>
      <c r="Q4" s="23">
        <v>15.7115212</v>
      </c>
      <c r="R4" s="23">
        <v>0</v>
      </c>
      <c r="S4" s="23">
        <v>0</v>
      </c>
      <c r="T4" s="16">
        <v>21002925</v>
      </c>
    </row>
    <row r="5" spans="1:20" ht="15" customHeight="1" x14ac:dyDescent="0.25">
      <c r="A5" s="16">
        <v>21002926</v>
      </c>
      <c r="B5" s="17" t="s">
        <v>82</v>
      </c>
      <c r="C5" s="17" t="s">
        <v>102</v>
      </c>
      <c r="D5" s="17" t="s">
        <v>108</v>
      </c>
      <c r="E5" s="16">
        <v>1</v>
      </c>
      <c r="F5" s="17">
        <v>69</v>
      </c>
      <c r="G5" s="18">
        <v>40108.53</v>
      </c>
      <c r="H5" s="36">
        <f>Table253[[#This Row],[NetTotal]]+Table1[[#This Row],[Amount]]</f>
        <v>40108.53</v>
      </c>
      <c r="I5" s="19">
        <v>0</v>
      </c>
      <c r="J5" s="20">
        <v>0</v>
      </c>
      <c r="K5" s="18">
        <v>40108.53</v>
      </c>
      <c r="L5" s="17">
        <v>0</v>
      </c>
      <c r="M5" s="21" t="s">
        <v>157</v>
      </c>
      <c r="N5" s="17" t="s">
        <v>103</v>
      </c>
      <c r="O5" s="22">
        <f t="shared" si="0"/>
        <v>40108.53</v>
      </c>
      <c r="P5" s="23">
        <f>Table253[[#This Row],[AmountEGP]]/Table253[[#This Row],[CurrencyExchangeRate]]</f>
        <v>2552.8100996356739</v>
      </c>
      <c r="Q5" s="23">
        <v>15.7115212</v>
      </c>
      <c r="R5" s="23">
        <v>0</v>
      </c>
      <c r="S5" s="23">
        <v>0</v>
      </c>
      <c r="T5" s="16">
        <v>21002926</v>
      </c>
    </row>
    <row r="6" spans="1:20" ht="15" customHeight="1" x14ac:dyDescent="0.25">
      <c r="A6" s="16">
        <v>21002927</v>
      </c>
      <c r="B6" s="17" t="s">
        <v>82</v>
      </c>
      <c r="C6" s="17" t="s">
        <v>102</v>
      </c>
      <c r="D6" s="17" t="s">
        <v>108</v>
      </c>
      <c r="E6" s="16">
        <v>1</v>
      </c>
      <c r="F6" s="17">
        <v>69</v>
      </c>
      <c r="G6" s="18">
        <v>6000</v>
      </c>
      <c r="H6" s="36">
        <f>Table253[[#This Row],[NetTotal]]+Table1[[#This Row],[Amount]]</f>
        <v>6840</v>
      </c>
      <c r="I6" s="19">
        <v>0</v>
      </c>
      <c r="J6" s="20">
        <v>0</v>
      </c>
      <c r="K6" s="18">
        <v>6000</v>
      </c>
      <c r="L6" s="17">
        <v>0</v>
      </c>
      <c r="M6" s="21" t="s">
        <v>158</v>
      </c>
      <c r="N6" s="17" t="s">
        <v>83</v>
      </c>
      <c r="O6" s="22">
        <f t="shared" si="0"/>
        <v>6000</v>
      </c>
      <c r="P6" s="23">
        <v>0</v>
      </c>
      <c r="Q6" s="23">
        <v>0</v>
      </c>
      <c r="R6" s="23">
        <v>0</v>
      </c>
      <c r="S6" s="23">
        <v>0</v>
      </c>
      <c r="T6" s="16">
        <v>21002927</v>
      </c>
    </row>
    <row r="7" spans="1:20" ht="15" customHeight="1" x14ac:dyDescent="0.25">
      <c r="A7" s="16">
        <v>21002928</v>
      </c>
      <c r="B7" s="17" t="s">
        <v>82</v>
      </c>
      <c r="C7" s="17" t="s">
        <v>102</v>
      </c>
      <c r="D7" s="17" t="s">
        <v>108</v>
      </c>
      <c r="E7" s="16">
        <v>1</v>
      </c>
      <c r="F7" s="17">
        <v>69</v>
      </c>
      <c r="G7" s="18">
        <v>41800</v>
      </c>
      <c r="H7" s="36">
        <f>Table253[[#This Row],[NetTotal]]+Table1[[#This Row],[Amount]]</f>
        <v>41800</v>
      </c>
      <c r="I7" s="19">
        <v>0</v>
      </c>
      <c r="J7" s="20">
        <v>0</v>
      </c>
      <c r="K7" s="18">
        <v>41800</v>
      </c>
      <c r="L7" s="17">
        <v>0</v>
      </c>
      <c r="M7" s="30" t="s">
        <v>159</v>
      </c>
      <c r="N7" s="17" t="s">
        <v>83</v>
      </c>
      <c r="O7" s="22">
        <f t="shared" si="0"/>
        <v>41800</v>
      </c>
      <c r="P7" s="23">
        <v>0</v>
      </c>
      <c r="Q7" s="23">
        <v>0</v>
      </c>
      <c r="R7" s="23">
        <v>0</v>
      </c>
      <c r="S7" s="23">
        <v>0</v>
      </c>
      <c r="T7" s="16">
        <v>21002928</v>
      </c>
    </row>
    <row r="8" spans="1:20" ht="15" customHeight="1" x14ac:dyDescent="0.25">
      <c r="A8" s="16" t="s">
        <v>203</v>
      </c>
      <c r="B8" s="17" t="s">
        <v>82</v>
      </c>
      <c r="C8" s="17" t="s">
        <v>102</v>
      </c>
      <c r="D8" s="17" t="s">
        <v>108</v>
      </c>
      <c r="E8" s="16">
        <v>1</v>
      </c>
      <c r="F8" s="17">
        <v>69</v>
      </c>
      <c r="G8" s="18">
        <v>12000</v>
      </c>
      <c r="H8" s="36">
        <f>Table253[[#This Row],[NetTotal]]+Table1[[#This Row],[Amount]]</f>
        <v>13680</v>
      </c>
      <c r="I8" s="19">
        <v>0</v>
      </c>
      <c r="J8" s="20">
        <v>0</v>
      </c>
      <c r="K8" s="18">
        <v>12000</v>
      </c>
      <c r="L8" s="17">
        <v>0</v>
      </c>
      <c r="M8" s="21" t="s">
        <v>160</v>
      </c>
      <c r="N8" s="17" t="s">
        <v>83</v>
      </c>
      <c r="O8" s="22">
        <f t="shared" si="0"/>
        <v>12000</v>
      </c>
      <c r="P8" s="23">
        <v>0</v>
      </c>
      <c r="Q8" s="23">
        <v>0</v>
      </c>
      <c r="R8" s="23">
        <v>0</v>
      </c>
      <c r="S8" s="23">
        <v>0</v>
      </c>
      <c r="T8" s="16">
        <v>21002929</v>
      </c>
    </row>
    <row r="9" spans="1:20" ht="15" customHeight="1" x14ac:dyDescent="0.25">
      <c r="A9" s="16" t="s">
        <v>204</v>
      </c>
      <c r="B9" s="17" t="s">
        <v>82</v>
      </c>
      <c r="C9" s="17" t="s">
        <v>102</v>
      </c>
      <c r="D9" s="17" t="s">
        <v>108</v>
      </c>
      <c r="E9" s="16">
        <v>1</v>
      </c>
      <c r="F9" s="17">
        <v>69</v>
      </c>
      <c r="G9" s="18">
        <v>1000</v>
      </c>
      <c r="H9" s="36">
        <f>Table253[[#This Row],[NetTotal]]+Table1[[#This Row],[Amount]]</f>
        <v>1140</v>
      </c>
      <c r="I9" s="19">
        <v>0</v>
      </c>
      <c r="J9" s="20">
        <v>0</v>
      </c>
      <c r="K9" s="18">
        <v>1000</v>
      </c>
      <c r="L9" s="17">
        <v>0</v>
      </c>
      <c r="M9" s="21" t="s">
        <v>181</v>
      </c>
      <c r="N9" s="17" t="s">
        <v>83</v>
      </c>
      <c r="O9" s="22">
        <f t="shared" si="0"/>
        <v>1000</v>
      </c>
      <c r="P9" s="23">
        <v>0</v>
      </c>
      <c r="Q9" s="23">
        <v>0</v>
      </c>
      <c r="R9" s="23">
        <v>0</v>
      </c>
      <c r="S9" s="23">
        <v>0</v>
      </c>
      <c r="T9" s="16">
        <v>21002929</v>
      </c>
    </row>
    <row r="10" spans="1:20" ht="15" customHeight="1" x14ac:dyDescent="0.25">
      <c r="A10" s="16">
        <v>21002930</v>
      </c>
      <c r="B10" s="17" t="s">
        <v>82</v>
      </c>
      <c r="C10" s="17" t="s">
        <v>102</v>
      </c>
      <c r="D10" s="17" t="s">
        <v>108</v>
      </c>
      <c r="E10" s="16">
        <v>1</v>
      </c>
      <c r="F10" s="17">
        <v>69</v>
      </c>
      <c r="G10" s="18">
        <v>10000</v>
      </c>
      <c r="H10" s="36">
        <f>Table253[[#This Row],[NetTotal]]+Table1[[#This Row],[Amount]]</f>
        <v>10000</v>
      </c>
      <c r="I10" s="19">
        <v>0</v>
      </c>
      <c r="J10" s="20">
        <v>0</v>
      </c>
      <c r="K10" s="18">
        <v>10000</v>
      </c>
      <c r="L10" s="17">
        <v>0</v>
      </c>
      <c r="M10" s="21" t="s">
        <v>161</v>
      </c>
      <c r="N10" s="17" t="s">
        <v>83</v>
      </c>
      <c r="O10" s="22">
        <f t="shared" si="0"/>
        <v>10000</v>
      </c>
      <c r="P10" s="23">
        <v>0</v>
      </c>
      <c r="Q10" s="23">
        <v>0</v>
      </c>
      <c r="R10" s="23">
        <v>0</v>
      </c>
      <c r="S10" s="23">
        <v>0</v>
      </c>
      <c r="T10" s="16">
        <v>21002930</v>
      </c>
    </row>
    <row r="11" spans="1:20" ht="15" customHeight="1" x14ac:dyDescent="0.25">
      <c r="A11" s="16">
        <v>21002931</v>
      </c>
      <c r="B11" s="17" t="s">
        <v>82</v>
      </c>
      <c r="C11" s="17" t="s">
        <v>102</v>
      </c>
      <c r="D11" s="17" t="s">
        <v>108</v>
      </c>
      <c r="E11" s="16">
        <v>1</v>
      </c>
      <c r="F11" s="17">
        <v>69</v>
      </c>
      <c r="G11" s="18">
        <v>8000</v>
      </c>
      <c r="H11" s="36">
        <f>Table253[[#This Row],[NetTotal]]+Table1[[#This Row],[Amount]]</f>
        <v>9120</v>
      </c>
      <c r="I11" s="19">
        <v>0</v>
      </c>
      <c r="J11" s="20">
        <v>0</v>
      </c>
      <c r="K11" s="18">
        <v>8000</v>
      </c>
      <c r="L11" s="17">
        <v>0</v>
      </c>
      <c r="M11" s="21" t="s">
        <v>162</v>
      </c>
      <c r="N11" s="17" t="s">
        <v>83</v>
      </c>
      <c r="O11" s="22">
        <f t="shared" si="0"/>
        <v>8000</v>
      </c>
      <c r="P11" s="23">
        <v>0</v>
      </c>
      <c r="Q11" s="23">
        <v>0</v>
      </c>
      <c r="R11" s="23">
        <v>0</v>
      </c>
      <c r="S11" s="23">
        <v>0</v>
      </c>
      <c r="T11" s="16">
        <v>21002931</v>
      </c>
    </row>
    <row r="12" spans="1:20" ht="15" customHeight="1" x14ac:dyDescent="0.25">
      <c r="A12" s="16">
        <v>21002932</v>
      </c>
      <c r="B12" s="17" t="s">
        <v>82</v>
      </c>
      <c r="C12" s="17" t="s">
        <v>102</v>
      </c>
      <c r="D12" s="17" t="s">
        <v>108</v>
      </c>
      <c r="E12" s="16">
        <v>1</v>
      </c>
      <c r="F12" s="17">
        <v>69</v>
      </c>
      <c r="G12" s="18">
        <v>4000</v>
      </c>
      <c r="H12" s="36">
        <f>Table253[[#This Row],[NetTotal]]+Table1[[#This Row],[Amount]]</f>
        <v>4560</v>
      </c>
      <c r="I12" s="19">
        <v>0</v>
      </c>
      <c r="J12" s="20">
        <v>0</v>
      </c>
      <c r="K12" s="18">
        <v>4000</v>
      </c>
      <c r="L12" s="17">
        <v>0</v>
      </c>
      <c r="M12" s="21" t="s">
        <v>163</v>
      </c>
      <c r="N12" s="17" t="s">
        <v>83</v>
      </c>
      <c r="O12" s="22">
        <f t="shared" si="0"/>
        <v>4000</v>
      </c>
      <c r="P12" s="23">
        <v>0</v>
      </c>
      <c r="Q12" s="23">
        <v>0</v>
      </c>
      <c r="R12" s="23">
        <v>0</v>
      </c>
      <c r="S12" s="23">
        <v>0</v>
      </c>
      <c r="T12" s="16">
        <v>21002932</v>
      </c>
    </row>
    <row r="13" spans="1:20" ht="15" customHeight="1" x14ac:dyDescent="0.25">
      <c r="A13" s="16">
        <v>21002933</v>
      </c>
      <c r="B13" s="17" t="s">
        <v>82</v>
      </c>
      <c r="C13" s="17" t="s">
        <v>102</v>
      </c>
      <c r="D13" s="17" t="s">
        <v>108</v>
      </c>
      <c r="E13" s="16">
        <v>1</v>
      </c>
      <c r="F13" s="17">
        <v>69</v>
      </c>
      <c r="G13" s="18">
        <v>4400</v>
      </c>
      <c r="H13" s="36">
        <f>Table253[[#This Row],[NetTotal]]+Table1[[#This Row],[Amount]]</f>
        <v>5016</v>
      </c>
      <c r="I13" s="19">
        <v>0</v>
      </c>
      <c r="J13" s="20">
        <v>0</v>
      </c>
      <c r="K13" s="18">
        <v>4400</v>
      </c>
      <c r="L13" s="17">
        <v>0</v>
      </c>
      <c r="M13" s="21" t="s">
        <v>164</v>
      </c>
      <c r="N13" s="17" t="s">
        <v>83</v>
      </c>
      <c r="O13" s="22">
        <f t="shared" si="0"/>
        <v>4400</v>
      </c>
      <c r="P13" s="23">
        <v>0</v>
      </c>
      <c r="Q13" s="23">
        <v>0</v>
      </c>
      <c r="R13" s="23">
        <v>0</v>
      </c>
      <c r="S13" s="23">
        <v>0</v>
      </c>
      <c r="T13" s="16">
        <v>21002933</v>
      </c>
    </row>
    <row r="14" spans="1:20" ht="15" customHeight="1" x14ac:dyDescent="0.25">
      <c r="A14" s="16">
        <v>21002934</v>
      </c>
      <c r="B14" s="17" t="s">
        <v>82</v>
      </c>
      <c r="C14" s="17" t="s">
        <v>102</v>
      </c>
      <c r="D14" s="17" t="s">
        <v>108</v>
      </c>
      <c r="E14" s="16">
        <v>1</v>
      </c>
      <c r="F14" s="17">
        <v>69</v>
      </c>
      <c r="G14" s="18">
        <v>4400</v>
      </c>
      <c r="H14" s="36">
        <f>Table253[[#This Row],[NetTotal]]+Table1[[#This Row],[Amount]]</f>
        <v>5016</v>
      </c>
      <c r="I14" s="19">
        <v>0</v>
      </c>
      <c r="J14" s="20">
        <v>0</v>
      </c>
      <c r="K14" s="18">
        <v>4400</v>
      </c>
      <c r="L14" s="17">
        <v>0</v>
      </c>
      <c r="M14" s="21" t="s">
        <v>165</v>
      </c>
      <c r="N14" s="17" t="s">
        <v>83</v>
      </c>
      <c r="O14" s="22">
        <f t="shared" si="0"/>
        <v>4400</v>
      </c>
      <c r="P14" s="23">
        <v>0</v>
      </c>
      <c r="Q14" s="23">
        <v>0</v>
      </c>
      <c r="R14" s="23">
        <v>0</v>
      </c>
      <c r="S14" s="23">
        <v>0</v>
      </c>
      <c r="T14" s="16">
        <v>21002934</v>
      </c>
    </row>
    <row r="15" spans="1:20" ht="15" customHeight="1" x14ac:dyDescent="0.25">
      <c r="A15" s="16" t="s">
        <v>205</v>
      </c>
      <c r="B15" s="17" t="s">
        <v>82</v>
      </c>
      <c r="C15" s="17" t="s">
        <v>102</v>
      </c>
      <c r="D15" s="17" t="s">
        <v>108</v>
      </c>
      <c r="E15" s="16">
        <v>1</v>
      </c>
      <c r="F15" s="17">
        <v>69</v>
      </c>
      <c r="G15" s="18">
        <v>4000</v>
      </c>
      <c r="H15" s="36">
        <f>Table253[[#This Row],[NetTotal]]+Table1[[#This Row],[Amount]]</f>
        <v>4560</v>
      </c>
      <c r="I15" s="19">
        <v>0</v>
      </c>
      <c r="J15" s="20">
        <v>0</v>
      </c>
      <c r="K15" s="18">
        <v>4000</v>
      </c>
      <c r="L15" s="17">
        <v>0</v>
      </c>
      <c r="M15" s="21" t="s">
        <v>166</v>
      </c>
      <c r="N15" s="17" t="s">
        <v>83</v>
      </c>
      <c r="O15" s="22">
        <f t="shared" si="0"/>
        <v>4000</v>
      </c>
      <c r="P15" s="23">
        <v>0</v>
      </c>
      <c r="Q15" s="23">
        <v>0</v>
      </c>
      <c r="R15" s="23">
        <v>0</v>
      </c>
      <c r="S15" s="23">
        <v>0</v>
      </c>
      <c r="T15" s="16">
        <v>21002935</v>
      </c>
    </row>
    <row r="16" spans="1:20" ht="15" customHeight="1" x14ac:dyDescent="0.25">
      <c r="A16" s="16" t="s">
        <v>206</v>
      </c>
      <c r="B16" s="17" t="s">
        <v>82</v>
      </c>
      <c r="C16" s="17" t="s">
        <v>102</v>
      </c>
      <c r="D16" s="17" t="s">
        <v>108</v>
      </c>
      <c r="E16" s="16">
        <v>1</v>
      </c>
      <c r="F16" s="17">
        <v>69</v>
      </c>
      <c r="G16" s="18">
        <v>18000</v>
      </c>
      <c r="H16" s="36">
        <f>Table253[[#This Row],[NetTotal]]+Table1[[#This Row],[Amount]]</f>
        <v>20520</v>
      </c>
      <c r="I16" s="19">
        <v>0</v>
      </c>
      <c r="J16" s="20">
        <v>0</v>
      </c>
      <c r="K16" s="18">
        <v>18000</v>
      </c>
      <c r="L16" s="17">
        <v>0</v>
      </c>
      <c r="M16" s="21" t="s">
        <v>166</v>
      </c>
      <c r="N16" s="17" t="s">
        <v>83</v>
      </c>
      <c r="O16" s="22">
        <f t="shared" si="0"/>
        <v>18000</v>
      </c>
      <c r="P16" s="23">
        <v>0</v>
      </c>
      <c r="Q16" s="23">
        <v>0</v>
      </c>
      <c r="R16" s="23">
        <v>0</v>
      </c>
      <c r="S16" s="23">
        <v>0</v>
      </c>
      <c r="T16" s="16">
        <v>21002935</v>
      </c>
    </row>
    <row r="17" spans="1:20" ht="15" customHeight="1" x14ac:dyDescent="0.25">
      <c r="A17" s="16">
        <v>21002936</v>
      </c>
      <c r="B17" s="17" t="s">
        <v>82</v>
      </c>
      <c r="C17" s="17" t="s">
        <v>102</v>
      </c>
      <c r="D17" s="17" t="s">
        <v>108</v>
      </c>
      <c r="E17" s="16">
        <v>1</v>
      </c>
      <c r="F17" s="17">
        <v>69</v>
      </c>
      <c r="G17" s="18">
        <v>13669.02</v>
      </c>
      <c r="H17" s="36">
        <f>Table253[[#This Row],[NetTotal]]+Table1[[#This Row],[Amount]]</f>
        <v>13669.02</v>
      </c>
      <c r="I17" s="19">
        <v>0</v>
      </c>
      <c r="J17" s="20">
        <v>0</v>
      </c>
      <c r="K17" s="18">
        <v>13669.02</v>
      </c>
      <c r="L17" s="17">
        <v>0</v>
      </c>
      <c r="M17" s="21" t="s">
        <v>167</v>
      </c>
      <c r="N17" s="17" t="s">
        <v>103</v>
      </c>
      <c r="O17" s="22">
        <f t="shared" si="0"/>
        <v>13669.02</v>
      </c>
      <c r="P17" s="23">
        <f>Table253[[#This Row],[AmountEGP]]/Table253[[#This Row],[CurrencyExchangeRate]]</f>
        <v>869.99978079780078</v>
      </c>
      <c r="Q17" s="23">
        <v>15.7115212</v>
      </c>
      <c r="R17" s="23">
        <v>0</v>
      </c>
      <c r="S17" s="23">
        <v>0</v>
      </c>
      <c r="T17" s="16">
        <v>21002936</v>
      </c>
    </row>
    <row r="18" spans="1:20" ht="15" customHeight="1" x14ac:dyDescent="0.25">
      <c r="A18" s="16">
        <v>21002937</v>
      </c>
      <c r="B18" s="17" t="s">
        <v>82</v>
      </c>
      <c r="C18" s="17" t="s">
        <v>102</v>
      </c>
      <c r="D18" s="17" t="s">
        <v>108</v>
      </c>
      <c r="E18" s="16">
        <v>1</v>
      </c>
      <c r="F18" s="17">
        <v>69</v>
      </c>
      <c r="G18" s="18">
        <v>10058.299999999999</v>
      </c>
      <c r="H18" s="36">
        <f>Table253[[#This Row],[NetTotal]]+Table1[[#This Row],[Amount]]</f>
        <v>11466.462</v>
      </c>
      <c r="I18" s="19">
        <v>0</v>
      </c>
      <c r="J18" s="20">
        <v>0</v>
      </c>
      <c r="K18" s="18">
        <v>10058.299999999999</v>
      </c>
      <c r="L18" s="17">
        <v>0</v>
      </c>
      <c r="M18" s="21" t="s">
        <v>168</v>
      </c>
      <c r="N18" s="17" t="s">
        <v>83</v>
      </c>
      <c r="O18" s="22">
        <f t="shared" si="0"/>
        <v>10058.299999999999</v>
      </c>
      <c r="P18" s="23">
        <v>0</v>
      </c>
      <c r="Q18" s="23">
        <v>0</v>
      </c>
      <c r="R18" s="23">
        <v>0</v>
      </c>
      <c r="S18" s="23">
        <v>0</v>
      </c>
      <c r="T18" s="16">
        <v>21002937</v>
      </c>
    </row>
    <row r="19" spans="1:20" ht="15" customHeight="1" x14ac:dyDescent="0.25">
      <c r="A19" s="16">
        <v>21002938</v>
      </c>
      <c r="B19" s="17" t="s">
        <v>82</v>
      </c>
      <c r="C19" s="17" t="s">
        <v>102</v>
      </c>
      <c r="D19" s="17" t="s">
        <v>108</v>
      </c>
      <c r="E19" s="16">
        <v>1</v>
      </c>
      <c r="F19" s="17">
        <v>69</v>
      </c>
      <c r="G19" s="18">
        <v>10064.65</v>
      </c>
      <c r="H19" s="36">
        <f>Table253[[#This Row],[NetTotal]]+Table1[[#This Row],[Amount]]</f>
        <v>11473.700999999999</v>
      </c>
      <c r="I19" s="19">
        <v>0</v>
      </c>
      <c r="J19" s="20">
        <v>0</v>
      </c>
      <c r="K19" s="18">
        <v>10064.65</v>
      </c>
      <c r="L19" s="17">
        <v>0</v>
      </c>
      <c r="M19" s="21" t="s">
        <v>169</v>
      </c>
      <c r="N19" s="17" t="s">
        <v>83</v>
      </c>
      <c r="O19" s="22">
        <f t="shared" si="0"/>
        <v>10064.65</v>
      </c>
      <c r="P19" s="23">
        <v>0</v>
      </c>
      <c r="Q19" s="23">
        <v>0</v>
      </c>
      <c r="R19" s="23">
        <v>0</v>
      </c>
      <c r="S19" s="23">
        <v>0</v>
      </c>
      <c r="T19" s="16">
        <v>21002938</v>
      </c>
    </row>
    <row r="20" spans="1:20" ht="15" customHeight="1" x14ac:dyDescent="0.25">
      <c r="A20" s="16">
        <v>21002939</v>
      </c>
      <c r="B20" s="17" t="s">
        <v>82</v>
      </c>
      <c r="C20" s="17" t="s">
        <v>102</v>
      </c>
      <c r="D20" s="17" t="s">
        <v>108</v>
      </c>
      <c r="E20" s="16">
        <v>1</v>
      </c>
      <c r="F20" s="17">
        <v>69</v>
      </c>
      <c r="G20" s="18">
        <v>3500</v>
      </c>
      <c r="H20" s="36">
        <f>Table253[[#This Row],[NetTotal]]+Table1[[#This Row],[Amount]]</f>
        <v>3990</v>
      </c>
      <c r="I20" s="19">
        <v>0</v>
      </c>
      <c r="J20" s="20">
        <v>0</v>
      </c>
      <c r="K20" s="18">
        <v>3500</v>
      </c>
      <c r="L20" s="17">
        <v>0</v>
      </c>
      <c r="M20" s="21" t="s">
        <v>170</v>
      </c>
      <c r="N20" s="17" t="s">
        <v>83</v>
      </c>
      <c r="O20" s="22">
        <f t="shared" si="0"/>
        <v>3500</v>
      </c>
      <c r="P20" s="23">
        <v>0</v>
      </c>
      <c r="Q20" s="23">
        <v>0</v>
      </c>
      <c r="R20" s="23">
        <v>0</v>
      </c>
      <c r="S20" s="23">
        <v>0</v>
      </c>
      <c r="T20" s="16">
        <v>21002939</v>
      </c>
    </row>
    <row r="21" spans="1:20" ht="15" customHeight="1" x14ac:dyDescent="0.25">
      <c r="A21" s="16">
        <v>21002940</v>
      </c>
      <c r="B21" s="17" t="s">
        <v>82</v>
      </c>
      <c r="C21" s="17" t="s">
        <v>102</v>
      </c>
      <c r="D21" s="17" t="s">
        <v>108</v>
      </c>
      <c r="E21" s="16">
        <v>1</v>
      </c>
      <c r="F21" s="17">
        <v>69</v>
      </c>
      <c r="G21" s="18">
        <v>3500</v>
      </c>
      <c r="H21" s="36">
        <f>Table253[[#This Row],[NetTotal]]+Table1[[#This Row],[Amount]]</f>
        <v>3990</v>
      </c>
      <c r="I21" s="19">
        <v>0</v>
      </c>
      <c r="J21" s="20">
        <v>0</v>
      </c>
      <c r="K21" s="18">
        <v>3500</v>
      </c>
      <c r="L21" s="17">
        <v>0</v>
      </c>
      <c r="M21" s="21" t="s">
        <v>171</v>
      </c>
      <c r="N21" s="17" t="s">
        <v>83</v>
      </c>
      <c r="O21" s="22">
        <f t="shared" si="0"/>
        <v>3500</v>
      </c>
      <c r="P21" s="23">
        <v>0</v>
      </c>
      <c r="Q21" s="23">
        <v>0</v>
      </c>
      <c r="R21" s="23">
        <v>0</v>
      </c>
      <c r="S21" s="23">
        <v>0</v>
      </c>
      <c r="T21" s="16">
        <v>21002940</v>
      </c>
    </row>
    <row r="22" spans="1:20" ht="15" customHeight="1" x14ac:dyDescent="0.25">
      <c r="A22" s="16" t="s">
        <v>207</v>
      </c>
      <c r="B22" s="17" t="s">
        <v>82</v>
      </c>
      <c r="C22" s="17" t="s">
        <v>102</v>
      </c>
      <c r="D22" s="17" t="s">
        <v>108</v>
      </c>
      <c r="E22" s="16">
        <v>1</v>
      </c>
      <c r="F22" s="17">
        <v>69</v>
      </c>
      <c r="G22" s="18">
        <v>25000</v>
      </c>
      <c r="H22" s="36">
        <f>Table253[[#This Row],[NetTotal]]+Table1[[#This Row],[Amount]]</f>
        <v>28500</v>
      </c>
      <c r="I22" s="19">
        <v>0</v>
      </c>
      <c r="J22" s="20">
        <v>0</v>
      </c>
      <c r="K22" s="18">
        <v>25000</v>
      </c>
      <c r="L22" s="17">
        <v>0</v>
      </c>
      <c r="M22" s="21" t="s">
        <v>172</v>
      </c>
      <c r="N22" s="17" t="s">
        <v>83</v>
      </c>
      <c r="O22" s="22">
        <f t="shared" si="0"/>
        <v>25000</v>
      </c>
      <c r="P22" s="23">
        <v>0</v>
      </c>
      <c r="Q22" s="23">
        <v>0</v>
      </c>
      <c r="R22" s="23">
        <v>0</v>
      </c>
      <c r="S22" s="23">
        <v>0</v>
      </c>
      <c r="T22" s="16">
        <v>21002941</v>
      </c>
    </row>
    <row r="23" spans="1:20" ht="15" customHeight="1" x14ac:dyDescent="0.25">
      <c r="A23" s="16" t="s">
        <v>208</v>
      </c>
      <c r="B23" s="17" t="s">
        <v>82</v>
      </c>
      <c r="C23" s="17" t="s">
        <v>102</v>
      </c>
      <c r="D23" s="17" t="s">
        <v>108</v>
      </c>
      <c r="E23" s="16">
        <v>1</v>
      </c>
      <c r="F23" s="17">
        <v>69</v>
      </c>
      <c r="G23" s="18">
        <v>2000</v>
      </c>
      <c r="H23" s="36">
        <f>Table253[[#This Row],[NetTotal]]+Table1[[#This Row],[Amount]]</f>
        <v>2280</v>
      </c>
      <c r="I23" s="19">
        <v>0</v>
      </c>
      <c r="J23" s="20">
        <v>0</v>
      </c>
      <c r="K23" s="18">
        <v>2000</v>
      </c>
      <c r="L23" s="17">
        <v>0</v>
      </c>
      <c r="M23" s="21" t="s">
        <v>173</v>
      </c>
      <c r="N23" s="17" t="s">
        <v>83</v>
      </c>
      <c r="O23" s="22">
        <f t="shared" si="0"/>
        <v>2000</v>
      </c>
      <c r="P23" s="23">
        <v>0</v>
      </c>
      <c r="Q23" s="23">
        <v>0</v>
      </c>
      <c r="R23" s="23">
        <v>0</v>
      </c>
      <c r="S23" s="23">
        <v>0</v>
      </c>
      <c r="T23" s="16">
        <v>21002941</v>
      </c>
    </row>
    <row r="24" spans="1:20" ht="15" customHeight="1" x14ac:dyDescent="0.25">
      <c r="A24" s="16">
        <v>21002942</v>
      </c>
      <c r="B24" s="17" t="s">
        <v>82</v>
      </c>
      <c r="C24" s="17" t="s">
        <v>102</v>
      </c>
      <c r="D24" s="17" t="s">
        <v>108</v>
      </c>
      <c r="E24" s="16">
        <v>1</v>
      </c>
      <c r="F24" s="17">
        <v>69</v>
      </c>
      <c r="G24" s="18">
        <v>6750</v>
      </c>
      <c r="H24" s="36">
        <f>Table253[[#This Row],[NetTotal]]+Table1[[#This Row],[Amount]]</f>
        <v>6750</v>
      </c>
      <c r="I24" s="19">
        <v>0</v>
      </c>
      <c r="J24" s="20">
        <v>0</v>
      </c>
      <c r="K24" s="18">
        <v>6750</v>
      </c>
      <c r="L24" s="17">
        <v>0</v>
      </c>
      <c r="M24" s="21" t="s">
        <v>174</v>
      </c>
      <c r="N24" s="17" t="s">
        <v>83</v>
      </c>
      <c r="O24" s="22">
        <f t="shared" si="0"/>
        <v>6750</v>
      </c>
      <c r="P24" s="23">
        <v>0</v>
      </c>
      <c r="Q24" s="23">
        <v>0</v>
      </c>
      <c r="R24" s="23">
        <v>0</v>
      </c>
      <c r="S24" s="23">
        <v>0</v>
      </c>
      <c r="T24" s="16">
        <v>21002942</v>
      </c>
    </row>
    <row r="25" spans="1:20" ht="15" customHeight="1" x14ac:dyDescent="0.25">
      <c r="A25" s="16">
        <v>21002943</v>
      </c>
      <c r="B25" s="17" t="s">
        <v>82</v>
      </c>
      <c r="C25" s="17" t="s">
        <v>102</v>
      </c>
      <c r="D25" s="17" t="s">
        <v>108</v>
      </c>
      <c r="E25" s="16">
        <v>1</v>
      </c>
      <c r="F25" s="17">
        <v>69</v>
      </c>
      <c r="G25" s="18">
        <v>8000</v>
      </c>
      <c r="H25" s="36">
        <f>Table253[[#This Row],[NetTotal]]+Table1[[#This Row],[Amount]]</f>
        <v>8000</v>
      </c>
      <c r="I25" s="19">
        <v>0</v>
      </c>
      <c r="J25" s="20">
        <v>0</v>
      </c>
      <c r="K25" s="18">
        <v>8000</v>
      </c>
      <c r="L25" s="17">
        <v>0</v>
      </c>
      <c r="M25" s="21" t="s">
        <v>175</v>
      </c>
      <c r="N25" s="17" t="s">
        <v>83</v>
      </c>
      <c r="O25" s="22">
        <f t="shared" si="0"/>
        <v>8000</v>
      </c>
      <c r="P25" s="23">
        <v>0</v>
      </c>
      <c r="Q25" s="23">
        <v>0</v>
      </c>
      <c r="R25" s="23">
        <v>0</v>
      </c>
      <c r="S25" s="23">
        <v>0</v>
      </c>
      <c r="T25" s="16">
        <v>21002943</v>
      </c>
    </row>
    <row r="26" spans="1:20" ht="15" customHeight="1" x14ac:dyDescent="0.25">
      <c r="A26" s="16">
        <v>21002944</v>
      </c>
      <c r="B26" s="17" t="s">
        <v>82</v>
      </c>
      <c r="C26" s="17" t="s">
        <v>102</v>
      </c>
      <c r="D26" s="17" t="s">
        <v>108</v>
      </c>
      <c r="E26" s="16">
        <v>1</v>
      </c>
      <c r="F26" s="17">
        <v>69</v>
      </c>
      <c r="G26" s="18">
        <v>4000</v>
      </c>
      <c r="H26" s="36">
        <f>Table253[[#This Row],[NetTotal]]+Table1[[#This Row],[Amount]]</f>
        <v>4560</v>
      </c>
      <c r="I26" s="19">
        <v>0</v>
      </c>
      <c r="J26" s="20">
        <v>0</v>
      </c>
      <c r="K26" s="18">
        <v>4000</v>
      </c>
      <c r="L26" s="17">
        <v>0</v>
      </c>
      <c r="M26" s="21" t="s">
        <v>176</v>
      </c>
      <c r="N26" s="17" t="s">
        <v>83</v>
      </c>
      <c r="O26" s="22">
        <f t="shared" si="0"/>
        <v>4000</v>
      </c>
      <c r="P26" s="23">
        <v>0</v>
      </c>
      <c r="Q26" s="23">
        <v>0</v>
      </c>
      <c r="R26" s="23">
        <v>0</v>
      </c>
      <c r="S26" s="23">
        <v>0</v>
      </c>
      <c r="T26" s="16">
        <v>21002944</v>
      </c>
    </row>
    <row r="27" spans="1:20" ht="15" customHeight="1" x14ac:dyDescent="0.25">
      <c r="A27" s="16">
        <v>21002945</v>
      </c>
      <c r="B27" s="17" t="s">
        <v>82</v>
      </c>
      <c r="C27" s="17" t="s">
        <v>102</v>
      </c>
      <c r="D27" s="17" t="s">
        <v>108</v>
      </c>
      <c r="E27" s="16">
        <v>1</v>
      </c>
      <c r="F27" s="17">
        <v>69</v>
      </c>
      <c r="G27" s="18">
        <v>8000</v>
      </c>
      <c r="H27" s="36">
        <f>Table253[[#This Row],[NetTotal]]+Table1[[#This Row],[Amount]]</f>
        <v>9120</v>
      </c>
      <c r="I27" s="19">
        <v>0</v>
      </c>
      <c r="J27" s="20">
        <v>0</v>
      </c>
      <c r="K27" s="18">
        <v>8000</v>
      </c>
      <c r="L27" s="17">
        <v>0</v>
      </c>
      <c r="M27" s="21" t="s">
        <v>177</v>
      </c>
      <c r="N27" s="17" t="s">
        <v>83</v>
      </c>
      <c r="O27" s="22">
        <f t="shared" si="0"/>
        <v>8000</v>
      </c>
      <c r="P27" s="23">
        <v>0</v>
      </c>
      <c r="Q27" s="23">
        <v>0</v>
      </c>
      <c r="R27" s="23">
        <v>0</v>
      </c>
      <c r="S27" s="23">
        <v>0</v>
      </c>
      <c r="T27" s="16">
        <v>21002945</v>
      </c>
    </row>
    <row r="28" spans="1:20" ht="15" customHeight="1" x14ac:dyDescent="0.25">
      <c r="A28" s="16">
        <v>21002946</v>
      </c>
      <c r="B28" s="17" t="s">
        <v>82</v>
      </c>
      <c r="C28" s="17" t="s">
        <v>102</v>
      </c>
      <c r="D28" s="17" t="s">
        <v>108</v>
      </c>
      <c r="E28" s="16">
        <v>1</v>
      </c>
      <c r="F28" s="17">
        <v>69</v>
      </c>
      <c r="G28" s="18">
        <v>4000</v>
      </c>
      <c r="H28" s="36">
        <f>Table253[[#This Row],[NetTotal]]+Table1[[#This Row],[Amount]]</f>
        <v>4560</v>
      </c>
      <c r="I28" s="19">
        <v>0</v>
      </c>
      <c r="J28" s="20">
        <v>0</v>
      </c>
      <c r="K28" s="18">
        <v>4000</v>
      </c>
      <c r="L28" s="17">
        <v>0</v>
      </c>
      <c r="M28" s="21" t="s">
        <v>178</v>
      </c>
      <c r="N28" s="17" t="s">
        <v>83</v>
      </c>
      <c r="O28" s="22">
        <f t="shared" si="0"/>
        <v>4000</v>
      </c>
      <c r="P28" s="23">
        <v>0</v>
      </c>
      <c r="Q28" s="23">
        <v>0</v>
      </c>
      <c r="R28" s="23">
        <v>0</v>
      </c>
      <c r="S28" s="23">
        <v>0</v>
      </c>
      <c r="T28" s="16">
        <v>21002946</v>
      </c>
    </row>
    <row r="29" spans="1:20" ht="15" customHeight="1" x14ac:dyDescent="0.25">
      <c r="A29" s="16">
        <v>21002947</v>
      </c>
      <c r="B29" s="17" t="s">
        <v>82</v>
      </c>
      <c r="C29" s="17" t="s">
        <v>102</v>
      </c>
      <c r="D29" s="17" t="s">
        <v>108</v>
      </c>
      <c r="E29" s="16">
        <v>1</v>
      </c>
      <c r="F29" s="17">
        <v>69</v>
      </c>
      <c r="G29" s="18">
        <v>4000</v>
      </c>
      <c r="H29" s="36">
        <f>Table253[[#This Row],[NetTotal]]+Table1[[#This Row],[Amount]]</f>
        <v>4560</v>
      </c>
      <c r="I29" s="19">
        <v>0</v>
      </c>
      <c r="J29" s="20">
        <v>0</v>
      </c>
      <c r="K29" s="18">
        <v>4000</v>
      </c>
      <c r="L29" s="17">
        <v>0</v>
      </c>
      <c r="M29" s="21" t="s">
        <v>179</v>
      </c>
      <c r="N29" s="17" t="s">
        <v>83</v>
      </c>
      <c r="O29" s="22">
        <f t="shared" si="0"/>
        <v>4000</v>
      </c>
      <c r="P29" s="23">
        <v>0</v>
      </c>
      <c r="Q29" s="23">
        <v>0</v>
      </c>
      <c r="R29" s="23">
        <v>0</v>
      </c>
      <c r="S29" s="23">
        <v>0</v>
      </c>
      <c r="T29" s="16">
        <v>21002947</v>
      </c>
    </row>
    <row r="30" spans="1:20" ht="15" customHeight="1" x14ac:dyDescent="0.25">
      <c r="A30" s="16" t="s">
        <v>209</v>
      </c>
      <c r="B30" s="17" t="s">
        <v>82</v>
      </c>
      <c r="C30" s="17" t="s">
        <v>102</v>
      </c>
      <c r="D30" s="17" t="s">
        <v>108</v>
      </c>
      <c r="E30" s="16">
        <v>1</v>
      </c>
      <c r="F30" s="17">
        <v>69</v>
      </c>
      <c r="G30" s="18">
        <v>8000</v>
      </c>
      <c r="H30" s="36">
        <f>Table253[[#This Row],[NetTotal]]+Table1[[#This Row],[Amount]]</f>
        <v>8000</v>
      </c>
      <c r="I30" s="19">
        <v>0</v>
      </c>
      <c r="J30" s="20">
        <v>0</v>
      </c>
      <c r="K30" s="18">
        <v>8000</v>
      </c>
      <c r="L30" s="17">
        <v>0</v>
      </c>
      <c r="M30" s="21" t="s">
        <v>180</v>
      </c>
      <c r="N30" s="17" t="s">
        <v>83</v>
      </c>
      <c r="O30" s="22">
        <f t="shared" si="0"/>
        <v>8000</v>
      </c>
      <c r="P30" s="23">
        <v>0</v>
      </c>
      <c r="Q30" s="23">
        <v>0</v>
      </c>
      <c r="R30" s="23">
        <v>0</v>
      </c>
      <c r="S30" s="23">
        <v>0</v>
      </c>
      <c r="T30" s="16">
        <v>21002948</v>
      </c>
    </row>
    <row r="31" spans="1:20" ht="15" customHeight="1" x14ac:dyDescent="0.25">
      <c r="A31" s="16" t="s">
        <v>210</v>
      </c>
      <c r="B31" s="17" t="s">
        <v>82</v>
      </c>
      <c r="C31" s="17" t="s">
        <v>102</v>
      </c>
      <c r="D31" s="17" t="s">
        <v>108</v>
      </c>
      <c r="E31" s="16">
        <v>1</v>
      </c>
      <c r="F31" s="17">
        <v>69</v>
      </c>
      <c r="G31" s="18">
        <v>4000</v>
      </c>
      <c r="H31" s="36">
        <f>Table253[[#This Row],[NetTotal]]+Table1[[#This Row],[Amount]]</f>
        <v>4000</v>
      </c>
      <c r="I31" s="19">
        <v>0</v>
      </c>
      <c r="J31" s="20">
        <v>0</v>
      </c>
      <c r="K31" s="18">
        <v>4000</v>
      </c>
      <c r="L31" s="17">
        <v>0</v>
      </c>
      <c r="M31" s="21" t="s">
        <v>180</v>
      </c>
      <c r="N31" s="17" t="s">
        <v>83</v>
      </c>
      <c r="O31" s="22">
        <f t="shared" si="0"/>
        <v>4000</v>
      </c>
      <c r="P31" s="23">
        <v>0</v>
      </c>
      <c r="Q31" s="23">
        <v>0</v>
      </c>
      <c r="R31" s="23">
        <v>0</v>
      </c>
      <c r="S31" s="23">
        <v>0</v>
      </c>
      <c r="T31" s="16">
        <v>21002948</v>
      </c>
    </row>
    <row r="32" spans="1:20" ht="15" customHeight="1" x14ac:dyDescent="0.25">
      <c r="A32" s="16" t="s">
        <v>211</v>
      </c>
      <c r="B32" s="17" t="s">
        <v>82</v>
      </c>
      <c r="C32" s="17" t="s">
        <v>102</v>
      </c>
      <c r="D32" s="17" t="s">
        <v>108</v>
      </c>
      <c r="E32" s="16">
        <v>1</v>
      </c>
      <c r="F32" s="17">
        <v>69</v>
      </c>
      <c r="G32" s="18">
        <v>1000</v>
      </c>
      <c r="H32" s="36">
        <f>Table253[[#This Row],[NetTotal]]+Table1[[#This Row],[Amount]]</f>
        <v>1000</v>
      </c>
      <c r="I32" s="19">
        <v>0</v>
      </c>
      <c r="J32" s="20">
        <v>0</v>
      </c>
      <c r="K32" s="18">
        <v>1000</v>
      </c>
      <c r="L32" s="17">
        <v>0</v>
      </c>
      <c r="M32" s="21" t="s">
        <v>181</v>
      </c>
      <c r="N32" s="17" t="s">
        <v>83</v>
      </c>
      <c r="O32" s="22">
        <f t="shared" si="0"/>
        <v>1000</v>
      </c>
      <c r="P32" s="23">
        <v>0</v>
      </c>
      <c r="Q32" s="23">
        <v>0</v>
      </c>
      <c r="R32" s="23">
        <v>0</v>
      </c>
      <c r="S32" s="23">
        <v>0</v>
      </c>
      <c r="T32" s="16">
        <v>21002948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zoomScale="120" zoomScaleNormal="120" workbookViewId="0">
      <selection activeCell="D2" sqref="D2"/>
    </sheetView>
  </sheetViews>
  <sheetFormatPr defaultColWidth="8.85546875" defaultRowHeight="15" customHeight="1" x14ac:dyDescent="0.25"/>
  <cols>
    <col min="1" max="1" width="13.85546875" style="15" bestFit="1" customWidth="1"/>
    <col min="2" max="2" width="10.5703125" style="15" bestFit="1" customWidth="1"/>
    <col min="3" max="3" width="9.7109375" style="29" bestFit="1" customWidth="1"/>
    <col min="4" max="4" width="12.42578125" style="15" bestFit="1" customWidth="1"/>
    <col min="5" max="5" width="12.7109375" style="15" bestFit="1" customWidth="1"/>
    <col min="6" max="6" width="23" style="15" bestFit="1" customWidth="1"/>
    <col min="7" max="16384" width="8.85546875" style="15"/>
  </cols>
  <sheetData>
    <row r="1" spans="1:6" ht="15" customHeight="1" x14ac:dyDescent="0.25">
      <c r="A1" s="14" t="s">
        <v>84</v>
      </c>
      <c r="B1" s="14" t="s">
        <v>85</v>
      </c>
      <c r="C1" s="28" t="s">
        <v>86</v>
      </c>
      <c r="D1" s="14" t="s">
        <v>87</v>
      </c>
      <c r="E1" s="14" t="s">
        <v>88</v>
      </c>
      <c r="F1" s="14" t="s">
        <v>62</v>
      </c>
    </row>
    <row r="2" spans="1:6" s="24" customFormat="1" ht="15" customHeight="1" x14ac:dyDescent="0.25">
      <c r="A2" s="25">
        <v>21002923</v>
      </c>
      <c r="B2" s="25" t="s">
        <v>104</v>
      </c>
      <c r="C2" s="34">
        <v>0</v>
      </c>
      <c r="D2" s="26">
        <f>Table1[[#This Row],[Rate]]*Table253[[#This Row],[NetTotal]]/100</f>
        <v>0</v>
      </c>
      <c r="E2" s="25" t="s">
        <v>132</v>
      </c>
      <c r="F2" s="25">
        <v>21002923</v>
      </c>
    </row>
    <row r="3" spans="1:6" s="24" customFormat="1" ht="15" customHeight="1" x14ac:dyDescent="0.25">
      <c r="A3" s="25">
        <v>21002924</v>
      </c>
      <c r="B3" s="25" t="s">
        <v>104</v>
      </c>
      <c r="C3" s="34">
        <v>0</v>
      </c>
      <c r="D3" s="26">
        <f>Table1[[#This Row],[Rate]]*Table253[[#This Row],[NetTotal]]/100</f>
        <v>0</v>
      </c>
      <c r="E3" s="25" t="s">
        <v>132</v>
      </c>
      <c r="F3" s="27">
        <v>21002924</v>
      </c>
    </row>
    <row r="4" spans="1:6" ht="15" customHeight="1" x14ac:dyDescent="0.25">
      <c r="A4" s="25">
        <v>21002925</v>
      </c>
      <c r="B4" s="25" t="s">
        <v>104</v>
      </c>
      <c r="C4" s="34">
        <v>0</v>
      </c>
      <c r="D4" s="26">
        <f>Table1[[#This Row],[Rate]]*Table253[[#This Row],[NetTotal]]/100</f>
        <v>0</v>
      </c>
      <c r="E4" s="25" t="s">
        <v>132</v>
      </c>
      <c r="F4" s="27">
        <v>21002925</v>
      </c>
    </row>
    <row r="5" spans="1:6" ht="15" customHeight="1" x14ac:dyDescent="0.25">
      <c r="A5" s="25">
        <v>21002926</v>
      </c>
      <c r="B5" s="25" t="s">
        <v>104</v>
      </c>
      <c r="C5" s="34">
        <v>0</v>
      </c>
      <c r="D5" s="26">
        <f>Table1[[#This Row],[Rate]]*Table253[[#This Row],[NetTotal]]/100</f>
        <v>0</v>
      </c>
      <c r="E5" s="25" t="s">
        <v>132</v>
      </c>
      <c r="F5" s="27">
        <v>21002926</v>
      </c>
    </row>
    <row r="6" spans="1:6" ht="15" customHeight="1" x14ac:dyDescent="0.25">
      <c r="A6" s="25">
        <v>21002927</v>
      </c>
      <c r="B6" s="25" t="s">
        <v>104</v>
      </c>
      <c r="C6" s="35">
        <v>14</v>
      </c>
      <c r="D6" s="26">
        <f>Table1[[#This Row],[Rate]]*Table253[[#This Row],[NetTotal]]/100</f>
        <v>840</v>
      </c>
      <c r="E6" s="25" t="s">
        <v>105</v>
      </c>
      <c r="F6" s="27">
        <v>21002927</v>
      </c>
    </row>
    <row r="7" spans="1:6" ht="15" customHeight="1" x14ac:dyDescent="0.25">
      <c r="A7" s="25">
        <v>21002928</v>
      </c>
      <c r="B7" s="25" t="s">
        <v>104</v>
      </c>
      <c r="C7" s="35">
        <v>0</v>
      </c>
      <c r="D7" s="26">
        <f>Table1[[#This Row],[Rate]]*Table253[[#This Row],[NetTotal]]/100</f>
        <v>0</v>
      </c>
      <c r="E7" s="25" t="s">
        <v>107</v>
      </c>
      <c r="F7" s="27">
        <v>21002928</v>
      </c>
    </row>
    <row r="8" spans="1:6" ht="15" customHeight="1" x14ac:dyDescent="0.25">
      <c r="A8" s="25" t="s">
        <v>212</v>
      </c>
      <c r="B8" s="25" t="s">
        <v>104</v>
      </c>
      <c r="C8" s="35">
        <v>14</v>
      </c>
      <c r="D8" s="26">
        <f>Table1[[#This Row],[Rate]]*Table253[[#This Row],[NetTotal]]/100</f>
        <v>1680</v>
      </c>
      <c r="E8" s="25" t="s">
        <v>105</v>
      </c>
      <c r="F8" s="27" t="s">
        <v>203</v>
      </c>
    </row>
    <row r="9" spans="1:6" ht="15" customHeight="1" x14ac:dyDescent="0.25">
      <c r="A9" s="25" t="s">
        <v>213</v>
      </c>
      <c r="B9" s="25" t="s">
        <v>104</v>
      </c>
      <c r="C9" s="35">
        <v>14</v>
      </c>
      <c r="D9" s="26">
        <f>Table1[[#This Row],[Rate]]*Table253[[#This Row],[NetTotal]]/100</f>
        <v>140</v>
      </c>
      <c r="E9" s="25" t="s">
        <v>105</v>
      </c>
      <c r="F9" s="27" t="s">
        <v>204</v>
      </c>
    </row>
    <row r="10" spans="1:6" ht="15" customHeight="1" x14ac:dyDescent="0.25">
      <c r="A10" s="25">
        <v>21002930</v>
      </c>
      <c r="B10" s="25" t="s">
        <v>104</v>
      </c>
      <c r="C10" s="35">
        <v>0</v>
      </c>
      <c r="D10" s="26">
        <f>Table1[[#This Row],[Rate]]*Table253[[#This Row],[NetTotal]]/100</f>
        <v>0</v>
      </c>
      <c r="E10" s="25" t="s">
        <v>133</v>
      </c>
      <c r="F10" s="27">
        <v>21002930</v>
      </c>
    </row>
    <row r="11" spans="1:6" ht="15" customHeight="1" x14ac:dyDescent="0.25">
      <c r="A11" s="25">
        <v>21002931</v>
      </c>
      <c r="B11" s="25" t="s">
        <v>104</v>
      </c>
      <c r="C11" s="35">
        <v>14</v>
      </c>
      <c r="D11" s="26">
        <f>Table1[[#This Row],[Rate]]*Table253[[#This Row],[NetTotal]]/100</f>
        <v>1120</v>
      </c>
      <c r="E11" s="25" t="s">
        <v>105</v>
      </c>
      <c r="F11" s="27">
        <v>21002931</v>
      </c>
    </row>
    <row r="12" spans="1:6" ht="15" customHeight="1" x14ac:dyDescent="0.25">
      <c r="A12" s="25">
        <v>21002932</v>
      </c>
      <c r="B12" s="25" t="s">
        <v>104</v>
      </c>
      <c r="C12" s="35">
        <v>14</v>
      </c>
      <c r="D12" s="26">
        <f>Table1[[#This Row],[Rate]]*Table253[[#This Row],[NetTotal]]/100</f>
        <v>560</v>
      </c>
      <c r="E12" s="25" t="s">
        <v>105</v>
      </c>
      <c r="F12" s="27">
        <v>21002932</v>
      </c>
    </row>
    <row r="13" spans="1:6" ht="15" customHeight="1" x14ac:dyDescent="0.25">
      <c r="A13" s="25">
        <v>21002933</v>
      </c>
      <c r="B13" s="25" t="s">
        <v>104</v>
      </c>
      <c r="C13" s="35">
        <v>14</v>
      </c>
      <c r="D13" s="26">
        <f>Table1[[#This Row],[Rate]]*Table253[[#This Row],[NetTotal]]/100</f>
        <v>616</v>
      </c>
      <c r="E13" s="25" t="s">
        <v>105</v>
      </c>
      <c r="F13" s="27">
        <v>21002933</v>
      </c>
    </row>
    <row r="14" spans="1:6" ht="15" customHeight="1" x14ac:dyDescent="0.25">
      <c r="A14" s="25">
        <v>21002934</v>
      </c>
      <c r="B14" s="25" t="s">
        <v>104</v>
      </c>
      <c r="C14" s="35">
        <v>14</v>
      </c>
      <c r="D14" s="26">
        <f>Table1[[#This Row],[Rate]]*Table253[[#This Row],[NetTotal]]/100</f>
        <v>616</v>
      </c>
      <c r="E14" s="25" t="s">
        <v>105</v>
      </c>
      <c r="F14" s="27">
        <v>21002934</v>
      </c>
    </row>
    <row r="15" spans="1:6" ht="15" customHeight="1" x14ac:dyDescent="0.25">
      <c r="A15" s="25" t="s">
        <v>214</v>
      </c>
      <c r="B15" s="25" t="s">
        <v>104</v>
      </c>
      <c r="C15" s="35">
        <v>14</v>
      </c>
      <c r="D15" s="26">
        <f>Table1[[#This Row],[Rate]]*Table253[[#This Row],[NetTotal]]/100</f>
        <v>560</v>
      </c>
      <c r="E15" s="25" t="s">
        <v>105</v>
      </c>
      <c r="F15" s="27" t="s">
        <v>205</v>
      </c>
    </row>
    <row r="16" spans="1:6" ht="15" customHeight="1" x14ac:dyDescent="0.25">
      <c r="A16" s="25" t="s">
        <v>215</v>
      </c>
      <c r="B16" s="25" t="s">
        <v>104</v>
      </c>
      <c r="C16" s="35">
        <v>14</v>
      </c>
      <c r="D16" s="26">
        <f>Table1[[#This Row],[Rate]]*Table253[[#This Row],[NetTotal]]/100</f>
        <v>2520</v>
      </c>
      <c r="E16" s="25" t="s">
        <v>105</v>
      </c>
      <c r="F16" s="27" t="s">
        <v>206</v>
      </c>
    </row>
    <row r="17" spans="1:6" ht="15" customHeight="1" x14ac:dyDescent="0.25">
      <c r="A17" s="25">
        <v>21002936</v>
      </c>
      <c r="B17" s="25" t="s">
        <v>104</v>
      </c>
      <c r="C17" s="35">
        <v>0</v>
      </c>
      <c r="D17" s="26">
        <f>Table1[[#This Row],[Rate]]*Table253[[#This Row],[NetTotal]]/100</f>
        <v>0</v>
      </c>
      <c r="E17" s="25" t="s">
        <v>132</v>
      </c>
      <c r="F17" s="27">
        <v>21002936</v>
      </c>
    </row>
    <row r="18" spans="1:6" ht="15" customHeight="1" x14ac:dyDescent="0.25">
      <c r="A18" s="25">
        <v>21002937</v>
      </c>
      <c r="B18" s="25" t="s">
        <v>104</v>
      </c>
      <c r="C18" s="35">
        <v>14</v>
      </c>
      <c r="D18" s="26">
        <f>Table1[[#This Row],[Rate]]*Table253[[#This Row],[NetTotal]]/100</f>
        <v>1408.1619999999998</v>
      </c>
      <c r="E18" s="25" t="s">
        <v>105</v>
      </c>
      <c r="F18" s="27">
        <v>21002937</v>
      </c>
    </row>
    <row r="19" spans="1:6" ht="15" customHeight="1" x14ac:dyDescent="0.25">
      <c r="A19" s="25">
        <v>21002938</v>
      </c>
      <c r="B19" s="25" t="s">
        <v>104</v>
      </c>
      <c r="C19" s="35">
        <v>14</v>
      </c>
      <c r="D19" s="26">
        <f>Table1[[#This Row],[Rate]]*Table253[[#This Row],[NetTotal]]/100</f>
        <v>1409.0510000000002</v>
      </c>
      <c r="E19" s="25" t="s">
        <v>105</v>
      </c>
      <c r="F19" s="27">
        <v>21002938</v>
      </c>
    </row>
    <row r="20" spans="1:6" ht="15" customHeight="1" x14ac:dyDescent="0.25">
      <c r="A20" s="25">
        <v>21002939</v>
      </c>
      <c r="B20" s="25" t="s">
        <v>104</v>
      </c>
      <c r="C20" s="35">
        <v>14</v>
      </c>
      <c r="D20" s="26">
        <f>Table1[[#This Row],[Rate]]*Table253[[#This Row],[NetTotal]]/100</f>
        <v>490</v>
      </c>
      <c r="E20" s="25" t="s">
        <v>105</v>
      </c>
      <c r="F20" s="27">
        <v>21002939</v>
      </c>
    </row>
    <row r="21" spans="1:6" ht="15" customHeight="1" x14ac:dyDescent="0.25">
      <c r="A21" s="25">
        <v>21002940</v>
      </c>
      <c r="B21" s="25" t="s">
        <v>104</v>
      </c>
      <c r="C21" s="35">
        <v>14</v>
      </c>
      <c r="D21" s="26">
        <f>Table1[[#This Row],[Rate]]*Table253[[#This Row],[NetTotal]]/100</f>
        <v>490</v>
      </c>
      <c r="E21" s="25" t="s">
        <v>105</v>
      </c>
      <c r="F21" s="27">
        <v>21002940</v>
      </c>
    </row>
    <row r="22" spans="1:6" ht="15" customHeight="1" x14ac:dyDescent="0.25">
      <c r="A22" s="25" t="s">
        <v>216</v>
      </c>
      <c r="B22" s="25" t="s">
        <v>104</v>
      </c>
      <c r="C22" s="35">
        <v>14</v>
      </c>
      <c r="D22" s="26">
        <f>Table1[[#This Row],[Rate]]*Table253[[#This Row],[NetTotal]]/100</f>
        <v>3500</v>
      </c>
      <c r="E22" s="25" t="s">
        <v>105</v>
      </c>
      <c r="F22" s="27" t="s">
        <v>207</v>
      </c>
    </row>
    <row r="23" spans="1:6" ht="15" customHeight="1" x14ac:dyDescent="0.25">
      <c r="A23" s="25" t="s">
        <v>217</v>
      </c>
      <c r="B23" s="25" t="s">
        <v>104</v>
      </c>
      <c r="C23" s="35">
        <v>14</v>
      </c>
      <c r="D23" s="26">
        <f>Table1[[#This Row],[Rate]]*Table253[[#This Row],[NetTotal]]/100</f>
        <v>280</v>
      </c>
      <c r="E23" s="25" t="s">
        <v>105</v>
      </c>
      <c r="F23" s="27" t="s">
        <v>208</v>
      </c>
    </row>
    <row r="24" spans="1:6" ht="15" customHeight="1" x14ac:dyDescent="0.25">
      <c r="A24" s="25">
        <v>21002942</v>
      </c>
      <c r="B24" s="25" t="s">
        <v>104</v>
      </c>
      <c r="C24" s="35">
        <v>0</v>
      </c>
      <c r="D24" s="26">
        <f>Table1[[#This Row],[Rate]]*Table253[[#This Row],[NetTotal]]/100</f>
        <v>0</v>
      </c>
      <c r="E24" s="25" t="s">
        <v>107</v>
      </c>
      <c r="F24" s="27">
        <v>21002942</v>
      </c>
    </row>
    <row r="25" spans="1:6" ht="15" customHeight="1" x14ac:dyDescent="0.25">
      <c r="A25" s="25">
        <v>21002943</v>
      </c>
      <c r="B25" s="25" t="s">
        <v>104</v>
      </c>
      <c r="C25" s="35">
        <v>0</v>
      </c>
      <c r="D25" s="26">
        <f>Table1[[#This Row],[Rate]]*Table253[[#This Row],[NetTotal]]/100</f>
        <v>0</v>
      </c>
      <c r="E25" s="25" t="s">
        <v>133</v>
      </c>
      <c r="F25" s="27">
        <v>21002943</v>
      </c>
    </row>
    <row r="26" spans="1:6" ht="15" customHeight="1" x14ac:dyDescent="0.25">
      <c r="A26" s="25">
        <v>21002944</v>
      </c>
      <c r="B26" s="25" t="s">
        <v>104</v>
      </c>
      <c r="C26" s="35">
        <v>14</v>
      </c>
      <c r="D26" s="26">
        <f>Table1[[#This Row],[Rate]]*Table253[[#This Row],[NetTotal]]/100</f>
        <v>560</v>
      </c>
      <c r="E26" s="25" t="s">
        <v>105</v>
      </c>
      <c r="F26" s="27">
        <v>21002944</v>
      </c>
    </row>
    <row r="27" spans="1:6" ht="15" customHeight="1" x14ac:dyDescent="0.25">
      <c r="A27" s="25">
        <v>21002945</v>
      </c>
      <c r="B27" s="25" t="s">
        <v>104</v>
      </c>
      <c r="C27" s="35">
        <v>14</v>
      </c>
      <c r="D27" s="26">
        <f>Table1[[#This Row],[Rate]]*Table253[[#This Row],[NetTotal]]/100</f>
        <v>1120</v>
      </c>
      <c r="E27" s="25" t="s">
        <v>105</v>
      </c>
      <c r="F27" s="27">
        <v>21002945</v>
      </c>
    </row>
    <row r="28" spans="1:6" ht="15" customHeight="1" x14ac:dyDescent="0.25">
      <c r="A28" s="25">
        <v>21002946</v>
      </c>
      <c r="B28" s="25" t="s">
        <v>104</v>
      </c>
      <c r="C28" s="35">
        <v>14</v>
      </c>
      <c r="D28" s="26">
        <f>Table1[[#This Row],[Rate]]*Table253[[#This Row],[NetTotal]]/100</f>
        <v>560</v>
      </c>
      <c r="E28" s="25" t="s">
        <v>105</v>
      </c>
      <c r="F28" s="27">
        <v>21002946</v>
      </c>
    </row>
    <row r="29" spans="1:6" ht="15" customHeight="1" x14ac:dyDescent="0.25">
      <c r="A29" s="25">
        <v>21002947</v>
      </c>
      <c r="B29" s="25" t="s">
        <v>104</v>
      </c>
      <c r="C29" s="35">
        <v>14</v>
      </c>
      <c r="D29" s="26">
        <f>Table1[[#This Row],[Rate]]*Table253[[#This Row],[NetTotal]]/100</f>
        <v>560</v>
      </c>
      <c r="E29" s="25" t="s">
        <v>105</v>
      </c>
      <c r="F29" s="27">
        <v>21002947</v>
      </c>
    </row>
    <row r="30" spans="1:6" ht="15" customHeight="1" x14ac:dyDescent="0.25">
      <c r="A30" s="25" t="s">
        <v>218</v>
      </c>
      <c r="B30" s="25" t="s">
        <v>104</v>
      </c>
      <c r="C30" s="35">
        <v>0</v>
      </c>
      <c r="D30" s="26">
        <f>Table1[[#This Row],[Rate]]*Table253[[#This Row],[NetTotal]]/100</f>
        <v>0</v>
      </c>
      <c r="E30" s="25" t="s">
        <v>133</v>
      </c>
      <c r="F30" s="27" t="s">
        <v>209</v>
      </c>
    </row>
    <row r="31" spans="1:6" ht="15" customHeight="1" x14ac:dyDescent="0.25">
      <c r="A31" s="25" t="s">
        <v>219</v>
      </c>
      <c r="B31" s="25" t="s">
        <v>104</v>
      </c>
      <c r="C31" s="35">
        <v>0</v>
      </c>
      <c r="D31" s="26">
        <f>Table1[[#This Row],[Rate]]*Table253[[#This Row],[NetTotal]]/100</f>
        <v>0</v>
      </c>
      <c r="E31" s="25" t="s">
        <v>133</v>
      </c>
      <c r="F31" s="27" t="s">
        <v>210</v>
      </c>
    </row>
    <row r="32" spans="1:6" ht="15" customHeight="1" x14ac:dyDescent="0.25">
      <c r="A32" s="25" t="s">
        <v>220</v>
      </c>
      <c r="B32" s="25" t="s">
        <v>104</v>
      </c>
      <c r="C32" s="35">
        <v>0</v>
      </c>
      <c r="D32" s="26">
        <f>Table1[[#This Row],[Rate]]*Table253[[#This Row],[NetTotal]]/100</f>
        <v>0</v>
      </c>
      <c r="E32" s="25" t="s">
        <v>133</v>
      </c>
      <c r="F32" s="27" t="s">
        <v>211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2021-12-29T11:43:39Z</dcterms:modified>
</cp:coreProperties>
</file>