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8E0A01C7-2317-411C-B23E-DE21AC66B2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O31" i="2"/>
  <c r="O32" i="2"/>
  <c r="O33" i="2"/>
  <c r="P33" i="2" s="1"/>
  <c r="O34" i="2"/>
  <c r="O35" i="2"/>
  <c r="O36" i="2"/>
  <c r="O37" i="2"/>
  <c r="P37" i="2" s="1"/>
  <c r="O38" i="2"/>
  <c r="O39" i="2"/>
  <c r="O40" i="2"/>
  <c r="P40" i="2" s="1"/>
  <c r="O41" i="2"/>
  <c r="P41" i="2" s="1"/>
  <c r="O42" i="2"/>
  <c r="O43" i="2"/>
  <c r="O44" i="2"/>
  <c r="O45" i="2"/>
  <c r="O46" i="2"/>
  <c r="O47" i="2"/>
  <c r="P47" i="2" s="1"/>
  <c r="O48" i="2"/>
  <c r="P48" i="2" s="1"/>
  <c r="O49" i="2"/>
  <c r="P49" i="2" s="1"/>
  <c r="O50" i="2"/>
  <c r="P50" i="2" s="1"/>
  <c r="O51" i="2"/>
  <c r="P51" i="2" s="1"/>
  <c r="O52" i="2"/>
  <c r="O53" i="2"/>
  <c r="P53" i="2" s="1"/>
  <c r="O54" i="2"/>
  <c r="P54" i="2" s="1"/>
  <c r="O55" i="2"/>
  <c r="O56" i="2"/>
  <c r="O57" i="2"/>
  <c r="O58" i="2"/>
  <c r="O59" i="2"/>
  <c r="O60" i="2"/>
  <c r="O61" i="2"/>
  <c r="P61" i="2" s="1"/>
  <c r="O62" i="2"/>
  <c r="O63" i="2"/>
  <c r="O64" i="2"/>
  <c r="O65" i="2"/>
  <c r="O66" i="2"/>
  <c r="O67" i="2"/>
  <c r="O68" i="2"/>
  <c r="O69" i="2"/>
  <c r="P69" i="2" s="1"/>
  <c r="O70" i="2"/>
  <c r="P70" i="2" s="1"/>
  <c r="O71" i="2"/>
  <c r="P71" i="2" s="1"/>
  <c r="O72" i="2"/>
  <c r="P72" i="2" s="1"/>
  <c r="O73" i="2"/>
  <c r="O74" i="2"/>
  <c r="O75" i="2"/>
  <c r="O76" i="2"/>
  <c r="O77" i="2"/>
  <c r="O78" i="2"/>
  <c r="P78" i="2" s="1"/>
  <c r="O79" i="2"/>
  <c r="P79" i="2" s="1"/>
  <c r="O80" i="2"/>
  <c r="O81" i="2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O100" i="2"/>
  <c r="P100" i="2" s="1"/>
  <c r="O101" i="2"/>
  <c r="P101" i="2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2" i="1" l="1"/>
  <c r="P2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O3" i="2" l="1"/>
  <c r="O4" i="2"/>
  <c r="O5" i="2"/>
  <c r="O6" i="2"/>
  <c r="O7" i="2"/>
  <c r="O8" i="2"/>
  <c r="O9" i="2"/>
  <c r="P9" i="2" s="1"/>
  <c r="O10" i="2"/>
  <c r="P10" i="2" s="1"/>
  <c r="O11" i="2"/>
  <c r="P11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P29" i="2" s="1"/>
  <c r="O30" i="2"/>
  <c r="O2" i="2"/>
</calcChain>
</file>

<file path=xl/sharedStrings.xml><?xml version="1.0" encoding="utf-8"?>
<sst xmlns="http://schemas.openxmlformats.org/spreadsheetml/2006/main" count="2628" uniqueCount="481">
  <si>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</si>
  <si>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</si>
  <si>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</si>
  <si>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</si>
  <si>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</si>
  <si>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</si>
  <si>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</si>
  <si>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</si>
  <si>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</si>
  <si>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</si>
  <si>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</si>
  <si>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</si>
  <si>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</si>
  <si>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</si>
  <si>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</si>
  <si>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</si>
  <si>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</si>
  <si>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</si>
  <si>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</si>
  <si>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</si>
  <si>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</si>
  <si>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</si>
  <si>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</si>
  <si>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</si>
  <si>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</si>
  <si>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</si>
  <si>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</si>
  <si>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</si>
  <si>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</si>
  <si>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</si>
  <si>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</si>
  <si>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</si>
  <si>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</si>
  <si>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</si>
  <si>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</si>
  <si>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</si>
  <si>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</si>
  <si>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</si>
  <si>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</si>
  <si>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</si>
  <si>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</si>
  <si>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</si>
  <si>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</si>
  <si>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</si>
  <si>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</si>
  <si>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</si>
  <si>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</si>
  <si>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</si>
  <si>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</si>
  <si>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</si>
  <si>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</si>
  <si>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</si>
  <si>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</si>
  <si>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</si>
  <si>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</si>
  <si>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</si>
  <si>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</si>
  <si>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</si>
  <si>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</si>
  <si>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</si>
  <si>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</si>
  <si>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</si>
  <si>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</si>
  <si>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</si>
  <si>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</si>
  <si>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</si>
  <si>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</si>
  <si>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</si>
  <si>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</si>
  <si>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</si>
  <si>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</si>
  <si>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</si>
  <si>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</si>
  <si>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</si>
  <si>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</si>
  <si>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</si>
  <si>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</si>
  <si>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</si>
  <si>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</si>
  <si>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</si>
  <si>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</si>
  <si>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</si>
  <si>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</si>
  <si>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</si>
  <si>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</si>
  <si>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</si>
  <si>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</si>
  <si>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</si>
  <si>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</si>
  <si>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</si>
  <si>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</si>
  <si>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 xml:space="preserve">Bureau Veritas Egypt </t>
  </si>
  <si>
    <t>Nasr City -Ard Al-Golf</t>
  </si>
  <si>
    <t>Hassan Aflatoon St.-Nozha St.</t>
  </si>
  <si>
    <t>6th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</si>
  <si>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</si>
  <si>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</si>
  <si>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</si>
  <si>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</si>
  <si>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</si>
  <si>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</si>
  <si>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</si>
  <si>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>USD</t>
  </si>
  <si>
    <t>T1</t>
  </si>
  <si>
    <t>V009</t>
  </si>
  <si>
    <t>EA</t>
  </si>
  <si>
    <t>BUREAU VERITAS BIVAC B.V.</t>
  </si>
  <si>
    <t>IIC FOR STEEL PLANTS MANAGEMEN</t>
  </si>
  <si>
    <t>F</t>
  </si>
  <si>
    <t>V001</t>
  </si>
  <si>
    <t>V002</t>
  </si>
  <si>
    <t>FR</t>
  </si>
  <si>
    <t>DARDILLY CEDEX</t>
  </si>
  <si>
    <t>NL</t>
  </si>
  <si>
    <t>3011 XB</t>
  </si>
  <si>
    <t>ROTTERDAM</t>
  </si>
  <si>
    <t>Alexandria</t>
  </si>
  <si>
    <t>Suez</t>
  </si>
  <si>
    <t>2021-12-23 00:00:00</t>
  </si>
  <si>
    <t>2021-12-26 00:00:00</t>
  </si>
  <si>
    <t>2021-12-27 00:00:00</t>
  </si>
  <si>
    <t>2021-12-25 00:00:00</t>
  </si>
  <si>
    <t>DEEP TECH OIL SERVICES</t>
  </si>
  <si>
    <t>MCS FREE ZONE</t>
  </si>
  <si>
    <t>SPHINX MARINE L.L.C</t>
  </si>
  <si>
    <t>GREATCO AROMATIC EXTRACTS</t>
  </si>
  <si>
    <t>LEIC OVERSEAS AND OIL SERVICES</t>
  </si>
  <si>
    <t>ELARABY COMPANY FOR ENGINEEN I</t>
  </si>
  <si>
    <t>AL WEFAK AL SAUDI FOR FOOD IND</t>
  </si>
  <si>
    <t>REGINA FOR PASTA AND FOOD INDU</t>
  </si>
  <si>
    <t>MULTI M GROUP ( MOHM &amp; METAL X</t>
  </si>
  <si>
    <t>SUEZ CANAL AUTHORITY</t>
  </si>
  <si>
    <t>MARINE PETROLEUM LIFTING (MPL)</t>
  </si>
  <si>
    <t>BIRLA CARBON EGYPT "PRIVATE FR</t>
  </si>
  <si>
    <t>MISR EL NOUR FOR PLASTIC INDUS</t>
  </si>
  <si>
    <t>BVQS</t>
  </si>
  <si>
    <t>PHARCO CORPORATION</t>
  </si>
  <si>
    <t>RED SEA PORTS GENERAL AUTHORIT</t>
  </si>
  <si>
    <t>LORD INTERNATIONAL NOUZHA PREM</t>
  </si>
  <si>
    <t>SHM INDUSTRIES</t>
  </si>
  <si>
    <t>BV CERTIFICATION FRANCE</t>
  </si>
  <si>
    <t>BUREAU VERITAS CERTIFICATION D</t>
  </si>
  <si>
    <t>MATTHEWS-DANIEL INT. (EGYPT) L</t>
  </si>
  <si>
    <t>MERCURE ISMAILIA FORSAN ISLAND</t>
  </si>
  <si>
    <t>BV sa Branch Saudi Arabia</t>
  </si>
  <si>
    <t>ARABIAN MILLING &amp; FOOD INDUSTR</t>
  </si>
  <si>
    <t>MASRIA CARDS</t>
  </si>
  <si>
    <t>MISR PETROLEUM COMPANY</t>
  </si>
  <si>
    <t>BVCPS TEST LABORATUVARLARI LTD</t>
  </si>
  <si>
    <t>MOVENPICK RESORT EL SOKHNA</t>
  </si>
  <si>
    <t>EGY TECH ENGINEERING</t>
  </si>
  <si>
    <t>MARIDIVE OFFSHORE PROJECTS S.A</t>
  </si>
  <si>
    <t>FIELDCORE SERVICE SOLUTIONS CO</t>
  </si>
  <si>
    <t>SIEMENS INDUSTRIAL LLC</t>
  </si>
  <si>
    <t>NOVOTEL 6TH OCTOBER CAIRO</t>
  </si>
  <si>
    <t>BV CERTIFICATION UK LTD</t>
  </si>
  <si>
    <t>DBA-BV sa DUBAI</t>
  </si>
  <si>
    <t>UNITED GAS DERIVATIVES COMPANY</t>
  </si>
  <si>
    <t>TOTAL EGYPT</t>
  </si>
  <si>
    <t>TOTAL EGYPT SUEZ TERMINAL</t>
  </si>
  <si>
    <t>NOVOTEL SHARM EL SHEIKH RESORT</t>
  </si>
  <si>
    <t>ALEXANDRIA SHIPYARD</t>
  </si>
  <si>
    <t>MERCURE HURGHADA</t>
  </si>
  <si>
    <t>INSPECTORATE ITALY</t>
  </si>
  <si>
    <t>INSPECTORATE SUISSE</t>
  </si>
  <si>
    <t>ARAMCO OVERSEAS COMPANY BV</t>
  </si>
  <si>
    <t>JSC BUREAU VERITAS RUS</t>
  </si>
  <si>
    <t>AL SAKR FOR FOOD INDUSTRIES</t>
  </si>
  <si>
    <t>AL WAHBA EGYPT</t>
  </si>
  <si>
    <t>POLYSERVE</t>
  </si>
  <si>
    <t>CN</t>
  </si>
  <si>
    <t>DK</t>
  </si>
  <si>
    <t>SA</t>
  </si>
  <si>
    <t>TR</t>
  </si>
  <si>
    <t>AE</t>
  </si>
  <si>
    <t>IT</t>
  </si>
  <si>
    <t>CH</t>
  </si>
  <si>
    <t>RU</t>
  </si>
  <si>
    <t>alexandria</t>
  </si>
  <si>
    <t>CAIRO</t>
  </si>
  <si>
    <t>EGYPT</t>
  </si>
  <si>
    <t>CAI</t>
  </si>
  <si>
    <t>AL OBOUR</t>
  </si>
  <si>
    <t>PORT SAID</t>
  </si>
  <si>
    <t>ALEXANDRIA</t>
  </si>
  <si>
    <t>10th of Ramadan</t>
  </si>
  <si>
    <t>SHANGHAI</t>
  </si>
  <si>
    <t>SUEZ</t>
  </si>
  <si>
    <t>FREDERICIA</t>
  </si>
  <si>
    <t>Al-Shohada District</t>
  </si>
  <si>
    <t>10TH OF RAMADAN</t>
  </si>
  <si>
    <t>ISTANBUL</t>
  </si>
  <si>
    <t>EL EIN EL SOKHNA</t>
  </si>
  <si>
    <t>PORTSAID</t>
  </si>
  <si>
    <t>6TH OCTOBER</t>
  </si>
  <si>
    <t>Manchester</t>
  </si>
  <si>
    <t>DUBAI</t>
  </si>
  <si>
    <t>HURGHADA</t>
  </si>
  <si>
    <t>UTA</t>
  </si>
  <si>
    <t>PRILLY</t>
  </si>
  <si>
    <t>The Hague</t>
  </si>
  <si>
    <t>MOSCOW</t>
  </si>
  <si>
    <t>cairo</t>
  </si>
  <si>
    <t>5 ALBERT AL AWAL St., ELHAWY T</t>
  </si>
  <si>
    <t>Egypt-giza abu el nomros city-</t>
  </si>
  <si>
    <t>QUESNA-KOFOR EL RAML-MOUBARK I</t>
  </si>
  <si>
    <t>khanka - kalyoubia /A.R.E</t>
  </si>
  <si>
    <t>PORT SAID-EGYPT</t>
  </si>
  <si>
    <t>Sidi Bishr Fasal City Alexandr</t>
  </si>
  <si>
    <t>EL NAHDA ROAD-AMEREYA ALEX</t>
  </si>
  <si>
    <t>Industrial Zone B3 - 10th of R</t>
  </si>
  <si>
    <t>(SHANGHAI) CO., LTD</t>
  </si>
  <si>
    <t>...</t>
  </si>
  <si>
    <t>BAB#1 PORTEWFIK , SUEZ , EGYPT</t>
  </si>
  <si>
    <t>Boompjes, 40</t>
  </si>
  <si>
    <t>FREE ZONE EL NOUZHA</t>
  </si>
  <si>
    <t>INDUSTRIAL AREA,CAIRO BELBIS D</t>
  </si>
  <si>
    <t>Centre Administratif France</t>
  </si>
  <si>
    <t>Oldenborggade 25-31</t>
  </si>
  <si>
    <t>2G Asmaa Fahmy Concession, Gol</t>
  </si>
  <si>
    <t>iSMAILIA</t>
  </si>
  <si>
    <t>Signature Building Exit 9,  Bl</t>
  </si>
  <si>
    <t>New Bourge El Arab 3rd Zone Bl</t>
  </si>
  <si>
    <t>MISR PETROLEUM HOUSE</t>
  </si>
  <si>
    <t>Yalcin Kores Cad. No:22 Erdinc</t>
  </si>
  <si>
    <t>P.O BOX  39 SUEZ , ZAAFARANA R</t>
  </si>
  <si>
    <t>5th Mostafa Reyad,El-Darb El-A</t>
  </si>
  <si>
    <t>PORT SAID PUBLIC FREE ZONE</t>
  </si>
  <si>
    <t>Summit 44 Building 90 El Shama</t>
  </si>
  <si>
    <t>Bureau 175, 2nd Business Secto</t>
  </si>
  <si>
    <t>2nd Floor, Atlantic House</t>
  </si>
  <si>
    <t>AL HUDAIBA AWARDS BUILDING</t>
  </si>
  <si>
    <t>Sharm El Sheikh Resort</t>
  </si>
  <si>
    <t>SAFAGA ROAD KM 12 PO BOX 166</t>
  </si>
  <si>
    <t>Via Sesta Strada Ovest,</t>
  </si>
  <si>
    <t>Rue de Lausanne 51</t>
  </si>
  <si>
    <t>Scheveningseweg 62-66 2517 KX,</t>
  </si>
  <si>
    <t>Marshala Proshlyakova St., bld</t>
  </si>
  <si>
    <t>New Borg El-Arab City-3rd Indu</t>
  </si>
  <si>
    <t xml:space="preserve">St no. 3 Block G Piece </t>
  </si>
  <si>
    <t>6th Block, Zahraa</t>
  </si>
  <si>
    <t>Second sector, fifth settl</t>
  </si>
  <si>
    <t>NA</t>
  </si>
  <si>
    <t>victor Emanouil,Mostafa</t>
  </si>
  <si>
    <t xml:space="preserve">ST.900 - LAND # 11 </t>
  </si>
  <si>
    <t>Abu El-fawares St. 6th Dist</t>
  </si>
  <si>
    <t>2G</t>
  </si>
  <si>
    <t>AZIZ SEDKY, DAWAR</t>
  </si>
  <si>
    <t>Road 18,Maadi</t>
  </si>
  <si>
    <t>CORNER RD 254 &amp; RD 206 ZIP</t>
  </si>
  <si>
    <t>KABBARY,</t>
  </si>
  <si>
    <t>33B</t>
  </si>
  <si>
    <t>Maarouf Tower Ramssis st</t>
  </si>
  <si>
    <t>-</t>
  </si>
  <si>
    <t>.</t>
  </si>
  <si>
    <t>200011</t>
  </si>
  <si>
    <t>69573</t>
  </si>
  <si>
    <t>7000</t>
  </si>
  <si>
    <t>11341</t>
  </si>
  <si>
    <t>RIYADH 13241</t>
  </si>
  <si>
    <t>34209</t>
  </si>
  <si>
    <t>............</t>
  </si>
  <si>
    <t>245/11835</t>
  </si>
  <si>
    <t>M22 5PR</t>
  </si>
  <si>
    <t>123458</t>
  </si>
  <si>
    <t>0000</t>
  </si>
  <si>
    <t>EUR</t>
  </si>
  <si>
    <t>1.0</t>
  </si>
  <si>
    <t>NL 007112774B01</t>
  </si>
  <si>
    <t>FR 71399851609</t>
  </si>
  <si>
    <t>DK 16930431</t>
  </si>
  <si>
    <t>300000149200003</t>
  </si>
  <si>
    <t>GB 725 4402 54</t>
  </si>
  <si>
    <t>100012151500003</t>
  </si>
  <si>
    <t>NL008587899B01</t>
  </si>
  <si>
    <t>CHE106376958</t>
  </si>
  <si>
    <t>I03142730922</t>
  </si>
  <si>
    <t>254844278</t>
  </si>
  <si>
    <t>21002952A</t>
  </si>
  <si>
    <t>21002952B</t>
  </si>
  <si>
    <t>21002959A</t>
  </si>
  <si>
    <t>21002959B</t>
  </si>
  <si>
    <t>21002959C</t>
  </si>
  <si>
    <t>21002961A</t>
  </si>
  <si>
    <t>21002961B</t>
  </si>
  <si>
    <t>21002961C</t>
  </si>
  <si>
    <t>21002968A</t>
  </si>
  <si>
    <t>21002968B</t>
  </si>
  <si>
    <t>21002968C</t>
  </si>
  <si>
    <t>21002968D</t>
  </si>
  <si>
    <t>21002970A</t>
  </si>
  <si>
    <t>21002970B</t>
  </si>
  <si>
    <t>21002970C</t>
  </si>
  <si>
    <t>21002980A</t>
  </si>
  <si>
    <t>21002980B</t>
  </si>
  <si>
    <t>21002981A</t>
  </si>
  <si>
    <t>21002981B</t>
  </si>
  <si>
    <t>21002981C</t>
  </si>
  <si>
    <t>21002988A</t>
  </si>
  <si>
    <t>21002988B</t>
  </si>
  <si>
    <t>21002989A</t>
  </si>
  <si>
    <t>21002989B</t>
  </si>
  <si>
    <t>21002989C</t>
  </si>
  <si>
    <t>21002989D</t>
  </si>
  <si>
    <t>21002990A</t>
  </si>
  <si>
    <t>21002990B</t>
  </si>
  <si>
    <t>21002994A</t>
  </si>
  <si>
    <t>21002994B</t>
  </si>
  <si>
    <t>21002994C</t>
  </si>
  <si>
    <t>21002994D</t>
  </si>
  <si>
    <t>21002996A</t>
  </si>
  <si>
    <t>21002996B</t>
  </si>
  <si>
    <t>21003002A</t>
  </si>
  <si>
    <t>21003002B</t>
  </si>
  <si>
    <t>21003005A</t>
  </si>
  <si>
    <t>21003005B</t>
  </si>
  <si>
    <t>21003006A</t>
  </si>
  <si>
    <t>21003006B</t>
  </si>
  <si>
    <t>21003008A</t>
  </si>
  <si>
    <t>21003008B</t>
  </si>
  <si>
    <t>21006421A</t>
  </si>
  <si>
    <t>21006421B</t>
  </si>
  <si>
    <t>21006421C</t>
  </si>
  <si>
    <t>21006421D</t>
  </si>
  <si>
    <t>21006421E</t>
  </si>
  <si>
    <t>21006421F</t>
  </si>
  <si>
    <t>21006421G</t>
  </si>
  <si>
    <t>21002952AT</t>
  </si>
  <si>
    <t>21002952BT</t>
  </si>
  <si>
    <t>21002959AT</t>
  </si>
  <si>
    <t>21002959BT</t>
  </si>
  <si>
    <t>21002959CT</t>
  </si>
  <si>
    <t>21002961AT</t>
  </si>
  <si>
    <t>21002961BT</t>
  </si>
  <si>
    <t>21002961CT</t>
  </si>
  <si>
    <t>21002968AT</t>
  </si>
  <si>
    <t>21002968BT</t>
  </si>
  <si>
    <t>21002968CT</t>
  </si>
  <si>
    <t>21002968DT</t>
  </si>
  <si>
    <t>21002970AT</t>
  </si>
  <si>
    <t>21002970BT</t>
  </si>
  <si>
    <t>21002970CT</t>
  </si>
  <si>
    <t>21002980AT</t>
  </si>
  <si>
    <t>21002980BT</t>
  </si>
  <si>
    <t>21002981AT</t>
  </si>
  <si>
    <t>21002981BT</t>
  </si>
  <si>
    <t>21002981CT</t>
  </si>
  <si>
    <t>21002988AT</t>
  </si>
  <si>
    <t>21002988BT</t>
  </si>
  <si>
    <t>21002989AT</t>
  </si>
  <si>
    <t>21002989BT</t>
  </si>
  <si>
    <t>21002989CT</t>
  </si>
  <si>
    <t>21002989DT</t>
  </si>
  <si>
    <t>21002990AT</t>
  </si>
  <si>
    <t>21002990BT</t>
  </si>
  <si>
    <t>21002994AT</t>
  </si>
  <si>
    <t>21002994BT</t>
  </si>
  <si>
    <t>21002994CT</t>
  </si>
  <si>
    <t>21002994DT</t>
  </si>
  <si>
    <t>21002996AT</t>
  </si>
  <si>
    <t>21002996BT</t>
  </si>
  <si>
    <t>21003002AT</t>
  </si>
  <si>
    <t>21003002BT</t>
  </si>
  <si>
    <t>21003005AT</t>
  </si>
  <si>
    <t>21003005BT</t>
  </si>
  <si>
    <t>21003006AT</t>
  </si>
  <si>
    <t>21003006BT</t>
  </si>
  <si>
    <t>21003008AT</t>
  </si>
  <si>
    <t>21003008BT</t>
  </si>
  <si>
    <t>21006421AT</t>
  </si>
  <si>
    <t>21006421BT</t>
  </si>
  <si>
    <t>21006421CT</t>
  </si>
  <si>
    <t>21006421DT</t>
  </si>
  <si>
    <t>21006421ET</t>
  </si>
  <si>
    <t>21006421FT</t>
  </si>
  <si>
    <t>21006421GT</t>
  </si>
  <si>
    <t xml:space="preserve">ISO 9001:2015      
ISO 9001:2015      
ISO 45001:2018     </t>
  </si>
  <si>
    <t>ISO 9001:2015</t>
  </si>
  <si>
    <t xml:space="preserve">Quality Inspection supervision of SAKURA inspection    
During loading on trucks Releasing from damietta Port  
Egyptian Steel PO 20002427                             
BV REF No. EGY.ITD.18.06.22.23.01                      
Total Quantity :19125.6 x0.5 Per Ton=9.562             </t>
  </si>
  <si>
    <t xml:space="preserve">ISO 9001:2015     
ISO 45001:2018    </t>
  </si>
  <si>
    <t>FSSC 22K Food manufacturing V5</t>
  </si>
  <si>
    <t xml:space="preserve">ISO 9001:2015     
ISO 14001:2015    
ISO 45001:2018    </t>
  </si>
  <si>
    <t xml:space="preserve">INSPECTION FEE FOR YOUR SHIPMENT TO ZIMBABWE REF. ZWE 339276
Invoice 5212000398 dated 21/11/21 &amp; Invoice 5212000399 dated
21/11/21 inspected on 17/11/21                              </t>
  </si>
  <si>
    <t xml:space="preserve">INSPECTION FEES FOR YOUR SHIPMENT REF. KEN 353038   
INVOICE EX 513 DATED 28/11/21                       </t>
  </si>
  <si>
    <t xml:space="preserve">INSPECTION FEES FOR YOUR SHIPMENT ZWE 350244       
INVOICE NO.ED 329-21A DATE 16/11/21                </t>
  </si>
  <si>
    <t xml:space="preserve">ISO 14001:2015       
ISO 45001:2015       </t>
  </si>
  <si>
    <t xml:space="preserve">Inspection for 3 Mobile Cranes x 700 EGP     
No(18820 &amp; 24270 &amp; 20879)                    </t>
  </si>
  <si>
    <t xml:space="preserve">Inspection for 6 Yard Cranes x 300 EGP             
No(12178 &amp; 902E &amp; 17679 &amp; 24886 &amp; 23800 &amp; 5109)    </t>
  </si>
  <si>
    <t xml:space="preserve">Inspection for 23 Overhead Cranes x 500 EGP                 
No(8833 &amp; 8831 &amp; 12541 &amp; 2465 &amp; 4370 &amp; 6185 &amp; 21218 &amp; 12542 
&amp; 27009 &amp; 27010 &amp; 8836 &amp; 15049 &amp; 25090 &amp; 25747 &amp; 17742 &amp;    
17743 &amp; 17744 &amp; 8835 &amp; 8832 &amp; 24314 &amp; 5027 &amp; 17707 &amp; 15473) </t>
  </si>
  <si>
    <t xml:space="preserve">Lifting Equipment Inspection       
Done by Eng.Abdel Rahman Adel      
Done on 11/12/2021                 
Project:Maadia Yard                </t>
  </si>
  <si>
    <t xml:space="preserve">QC Inspecton engineer      
08 DAYS X 1000 LE                                     </t>
  </si>
  <si>
    <t xml:space="preserve">PAUT                
6 DAYS X 4900 LE    </t>
  </si>
  <si>
    <t xml:space="preserve">API/CWI SUPERVISOR 
2 DAYS X 3000 EGP  </t>
  </si>
  <si>
    <t xml:space="preserve">ISO 9001:2015   </t>
  </si>
  <si>
    <t xml:space="preserve">1 Day x 1800 EGP     </t>
  </si>
  <si>
    <t xml:space="preserve">LUMPSUM =17700  </t>
  </si>
  <si>
    <t xml:space="preserve">DYE PENETRANT TESTING    
2 DAYS X 1710 EGP        </t>
  </si>
  <si>
    <t xml:space="preserve">VISUAL INSPECTION       
2 DAYS X 2280 EGP       </t>
  </si>
  <si>
    <t xml:space="preserve">THICKNESS MEASURMENT     
2 DAYS X 1425 EGP        </t>
  </si>
  <si>
    <t xml:space="preserve">PAUT            
3 DAYS X 4750   </t>
  </si>
  <si>
    <t xml:space="preserve">Inspection fees for your file no. LBY 362309 final invoice 
no. 43/2021 dated 20/12/21 inspected on 20/12/21           </t>
  </si>
  <si>
    <t xml:space="preserve">QC INSPECTION ENGINEER     
3 DAYS X 1000 EGP          </t>
  </si>
  <si>
    <t xml:space="preserve">PAUT                     
3 DAYS X 4900 EGP        </t>
  </si>
  <si>
    <t xml:space="preserve">API INSPECTOR             
4 DAYS X 3000 EGP         </t>
  </si>
  <si>
    <t xml:space="preserve">11 Days x 243 USD  </t>
  </si>
  <si>
    <t xml:space="preserve">LA ISO 45K Training   </t>
  </si>
  <si>
    <t>V003</t>
  </si>
  <si>
    <t xml:space="preserve">ISO 9001:2015    
ISO 45001:2018   </t>
  </si>
  <si>
    <t xml:space="preserve">EVALUATE BOILER 2 CONDITION AFTER FAILUR      
LUMPSUM 35000 EGP                             </t>
  </si>
  <si>
    <t xml:space="preserve">INVOICE TO BE ISSUE 16 FILES COD (NOVEMBER)    </t>
  </si>
  <si>
    <t>ISO 14001:2015</t>
  </si>
  <si>
    <t xml:space="preserve">8 Working Days x EGP 1850 = EGP 14800                      
6 Working Days Done By Ahmed Salah On:3,8,11,15,18 &amp; 22 Nov
2 Working Days Done By Mohamed Samir On : 26 &amp; 29 Nov 21   </t>
  </si>
  <si>
    <t xml:space="preserve">2.5MD X 257EUR                                              
TIPA GRAND PARENT HATCHERY , EL SALHIA EL GADIDA EGYPT      
CEVA SANTE ANIMALE EGYPTE LTD,Sheikh Zayed City, GIZA EGYPT 
Done by Dr. Ayman  14&amp;15DEC.21                              </t>
  </si>
  <si>
    <t xml:space="preserve">DSV-UTI Egypt Ltd. Emoustafa Kamel Road , Cairo , Egypt  
Total 8MD (6.50MD onsite &amp; 1.50MD offsite)               
8MDX302EUR                                               
From 1 To 8 Nov.21                                       
Done by Mousad Ghattas                                   </t>
  </si>
  <si>
    <t xml:space="preserve">MEDICAL INSURANCE DURING 2021  </t>
  </si>
  <si>
    <t>IT SUPPORT DURING 2020 ( 5 visits )</t>
  </si>
  <si>
    <t xml:space="preserve">Thermography inspection   
Agreed fees : 9000 EGP    </t>
  </si>
  <si>
    <t xml:space="preserve">Fire Life Safety Inspection        
Agreed Fees: 20000 EGP             </t>
  </si>
  <si>
    <t xml:space="preserve">Swimmimg Pool Suction &amp; Electrical Safety    
Agreed fees: 5000 EGP                        </t>
  </si>
  <si>
    <t xml:space="preserve">Agreed fees: 6000 EGP            </t>
  </si>
  <si>
    <t xml:space="preserve">VISA EXPENSES ON BEHALF OF BV KSA     
MR.SAIED DESOUKY DURING 2021          </t>
  </si>
  <si>
    <t xml:space="preserve">INSPECTION FEES FOR YOUR SHIPMENT ZWE 350244-2         
INVOICE NO.ED 329-216 DATE 07/12/21                    </t>
  </si>
  <si>
    <t xml:space="preserve">INSPECTION FOR YOUR SHIPMENT REF. ZWE 348826          
INVOICE ZW-10(D) DATED 07/12/2021- INSPECTED 08/12    </t>
  </si>
  <si>
    <t xml:space="preserve">INSPECTION FOR YOUR SHIPMENT REF. ZWE 358345           
INVOICE ZW-9(B) DATED 15/12/2021- INSPECTED 16/12      </t>
  </si>
  <si>
    <t xml:space="preserve">ISO 9001:2015   
ISO 14001:2015  
ISO 45001:2018  </t>
  </si>
  <si>
    <t xml:space="preserve">COST OF CPS TEAM IN EGYPT DURING THE FOLLOWING MONTHS  
OCT.21 &amp; NOV.21                                        </t>
  </si>
  <si>
    <t xml:space="preserve">Thermal Inspection = 9,000 EGP </t>
  </si>
  <si>
    <t xml:space="preserve">HVAC Inspection = 23,000 EGP </t>
  </si>
  <si>
    <t>Swimming pool Suction = 3,500 EGP</t>
  </si>
  <si>
    <t xml:space="preserve">Heat Exchanger = 4,000 EGP    </t>
  </si>
  <si>
    <t xml:space="preserve">Lifting inspection: 3 days x 2000 EGP </t>
  </si>
  <si>
    <t xml:space="preserve">NDT Inspection 3 days x 2000 EGP  </t>
  </si>
  <si>
    <t xml:space="preserve">Renewal approval for in water survey firm </t>
  </si>
  <si>
    <t xml:space="preserve">Agreed Fees = 3,500 EGP  </t>
  </si>
  <si>
    <t xml:space="preserve">Agreed Fees = 3,000 EGP </t>
  </si>
  <si>
    <t xml:space="preserve">Electric and Hydraulic lifts inspection: 10000 EGP  </t>
  </si>
  <si>
    <t xml:space="preserve">Thermography inspection: 7500 EGP    </t>
  </si>
  <si>
    <t xml:space="preserve">Fire life safety inspection: 16000 EGP      </t>
  </si>
  <si>
    <t xml:space="preserve">Boiler inspection: 10000 EGP       </t>
  </si>
  <si>
    <t xml:space="preserve">Done by Eng. Yehya Nawar  
From 25 to 30 Dec. 2021   </t>
  </si>
  <si>
    <t xml:space="preserve">17MD X 350USD               
From 14 to 25 Nov.2021      
Done by Eng.:               
Eslam Gamal                 
Yehya Nawar                 
Fathy El Gammal             </t>
  </si>
  <si>
    <t xml:space="preserve">2.5MD (2 sites)                     
2.5MDX350USD                        
ON 15,16,17.Nov.2021                
Done by Eng. Fathy el Gammal        </t>
  </si>
  <si>
    <t>4 Man-days X EGP 2200</t>
  </si>
  <si>
    <t xml:space="preserve">11 days x 2200 EGP                                         
Location:Masr EL Gedida and Makram ebeid Stations Site     
Inspection &amp; Mostafa EL Nahas and Obour City FAT &amp;Oasis FAT
&amp; Shikh Zayed City Station FAT &amp; El Gabal EL Asfar         
&amp; EL Khanka FAT&amp; EL Wahat Meggar Test &amp; Badr City FAT      
&amp; El Sawah FAT &amp; 6th October Station FAT &amp; Katameya Heights
and Sheikh Zayed Site Inspection &amp; Kafr EL Zayat &amp;Gesr El  
Suez FAT                                                   </t>
  </si>
  <si>
    <t xml:space="preserve">9 Man-days X EGP 2150 (rate Per day) = EGP 19350    
Performed by  Eng. Simon Wafeq                      
On 12 Dec. 2021                                     
Eng. Islam Abdulmohsen                              
On days 13 &amp; 14 Dec. 2021                           
Eng. Mahmoud Abdel Aziz                             
On days 15,19,20,21,22 &amp; 23 Dec. 2021               </t>
  </si>
  <si>
    <t xml:space="preserve">Thermography Inspection = EGP 9,000 (Agreed Fees)  </t>
  </si>
  <si>
    <t>Swimming Pool Safety Inspection = EGP 5,000 (Agreed Fees)</t>
  </si>
  <si>
    <t xml:space="preserve">Heat Exchanger Inspection          
Lump Sum Fees :10000 EGP           </t>
  </si>
  <si>
    <t xml:space="preserve">Transportation:2000 EGP        </t>
  </si>
  <si>
    <t xml:space="preserve">IKEA - Mall of Arabia      
IKEA - CFC                 
Done by Mousad Ghatas      </t>
  </si>
  <si>
    <t xml:space="preserve">2MDX370USD                         
Done by Mr. Mousad ghattas         
ON 15 &amp; 16 DEC.2021                </t>
  </si>
  <si>
    <t xml:space="preserve">MEDICAL INSURANCE DURING 2021 FOR MR.REDA DARWISH   </t>
  </si>
  <si>
    <t xml:space="preserve">LAPTOP UPGRADING FOR MR.REDA DARWISH </t>
  </si>
  <si>
    <t>Analysis of ship composite sample and
issuing certificates (Rock Phosphate in bulk)</t>
  </si>
  <si>
    <t>Reissuing of quality certificates for Wheat
Shipment</t>
  </si>
  <si>
    <t>Testing of 3 VEG GHEE Samples</t>
  </si>
  <si>
    <t>Quality inspection of
Orange shipment on 24.12.2021 at the
supplier Daltex</t>
  </si>
  <si>
    <t>Quality inspection of
Orange shipment on 22.12.2021 at the
supplier Agreen</t>
  </si>
  <si>
    <t>Quality inspection of
Orange shipment on 23.12.2021 at the
supplier Royal Fruit</t>
  </si>
  <si>
    <t>Nomination Key - 103757
Terminal Ref: - AS/BO/92
Revision Nb:- 46412/1
Vessel - SHIBLAH
Cargo - Arabian Light Crude Oil
Type of operation - Discharging Inspection
Location - Ain Sukhna</t>
  </si>
  <si>
    <t>Nomination Key 104191 Terminal Ref: -
AS/BO/95
Revision Nb:- 46462/1
Vessel - HILWAH
Cargo - Arabian Light Crude Oil
Type of operation - Discharging Inspection
Location - Ain Sukhna</t>
  </si>
  <si>
    <t>Nomination Key - 104679
Terminal Ref: - SK/BO/235
Revision Nb:- 46432/1
Vessel - SCF BALTICA
Cargo - Arabian Light Crude Oil
Type of operation - Loading Inspection
Location - Sidi Kerir</t>
  </si>
  <si>
    <t>Nomination Key - 104678
Terminal Ref: - SK/BO/245
Revision Nb:- 46477/1
Vessel - Yasa Golden Bosphorus
Cargo - Arabian Light Crude Oil
Type of operation - Loading Inspection
Location - Sidi Kerir</t>
  </si>
  <si>
    <t>Nomination Key - 104194
Terminal Ref: - AS/BO/99
Revision Nb:- 46508/1
Vessel - Shiblah
Cargo - Arabian Light Crude Oil
Type of operation - Discharging Inspection
Location - Ain Sukhna</t>
  </si>
  <si>
    <t>Nomination Key - 104670
Terminal Ref: - SK/BO/243
Revision Nb:- 46452/1
Vessel - Green Warrior
Cargo - Arabian Light Crude Oil
Type of operation - Loading Inspection
Location - Sidi Kerir</t>
  </si>
  <si>
    <t>Nomination Key - 104710
Terminal Ref: - SK/BO/247
Revision Nb:- 46479/1
Vessel - SCF BALTICA
Cargo - Arabian Light Crude Oil
Type of operation - Loading Inspection
Location - Sidi Kerir</t>
  </si>
  <si>
    <t>Supervision of loading</t>
  </si>
  <si>
    <t>To: Visual inspection of contaminated Corn
cargo in vessel holds and Warehouse .
3 Visits on 1st , 2nd and 4the December 2021</t>
  </si>
  <si>
    <t xml:space="preserve">INSPECTION FEE FOR YOUR SHIPMENT TO TANZANIA REF TZA 366802
INVOICE 13189 DATED 21/12/21 INSPECTED 25/12               </t>
  </si>
  <si>
    <t xml:space="preserve">Follow visit      
370/8=46.25/1HR   
2.8HR             </t>
  </si>
  <si>
    <t>672629089</t>
  </si>
  <si>
    <t>205055745</t>
  </si>
  <si>
    <t>100454488</t>
  </si>
  <si>
    <t>205038360</t>
  </si>
  <si>
    <t>GB</t>
  </si>
  <si>
    <t xml:space="preserve">Follow visit                        
370/8=46.25/1HR                     
Related to invoice No.21001879     </t>
  </si>
  <si>
    <t xml:space="preserve">2 SERVICE CHARGE AS PER TEH SIGNED SLA </t>
  </si>
  <si>
    <t xml:space="preserve">6X0.5=3MD        
18 EXP.         </t>
  </si>
  <si>
    <t xml:space="preserve">1600 ton oil tanks                                          
BVS Inspections Services                                    
(1300 x 8days = 10400USD + 10 Expenses 1040USD = 11440USD)       
Actual worked days was 16 days, discount has been done to be
10 days only                                                </t>
  </si>
  <si>
    <t>Completed</t>
  </si>
  <si>
    <t>2022-01-06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</si>
</sst>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[Red]0.0"/>
    <numFmt numFmtId="165" formatCode="0.00000;[Red]0.00000"/>
    <numFmt numFmtId="166" formatCode="#,##0.00;[Red]#,##0.00"/>
    <numFmt numFmtId="167" formatCode="#,##0.00000;[Red]#,##0.0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7" fontId="1" fillId="0" borderId="0" xfId="0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6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90" totalsRowShown="0" headerRowDxfId="90" dataDxfId="89">
  <autoFilter ref="A1:BG90" xr:uid="{00000000-0009-0000-0100-000003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T101" totalsRowShown="0" headerRowDxfId="29" dataDxfId="28">
  <autoFilter ref="A1:T101" xr:uid="{00000000-0009-0000-0100-000002000000}"/>
  <tableColumns count="20">
    <tableColumn id="1" xr3:uid="{00000000-0010-0000-0100-000001000000}" name="InternalInvoiceLineId" dataDxfId="27"/>
    <tableColumn id="2" xr3:uid="{00000000-0010-0000-0100-000002000000}" name="ItemType" dataDxfId="26"/>
    <tableColumn id="3" xr3:uid="{00000000-0010-0000-0100-000003000000}" name="ItemCode" dataDxfId="25"/>
    <tableColumn id="4" xr3:uid="{00000000-0010-0000-0100-000004000000}" name="UnitType" dataDxfId="24"/>
    <tableColumn id="5" xr3:uid="{00000000-0010-0000-0100-000005000000}" name="Quantity" dataDxfId="23"/>
    <tableColumn id="6" xr3:uid="{00000000-0010-0000-0100-000006000000}" name="InternalCode" dataDxfId="22"/>
    <tableColumn id="7" xr3:uid="{00000000-0010-0000-0100-000007000000}" name="SalesTotal" dataDxfId="21"/>
    <tableColumn id="8" xr3:uid="{00000000-0010-0000-0100-000008000000}" name="Total" dataDxfId="20">
      <calculatedColumnFormula>Table2[[#This Row],[NetTotal]]+Table1[[#This Row],[Amount]]</calculatedColumnFormula>
    </tableColumn>
    <tableColumn id="9" xr3:uid="{00000000-0010-0000-0100-000009000000}" name="ValueDifference" dataDxfId="19"/>
    <tableColumn id="10" xr3:uid="{00000000-0010-0000-0100-00000A000000}" name="TotalTaxableFees" dataDxfId="18"/>
    <tableColumn id="11" xr3:uid="{00000000-0010-0000-0100-00000B000000}" name="NetTotal" dataDxfId="17"/>
    <tableColumn id="12" xr3:uid="{00000000-0010-0000-0100-00000C000000}" name="ItemsDiscount" dataDxfId="16"/>
    <tableColumn id="13" xr3:uid="{00000000-0010-0000-0100-00000D000000}" name="Description" dataDxfId="15"/>
    <tableColumn id="14" xr3:uid="{00000000-0010-0000-0100-00000E000000}" name="CurrencySold" dataDxfId="14"/>
    <tableColumn id="15" xr3:uid="{00000000-0010-0000-0100-00000F000000}" name="AmountEGP" dataDxfId="13">
      <calculatedColumnFormula>G2/E2</calculatedColumnFormula>
    </tableColumn>
    <tableColumn id="16" xr3:uid="{00000000-0010-0000-0100-000010000000}" name="AmountSold" dataDxfId="12">
      <calculatedColumnFormula>Table2[[#This Row],[AmountEGP]]/Table2[[#This Row],[CurrencyExchangeRate]]</calculatedColumnFormula>
    </tableColumn>
    <tableColumn id="17" xr3:uid="{00000000-0010-0000-0100-000011000000}" name="CurrencyExchangeRate" dataDxfId="11"/>
    <tableColumn id="18" xr3:uid="{00000000-0010-0000-0100-000012000000}" name="DiscountRate" dataDxfId="10"/>
    <tableColumn id="19" xr3:uid="{00000000-0010-0000-0100-000013000000}" name="DiscountAmount" dataDxfId="9"/>
    <tableColumn id="20" xr3:uid="{00000000-0010-0000-0100-000014000000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101" totalsRowShown="0" headerRowDxfId="7" dataDxfId="6">
  <autoFilter ref="A1:F101" xr:uid="{00000000-0009-0000-0100-000001000000}"/>
  <tableColumns count="6">
    <tableColumn id="1" xr3:uid="{00000000-0010-0000-0200-000001000000}" name="InternalId" dataDxfId="5"/>
    <tableColumn id="2" xr3:uid="{00000000-0010-0000-0200-000002000000}" name="TaxType" dataDxfId="4"/>
    <tableColumn id="3" xr3:uid="{00000000-0010-0000-0200-000003000000}" name="Rate" dataDxfId="3"/>
    <tableColumn id="4" xr3:uid="{00000000-0010-0000-0200-000004000000}" name="Amount" dataDxfId="2">
      <calculatedColumnFormula>Table2[[#This Row],[NetTotal]]*Table1[[#This Row],[Rate]]/100</calculatedColumnFormula>
    </tableColumn>
    <tableColumn id="5" xr3:uid="{00000000-0010-0000-0200-000005000000}" name="SubType" dataDxfId="1"/>
    <tableColumn id="6" xr3:uid="{00000000-0010-0000-0200-000006000000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0"/>
  <sheetViews>
    <sheetView tabSelected="1" topLeftCell="AS43" zoomScale="70" zoomScaleNormal="70" workbookViewId="0">
      <selection activeCell="BF47" sqref="BF47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9.710937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customWidth="1"/>
    <col min="26" max="26" width="16.85546875" customWidth="1"/>
    <col min="27" max="27" width="12.140625" customWidth="1"/>
    <col min="28" max="28" width="12.7109375" bestFit="1" customWidth="1"/>
    <col min="29" max="29" width="15.7109375" customWidth="1"/>
    <col min="30" max="30" width="25.85546875" customWidth="1"/>
    <col min="31" max="31" width="34.7109375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67.85546875" style="33" bestFit="1" customWidth="1"/>
    <col min="38" max="38" width="23.28515625" style="33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90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89</v>
      </c>
      <c r="AJ1" s="8" t="s">
        <v>33</v>
      </c>
      <c r="AK1" s="32" t="s">
        <v>34</v>
      </c>
      <c r="AL1" s="32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6" t="s">
        <v>54</v>
      </c>
      <c r="BF1" s="8" t="s">
        <v>55</v>
      </c>
      <c r="BG1" s="8" t="s">
        <v>56</v>
      </c>
    </row>
    <row r="2" spans="1:59" ht="45" x14ac:dyDescent="0.25">
      <c r="A2" s="6" t="s">
        <v>57</v>
      </c>
      <c r="B2" s="4" t="s">
        <v>267</v>
      </c>
      <c r="C2" s="4" t="s">
        <v>118</v>
      </c>
      <c r="D2" s="10">
        <v>6920</v>
      </c>
      <c r="E2" s="11">
        <v>21002949</v>
      </c>
      <c r="F2" s="10"/>
      <c r="G2" s="10"/>
      <c r="H2" s="10"/>
      <c r="I2" s="10"/>
      <c r="J2" s="10"/>
      <c r="K2" s="20">
        <v>8000.01</v>
      </c>
      <c r="L2" s="12">
        <v>0</v>
      </c>
      <c r="M2" s="20">
        <f>Table3[[#This Row],[TotalSalesAmount]]+Table3[[#This Row],[TotalDiscountAmount]]</f>
        <v>8000.01</v>
      </c>
      <c r="N2" s="12">
        <v>0</v>
      </c>
      <c r="O2" s="12">
        <v>0</v>
      </c>
      <c r="P2" s="20">
        <f>(Table3[[#This Row],[NetAmount]])+(Table3[[#This Row],[NetAmount]]*14%)</f>
        <v>9120.0113999999994</v>
      </c>
      <c r="Q2" s="10">
        <v>200080652</v>
      </c>
      <c r="R2" s="10" t="s">
        <v>91</v>
      </c>
      <c r="S2" s="6" t="s">
        <v>58</v>
      </c>
      <c r="T2" s="10">
        <v>0</v>
      </c>
      <c r="U2" s="10" t="s">
        <v>59</v>
      </c>
      <c r="V2" s="6" t="s">
        <v>60</v>
      </c>
      <c r="W2" s="10" t="s">
        <v>92</v>
      </c>
      <c r="X2" s="10" t="s">
        <v>93</v>
      </c>
      <c r="Y2" s="10">
        <v>51</v>
      </c>
      <c r="Z2" s="10"/>
      <c r="AA2" s="10" t="s">
        <v>94</v>
      </c>
      <c r="AB2" s="10"/>
      <c r="AC2" s="10"/>
      <c r="AD2" s="10"/>
      <c r="AE2" s="36">
        <v>333041852</v>
      </c>
      <c r="AF2" s="30" t="s">
        <v>122</v>
      </c>
      <c r="AG2" s="6" t="s">
        <v>58</v>
      </c>
      <c r="AH2" s="6" t="s">
        <v>59</v>
      </c>
      <c r="AI2" s="6" t="s">
        <v>61</v>
      </c>
      <c r="AJ2" s="10" t="s">
        <v>61</v>
      </c>
      <c r="AK2" s="21" t="s">
        <v>239</v>
      </c>
      <c r="AL2" s="21">
        <v>5</v>
      </c>
      <c r="AM2" s="10" t="s">
        <v>253</v>
      </c>
      <c r="AN2" s="10"/>
      <c r="AO2" s="10"/>
      <c r="AP2" s="10"/>
      <c r="AQ2" s="10"/>
      <c r="AR2" s="6" t="s">
        <v>95</v>
      </c>
      <c r="AS2" s="6" t="s">
        <v>96</v>
      </c>
      <c r="AT2" s="13" t="s">
        <v>97</v>
      </c>
      <c r="AU2" s="13" t="s">
        <v>100</v>
      </c>
      <c r="AV2" s="6" t="s">
        <v>98</v>
      </c>
      <c r="AW2" s="6" t="s">
        <v>99</v>
      </c>
      <c r="AX2" s="10"/>
      <c r="AY2" s="10"/>
      <c r="AZ2" s="10"/>
      <c r="BA2" s="10"/>
      <c r="BB2" s="10"/>
      <c r="BC2" s="16">
        <v>0</v>
      </c>
      <c r="BD2" s="16">
        <v>0</v>
      </c>
      <c r="BE2" s="6" t="s">
        <v>479</v>
      </c>
      <c r="BF2" s="10"/>
      <c r="BG2" s="10"/>
    </row>
    <row r="3" spans="1:59" ht="45" x14ac:dyDescent="0.25">
      <c r="A3" s="6" t="s">
        <v>57</v>
      </c>
      <c r="B3" s="4" t="s">
        <v>267</v>
      </c>
      <c r="C3" s="4" t="s">
        <v>118</v>
      </c>
      <c r="D3" s="10">
        <v>6920</v>
      </c>
      <c r="E3" s="11">
        <v>21002950</v>
      </c>
      <c r="F3" s="10"/>
      <c r="G3" s="10"/>
      <c r="H3" s="10"/>
      <c r="I3" s="10"/>
      <c r="J3" s="10"/>
      <c r="K3" s="20">
        <v>5001</v>
      </c>
      <c r="L3" s="12">
        <v>0</v>
      </c>
      <c r="M3" s="20">
        <f>Table3[[#This Row],[TotalSalesAmount]]+Table3[[#This Row],[TotalDiscountAmount]]</f>
        <v>5001</v>
      </c>
      <c r="N3" s="12">
        <v>0</v>
      </c>
      <c r="O3" s="12">
        <v>0</v>
      </c>
      <c r="P3" s="20">
        <f>(Table3[[#This Row],[NetAmount]])+(Table3[[#This Row],[NetAmount]]*14%)</f>
        <v>5701.14</v>
      </c>
      <c r="Q3" s="10">
        <v>200080652</v>
      </c>
      <c r="R3" s="10" t="s">
        <v>91</v>
      </c>
      <c r="S3" s="6" t="s">
        <v>58</v>
      </c>
      <c r="T3" s="10">
        <v>0</v>
      </c>
      <c r="U3" s="10" t="s">
        <v>59</v>
      </c>
      <c r="V3" s="6" t="s">
        <v>60</v>
      </c>
      <c r="W3" s="10" t="s">
        <v>92</v>
      </c>
      <c r="X3" s="10" t="s">
        <v>93</v>
      </c>
      <c r="Y3" s="10">
        <v>51</v>
      </c>
      <c r="Z3" s="10"/>
      <c r="AA3" s="10" t="s">
        <v>94</v>
      </c>
      <c r="AB3" s="10"/>
      <c r="AC3" s="10"/>
      <c r="AD3" s="10"/>
      <c r="AE3" s="36" t="s">
        <v>277</v>
      </c>
      <c r="AF3" s="30" t="s">
        <v>123</v>
      </c>
      <c r="AG3" s="6" t="s">
        <v>58</v>
      </c>
      <c r="AH3" s="6" t="s">
        <v>59</v>
      </c>
      <c r="AI3" s="6" t="s">
        <v>61</v>
      </c>
      <c r="AJ3" s="10" t="s">
        <v>61</v>
      </c>
      <c r="AK3" s="21" t="s">
        <v>240</v>
      </c>
      <c r="AL3" s="21">
        <v>39</v>
      </c>
      <c r="AM3" s="10" t="s">
        <v>253</v>
      </c>
      <c r="AN3" s="10"/>
      <c r="AO3" s="10"/>
      <c r="AP3" s="10"/>
      <c r="AQ3" s="10"/>
      <c r="AR3" s="6" t="s">
        <v>95</v>
      </c>
      <c r="AS3" s="6" t="s">
        <v>96</v>
      </c>
      <c r="AT3" s="13" t="s">
        <v>97</v>
      </c>
      <c r="AU3" s="13" t="s">
        <v>100</v>
      </c>
      <c r="AV3" s="6" t="s">
        <v>98</v>
      </c>
      <c r="AW3" s="6" t="s">
        <v>99</v>
      </c>
      <c r="AX3" s="10"/>
      <c r="AY3" s="10"/>
      <c r="AZ3" s="10"/>
      <c r="BA3" s="10"/>
      <c r="BB3" s="10"/>
      <c r="BC3" s="16">
        <v>0</v>
      </c>
      <c r="BD3" s="16">
        <v>0</v>
      </c>
      <c r="BE3" s="6" t="s">
        <v>479</v>
      </c>
      <c r="BF3" s="10"/>
      <c r="BG3" s="10"/>
    </row>
    <row r="4" spans="1:59" ht="45" x14ac:dyDescent="0.25">
      <c r="A4" s="6" t="s">
        <v>57</v>
      </c>
      <c r="B4" s="4" t="s">
        <v>267</v>
      </c>
      <c r="C4" s="4" t="s">
        <v>118</v>
      </c>
      <c r="D4" s="10">
        <v>6920</v>
      </c>
      <c r="E4" s="11">
        <v>21002951</v>
      </c>
      <c r="F4" s="10"/>
      <c r="G4" s="10"/>
      <c r="H4" s="10"/>
      <c r="I4" s="10"/>
      <c r="J4" s="10"/>
      <c r="K4" s="20">
        <v>9562.7999999999993</v>
      </c>
      <c r="L4" s="12">
        <v>0</v>
      </c>
      <c r="M4" s="20">
        <f>Table3[[#This Row],[TotalSalesAmount]]+Table3[[#This Row],[TotalDiscountAmount]]</f>
        <v>9562.7999999999993</v>
      </c>
      <c r="N4" s="12">
        <v>0</v>
      </c>
      <c r="O4" s="12">
        <v>0</v>
      </c>
      <c r="P4" s="20">
        <f>(Table3[[#This Row],[NetAmount]])+(Table3[[#This Row],[NetAmount]]*14%)</f>
        <v>10901.591999999999</v>
      </c>
      <c r="Q4" s="10">
        <v>200080652</v>
      </c>
      <c r="R4" s="10" t="s">
        <v>91</v>
      </c>
      <c r="S4" s="6" t="s">
        <v>58</v>
      </c>
      <c r="T4" s="10">
        <v>0</v>
      </c>
      <c r="U4" s="10" t="s">
        <v>59</v>
      </c>
      <c r="V4" s="6" t="s">
        <v>60</v>
      </c>
      <c r="W4" s="10" t="s">
        <v>92</v>
      </c>
      <c r="X4" s="10" t="s">
        <v>93</v>
      </c>
      <c r="Y4" s="10">
        <v>51</v>
      </c>
      <c r="Z4" s="10"/>
      <c r="AA4" s="10" t="s">
        <v>94</v>
      </c>
      <c r="AB4" s="10"/>
      <c r="AC4" s="10"/>
      <c r="AD4" s="10"/>
      <c r="AE4" s="36">
        <v>347307523</v>
      </c>
      <c r="AF4" s="30" t="s">
        <v>107</v>
      </c>
      <c r="AG4" s="6" t="s">
        <v>58</v>
      </c>
      <c r="AH4" s="6" t="s">
        <v>59</v>
      </c>
      <c r="AI4" s="10" t="s">
        <v>61</v>
      </c>
      <c r="AJ4" s="10" t="s">
        <v>61</v>
      </c>
      <c r="AK4" s="21" t="s">
        <v>241</v>
      </c>
      <c r="AL4" s="21">
        <v>221</v>
      </c>
      <c r="AM4" s="10" t="s">
        <v>254</v>
      </c>
      <c r="AN4" s="10"/>
      <c r="AO4" s="10"/>
      <c r="AP4" s="10"/>
      <c r="AQ4" s="10"/>
      <c r="AR4" s="6" t="s">
        <v>95</v>
      </c>
      <c r="AS4" s="6" t="s">
        <v>96</v>
      </c>
      <c r="AT4" s="13" t="s">
        <v>97</v>
      </c>
      <c r="AU4" s="13" t="s">
        <v>100</v>
      </c>
      <c r="AV4" s="6" t="s">
        <v>98</v>
      </c>
      <c r="AW4" s="6" t="s">
        <v>99</v>
      </c>
      <c r="AX4" s="10"/>
      <c r="AY4" s="10"/>
      <c r="AZ4" s="10"/>
      <c r="BA4" s="10"/>
      <c r="BB4" s="10"/>
      <c r="BC4" s="16">
        <v>0</v>
      </c>
      <c r="BD4" s="16">
        <v>0</v>
      </c>
      <c r="BE4" s="6" t="s">
        <v>479</v>
      </c>
      <c r="BF4" s="10"/>
      <c r="BG4" s="10"/>
    </row>
    <row r="5" spans="1:59" ht="45" x14ac:dyDescent="0.25">
      <c r="A5" s="6" t="s">
        <v>57</v>
      </c>
      <c r="B5" s="4" t="s">
        <v>267</v>
      </c>
      <c r="C5" s="4" t="s">
        <v>118</v>
      </c>
      <c r="D5" s="10">
        <v>6920</v>
      </c>
      <c r="E5" s="11">
        <v>21002952</v>
      </c>
      <c r="F5" s="10"/>
      <c r="G5" s="10"/>
      <c r="H5" s="10"/>
      <c r="I5" s="10"/>
      <c r="J5" s="10"/>
      <c r="K5" s="20">
        <v>18000</v>
      </c>
      <c r="L5" s="12">
        <v>0</v>
      </c>
      <c r="M5" s="20">
        <f>Table3[[#This Row],[TotalSalesAmount]]+Table3[[#This Row],[TotalDiscountAmount]]</f>
        <v>18000</v>
      </c>
      <c r="N5" s="12">
        <v>0</v>
      </c>
      <c r="O5" s="12">
        <v>0</v>
      </c>
      <c r="P5" s="20">
        <f>(Table3[[#This Row],[NetAmount]])+(Table3[[#This Row],[NetAmount]]*14%)</f>
        <v>20520</v>
      </c>
      <c r="Q5" s="10">
        <v>200080652</v>
      </c>
      <c r="R5" s="10" t="s">
        <v>91</v>
      </c>
      <c r="S5" s="6" t="s">
        <v>58</v>
      </c>
      <c r="T5" s="10">
        <v>0</v>
      </c>
      <c r="U5" s="10" t="s">
        <v>59</v>
      </c>
      <c r="V5" s="6" t="s">
        <v>60</v>
      </c>
      <c r="W5" s="10" t="s">
        <v>92</v>
      </c>
      <c r="X5" s="10" t="s">
        <v>93</v>
      </c>
      <c r="Y5" s="10">
        <v>51</v>
      </c>
      <c r="Z5" s="10"/>
      <c r="AA5" s="10" t="s">
        <v>94</v>
      </c>
      <c r="AB5" s="10"/>
      <c r="AC5" s="10"/>
      <c r="AD5" s="10"/>
      <c r="AE5" s="36">
        <v>526007265</v>
      </c>
      <c r="AF5" s="30" t="s">
        <v>124</v>
      </c>
      <c r="AG5" s="6" t="s">
        <v>58</v>
      </c>
      <c r="AH5" s="6" t="s">
        <v>59</v>
      </c>
      <c r="AI5" s="10" t="s">
        <v>178</v>
      </c>
      <c r="AJ5" s="10" t="s">
        <v>178</v>
      </c>
      <c r="AK5" s="21" t="s">
        <v>203</v>
      </c>
      <c r="AL5" s="21">
        <v>5</v>
      </c>
      <c r="AM5" s="10" t="s">
        <v>254</v>
      </c>
      <c r="AN5" s="10"/>
      <c r="AO5" s="10"/>
      <c r="AP5" s="10"/>
      <c r="AQ5" s="10"/>
      <c r="AR5" s="6" t="s">
        <v>95</v>
      </c>
      <c r="AS5" s="6" t="s">
        <v>96</v>
      </c>
      <c r="AT5" s="13" t="s">
        <v>97</v>
      </c>
      <c r="AU5" s="13" t="s">
        <v>100</v>
      </c>
      <c r="AV5" s="6" t="s">
        <v>98</v>
      </c>
      <c r="AW5" s="6" t="s">
        <v>99</v>
      </c>
      <c r="AX5" s="10"/>
      <c r="AY5" s="10"/>
      <c r="AZ5" s="10"/>
      <c r="BA5" s="10"/>
      <c r="BB5" s="10"/>
      <c r="BC5" s="16">
        <v>0</v>
      </c>
      <c r="BD5" s="16">
        <v>0</v>
      </c>
      <c r="BE5" s="6" t="s">
        <v>479</v>
      </c>
      <c r="BF5" s="10"/>
      <c r="BG5" s="10"/>
    </row>
    <row r="6" spans="1:59" ht="45" x14ac:dyDescent="0.25">
      <c r="A6" s="6" t="s">
        <v>57</v>
      </c>
      <c r="B6" s="4" t="s">
        <v>267</v>
      </c>
      <c r="C6" s="4" t="s">
        <v>118</v>
      </c>
      <c r="D6" s="10">
        <v>6920</v>
      </c>
      <c r="E6" s="11">
        <v>21002953</v>
      </c>
      <c r="F6" s="10"/>
      <c r="G6" s="10"/>
      <c r="H6" s="10"/>
      <c r="I6" s="10"/>
      <c r="J6" s="10"/>
      <c r="K6" s="20">
        <v>12000</v>
      </c>
      <c r="L6" s="12">
        <v>0</v>
      </c>
      <c r="M6" s="20">
        <f>Table3[[#This Row],[TotalSalesAmount]]+Table3[[#This Row],[TotalDiscountAmount]]</f>
        <v>12000</v>
      </c>
      <c r="N6" s="12">
        <v>0</v>
      </c>
      <c r="O6" s="12">
        <v>0</v>
      </c>
      <c r="P6" s="20">
        <f>(Table3[[#This Row],[NetAmount]])+(Table3[[#This Row],[NetAmount]]*14%)</f>
        <v>13680</v>
      </c>
      <c r="Q6" s="10">
        <v>200080652</v>
      </c>
      <c r="R6" s="10" t="s">
        <v>91</v>
      </c>
      <c r="S6" s="6" t="s">
        <v>58</v>
      </c>
      <c r="T6" s="10">
        <v>0</v>
      </c>
      <c r="U6" s="10" t="s">
        <v>59</v>
      </c>
      <c r="V6" s="6" t="s">
        <v>60</v>
      </c>
      <c r="W6" s="10" t="s">
        <v>92</v>
      </c>
      <c r="X6" s="10" t="s">
        <v>93</v>
      </c>
      <c r="Y6" s="10">
        <v>51</v>
      </c>
      <c r="Z6" s="10"/>
      <c r="AA6" s="10" t="s">
        <v>94</v>
      </c>
      <c r="AB6" s="10"/>
      <c r="AC6" s="10"/>
      <c r="AD6" s="10"/>
      <c r="AE6" s="36">
        <v>200166999</v>
      </c>
      <c r="AF6" s="30" t="s">
        <v>125</v>
      </c>
      <c r="AG6" s="6" t="s">
        <v>58</v>
      </c>
      <c r="AH6" s="6" t="s">
        <v>59</v>
      </c>
      <c r="AI6" s="10" t="s">
        <v>179</v>
      </c>
      <c r="AJ6" s="10" t="s">
        <v>179</v>
      </c>
      <c r="AK6" s="21" t="s">
        <v>204</v>
      </c>
      <c r="AL6" s="21" t="s">
        <v>242</v>
      </c>
      <c r="AM6" s="10" t="s">
        <v>254</v>
      </c>
      <c r="AN6" s="10"/>
      <c r="AO6" s="10"/>
      <c r="AP6" s="10"/>
      <c r="AQ6" s="10"/>
      <c r="AR6" s="6" t="s">
        <v>95</v>
      </c>
      <c r="AS6" s="6" t="s">
        <v>96</v>
      </c>
      <c r="AT6" s="13" t="s">
        <v>97</v>
      </c>
      <c r="AU6" s="13" t="s">
        <v>100</v>
      </c>
      <c r="AV6" s="6" t="s">
        <v>98</v>
      </c>
      <c r="AW6" s="6" t="s">
        <v>99</v>
      </c>
      <c r="AX6" s="10"/>
      <c r="AY6" s="10"/>
      <c r="AZ6" s="10"/>
      <c r="BA6" s="10"/>
      <c r="BB6" s="10"/>
      <c r="BC6" s="16">
        <v>0</v>
      </c>
      <c r="BD6" s="16">
        <v>0</v>
      </c>
      <c r="BE6" s="6" t="s">
        <v>479</v>
      </c>
      <c r="BF6" s="10"/>
      <c r="BG6" s="10"/>
    </row>
    <row r="7" spans="1:59" ht="45" x14ac:dyDescent="0.25">
      <c r="A7" s="6" t="s">
        <v>57</v>
      </c>
      <c r="B7" s="4" t="s">
        <v>267</v>
      </c>
      <c r="C7" s="4" t="s">
        <v>118</v>
      </c>
      <c r="D7" s="10">
        <v>6920</v>
      </c>
      <c r="E7" s="11">
        <v>21002954</v>
      </c>
      <c r="F7" s="10"/>
      <c r="G7" s="10"/>
      <c r="H7" s="10"/>
      <c r="I7" s="10"/>
      <c r="J7" s="10"/>
      <c r="K7" s="20">
        <v>8000</v>
      </c>
      <c r="L7" s="12">
        <v>0</v>
      </c>
      <c r="M7" s="20">
        <f>Table3[[#This Row],[TotalSalesAmount]]+Table3[[#This Row],[TotalDiscountAmount]]</f>
        <v>8000</v>
      </c>
      <c r="N7" s="12">
        <v>0</v>
      </c>
      <c r="O7" s="12">
        <v>0</v>
      </c>
      <c r="P7" s="20">
        <f>(Table3[[#This Row],[NetAmount]])+(Table3[[#This Row],[NetAmount]]*14%)</f>
        <v>9120</v>
      </c>
      <c r="Q7" s="10">
        <v>200080652</v>
      </c>
      <c r="R7" s="10" t="s">
        <v>91</v>
      </c>
      <c r="S7" s="6" t="s">
        <v>58</v>
      </c>
      <c r="T7" s="10">
        <v>0</v>
      </c>
      <c r="U7" s="10" t="s">
        <v>59</v>
      </c>
      <c r="V7" s="6" t="s">
        <v>60</v>
      </c>
      <c r="W7" s="10" t="s">
        <v>92</v>
      </c>
      <c r="X7" s="10" t="s">
        <v>93</v>
      </c>
      <c r="Y7" s="10">
        <v>51</v>
      </c>
      <c r="Z7" s="10"/>
      <c r="AA7" s="10" t="s">
        <v>94</v>
      </c>
      <c r="AB7" s="10"/>
      <c r="AC7" s="10"/>
      <c r="AD7" s="10"/>
      <c r="AE7" s="36" t="s">
        <v>470</v>
      </c>
      <c r="AF7" s="30" t="s">
        <v>126</v>
      </c>
      <c r="AG7" s="6" t="s">
        <v>58</v>
      </c>
      <c r="AH7" s="6" t="s">
        <v>59</v>
      </c>
      <c r="AI7" s="10" t="s">
        <v>180</v>
      </c>
      <c r="AJ7" s="10" t="s">
        <v>180</v>
      </c>
      <c r="AK7" s="21" t="s">
        <v>243</v>
      </c>
      <c r="AL7" s="21">
        <v>5</v>
      </c>
      <c r="AM7" s="10" t="s">
        <v>254</v>
      </c>
      <c r="AN7" s="10"/>
      <c r="AO7" s="10"/>
      <c r="AP7" s="10"/>
      <c r="AQ7" s="10"/>
      <c r="AR7" s="6" t="s">
        <v>95</v>
      </c>
      <c r="AS7" s="6" t="s">
        <v>96</v>
      </c>
      <c r="AT7" s="13" t="s">
        <v>97</v>
      </c>
      <c r="AU7" s="13" t="s">
        <v>100</v>
      </c>
      <c r="AV7" s="6" t="s">
        <v>98</v>
      </c>
      <c r="AW7" s="6" t="s">
        <v>99</v>
      </c>
      <c r="AX7" s="10"/>
      <c r="AY7" s="10"/>
      <c r="AZ7" s="10"/>
      <c r="BA7" s="10"/>
      <c r="BB7" s="10"/>
      <c r="BC7" s="16">
        <v>0</v>
      </c>
      <c r="BD7" s="16">
        <v>0</v>
      </c>
      <c r="BE7" s="6" t="s">
        <v>479</v>
      </c>
      <c r="BF7" s="10"/>
      <c r="BG7" s="10"/>
    </row>
    <row r="8" spans="1:59" ht="45" x14ac:dyDescent="0.25">
      <c r="A8" s="6" t="s">
        <v>57</v>
      </c>
      <c r="B8" s="4" t="s">
        <v>267</v>
      </c>
      <c r="C8" s="4" t="s">
        <v>118</v>
      </c>
      <c r="D8" s="10">
        <v>6920</v>
      </c>
      <c r="E8" s="11">
        <v>21002955</v>
      </c>
      <c r="F8" s="10"/>
      <c r="G8" s="10"/>
      <c r="H8" s="10"/>
      <c r="I8" s="10"/>
      <c r="J8" s="10"/>
      <c r="K8" s="20">
        <v>6740.24</v>
      </c>
      <c r="L8" s="12">
        <v>0</v>
      </c>
      <c r="M8" s="20">
        <f>Table3[[#This Row],[TotalSalesAmount]]+Table3[[#This Row],[TotalDiscountAmount]]</f>
        <v>6740.24</v>
      </c>
      <c r="N8" s="12">
        <v>0</v>
      </c>
      <c r="O8" s="12">
        <v>0</v>
      </c>
      <c r="P8" s="20">
        <f>(Table3[[#This Row],[NetAmount]])+(Table3[[#This Row],[NetAmount]]*14%)</f>
        <v>7683.8735999999999</v>
      </c>
      <c r="Q8" s="10">
        <v>200080652</v>
      </c>
      <c r="R8" s="10" t="s">
        <v>91</v>
      </c>
      <c r="S8" s="6" t="s">
        <v>58</v>
      </c>
      <c r="T8" s="10">
        <v>0</v>
      </c>
      <c r="U8" s="10" t="s">
        <v>59</v>
      </c>
      <c r="V8" s="6" t="s">
        <v>60</v>
      </c>
      <c r="W8" s="10" t="s">
        <v>92</v>
      </c>
      <c r="X8" s="10" t="s">
        <v>93</v>
      </c>
      <c r="Y8" s="10">
        <v>51</v>
      </c>
      <c r="Z8" s="10"/>
      <c r="AA8" s="10" t="s">
        <v>94</v>
      </c>
      <c r="AB8" s="10"/>
      <c r="AC8" s="10"/>
      <c r="AD8" s="10"/>
      <c r="AE8" s="36" t="s">
        <v>471</v>
      </c>
      <c r="AF8" s="30" t="s">
        <v>127</v>
      </c>
      <c r="AG8" s="6" t="s">
        <v>58</v>
      </c>
      <c r="AH8" s="6" t="s">
        <v>59</v>
      </c>
      <c r="AI8" s="10" t="s">
        <v>181</v>
      </c>
      <c r="AJ8" s="10" t="s">
        <v>181</v>
      </c>
      <c r="AK8" s="31" t="s">
        <v>205</v>
      </c>
      <c r="AL8" s="21" t="s">
        <v>242</v>
      </c>
      <c r="AM8" s="10" t="s">
        <v>254</v>
      </c>
      <c r="AN8" s="10"/>
      <c r="AO8" s="10"/>
      <c r="AP8" s="10"/>
      <c r="AQ8" s="10"/>
      <c r="AR8" s="6" t="s">
        <v>95</v>
      </c>
      <c r="AS8" s="6" t="s">
        <v>96</v>
      </c>
      <c r="AT8" s="13" t="s">
        <v>97</v>
      </c>
      <c r="AU8" s="13" t="s">
        <v>100</v>
      </c>
      <c r="AV8" s="6" t="s">
        <v>98</v>
      </c>
      <c r="AW8" s="6" t="s">
        <v>99</v>
      </c>
      <c r="AX8" s="10"/>
      <c r="AY8" s="10"/>
      <c r="AZ8" s="10"/>
      <c r="BA8" s="10"/>
      <c r="BB8" s="10"/>
      <c r="BC8" s="16">
        <v>0</v>
      </c>
      <c r="BD8" s="16">
        <v>0</v>
      </c>
      <c r="BE8" s="6" t="s">
        <v>479</v>
      </c>
      <c r="BF8" s="10"/>
      <c r="BG8" s="10"/>
    </row>
    <row r="9" spans="1:59" ht="45" x14ac:dyDescent="0.25">
      <c r="A9" s="6" t="s">
        <v>57</v>
      </c>
      <c r="B9" s="4" t="s">
        <v>267</v>
      </c>
      <c r="C9" s="4" t="s">
        <v>118</v>
      </c>
      <c r="D9" s="10">
        <v>6920</v>
      </c>
      <c r="E9" s="11">
        <v>21002956</v>
      </c>
      <c r="F9" s="10"/>
      <c r="G9" s="10"/>
      <c r="H9" s="10"/>
      <c r="I9" s="10"/>
      <c r="J9" s="10"/>
      <c r="K9" s="20">
        <v>4163.55</v>
      </c>
      <c r="L9" s="12">
        <v>0</v>
      </c>
      <c r="M9" s="20">
        <f>Table3[[#This Row],[TotalSalesAmount]]+Table3[[#This Row],[TotalDiscountAmount]]</f>
        <v>4163.55</v>
      </c>
      <c r="N9" s="12">
        <v>0</v>
      </c>
      <c r="O9" s="12">
        <v>0</v>
      </c>
      <c r="P9" s="20">
        <f>(Table3[[#This Row],[NetAmount]])+(Table3[[#This Row],[NetAmount]]*14%)</f>
        <v>4746.4470000000001</v>
      </c>
      <c r="Q9" s="10">
        <v>200080652</v>
      </c>
      <c r="R9" s="10" t="s">
        <v>91</v>
      </c>
      <c r="S9" s="6" t="s">
        <v>58</v>
      </c>
      <c r="T9" s="10">
        <v>0</v>
      </c>
      <c r="U9" s="10" t="s">
        <v>59</v>
      </c>
      <c r="V9" s="6" t="s">
        <v>60</v>
      </c>
      <c r="W9" s="10" t="s">
        <v>92</v>
      </c>
      <c r="X9" s="10" t="s">
        <v>93</v>
      </c>
      <c r="Y9" s="10">
        <v>51</v>
      </c>
      <c r="Z9" s="10"/>
      <c r="AA9" s="10" t="s">
        <v>94</v>
      </c>
      <c r="AB9" s="10"/>
      <c r="AC9" s="10"/>
      <c r="AD9" s="10"/>
      <c r="AE9" s="36">
        <v>276569245</v>
      </c>
      <c r="AF9" s="30" t="s">
        <v>128</v>
      </c>
      <c r="AG9" s="6" t="s">
        <v>58</v>
      </c>
      <c r="AH9" s="6" t="s">
        <v>59</v>
      </c>
      <c r="AI9" s="10" t="s">
        <v>182</v>
      </c>
      <c r="AJ9" s="10" t="s">
        <v>182</v>
      </c>
      <c r="AK9" s="21" t="s">
        <v>244</v>
      </c>
      <c r="AL9" s="21">
        <v>200</v>
      </c>
      <c r="AM9" s="10" t="s">
        <v>254</v>
      </c>
      <c r="AN9" s="10"/>
      <c r="AO9" s="10"/>
      <c r="AP9" s="10"/>
      <c r="AQ9" s="10"/>
      <c r="AR9" s="6" t="s">
        <v>95</v>
      </c>
      <c r="AS9" s="6" t="s">
        <v>96</v>
      </c>
      <c r="AT9" s="13" t="s">
        <v>97</v>
      </c>
      <c r="AU9" s="13" t="s">
        <v>100</v>
      </c>
      <c r="AV9" s="6" t="s">
        <v>98</v>
      </c>
      <c r="AW9" s="6" t="s">
        <v>99</v>
      </c>
      <c r="AX9" s="10"/>
      <c r="AY9" s="10"/>
      <c r="AZ9" s="10"/>
      <c r="BA9" s="10"/>
      <c r="BB9" s="10"/>
      <c r="BC9" s="16">
        <v>0</v>
      </c>
      <c r="BD9" s="16">
        <v>0</v>
      </c>
      <c r="BE9" s="6" t="s">
        <v>479</v>
      </c>
      <c r="BF9" s="10"/>
      <c r="BG9" s="10"/>
    </row>
    <row r="10" spans="1:59" ht="45" x14ac:dyDescent="0.25">
      <c r="A10" s="6" t="s">
        <v>57</v>
      </c>
      <c r="B10" s="4" t="s">
        <v>267</v>
      </c>
      <c r="C10" s="4" t="s">
        <v>118</v>
      </c>
      <c r="D10" s="10">
        <v>6920</v>
      </c>
      <c r="E10" s="11">
        <v>21002957</v>
      </c>
      <c r="F10" s="10"/>
      <c r="G10" s="10"/>
      <c r="H10" s="10"/>
      <c r="I10" s="10"/>
      <c r="J10" s="10"/>
      <c r="K10" s="20">
        <v>11076.62</v>
      </c>
      <c r="L10" s="12">
        <v>0</v>
      </c>
      <c r="M10" s="20">
        <f>Table3[[#This Row],[TotalSalesAmount]]+Table3[[#This Row],[TotalDiscountAmount]]</f>
        <v>11076.62</v>
      </c>
      <c r="N10" s="12">
        <v>0</v>
      </c>
      <c r="O10" s="12">
        <v>0</v>
      </c>
      <c r="P10" s="20">
        <f>(Table3[[#This Row],[NetAmount]])+(Table3[[#This Row],[NetAmount]]*14%)</f>
        <v>12627.346800000001</v>
      </c>
      <c r="Q10" s="10">
        <v>200080652</v>
      </c>
      <c r="R10" s="10" t="s">
        <v>91</v>
      </c>
      <c r="S10" s="6" t="s">
        <v>58</v>
      </c>
      <c r="T10" s="10">
        <v>0</v>
      </c>
      <c r="U10" s="10" t="s">
        <v>59</v>
      </c>
      <c r="V10" s="6" t="s">
        <v>60</v>
      </c>
      <c r="W10" s="10" t="s">
        <v>92</v>
      </c>
      <c r="X10" s="10" t="s">
        <v>93</v>
      </c>
      <c r="Y10" s="10">
        <v>51</v>
      </c>
      <c r="Z10" s="10"/>
      <c r="AA10" s="10" t="s">
        <v>94</v>
      </c>
      <c r="AB10" s="10"/>
      <c r="AC10" s="10"/>
      <c r="AD10" s="10"/>
      <c r="AE10" s="36">
        <v>100243754</v>
      </c>
      <c r="AF10" s="30" t="s">
        <v>129</v>
      </c>
      <c r="AG10" s="6" t="s">
        <v>58</v>
      </c>
      <c r="AH10" s="6" t="s">
        <v>59</v>
      </c>
      <c r="AI10" s="10" t="s">
        <v>61</v>
      </c>
      <c r="AJ10" s="10" t="s">
        <v>61</v>
      </c>
      <c r="AK10" s="31" t="s">
        <v>245</v>
      </c>
      <c r="AL10" s="21">
        <v>59</v>
      </c>
      <c r="AM10" s="10" t="s">
        <v>254</v>
      </c>
      <c r="AN10" s="10"/>
      <c r="AO10" s="10"/>
      <c r="AP10" s="10"/>
      <c r="AQ10" s="10"/>
      <c r="AR10" s="6" t="s">
        <v>95</v>
      </c>
      <c r="AS10" s="6" t="s">
        <v>96</v>
      </c>
      <c r="AT10" s="13" t="s">
        <v>97</v>
      </c>
      <c r="AU10" s="13" t="s">
        <v>100</v>
      </c>
      <c r="AV10" s="6" t="s">
        <v>98</v>
      </c>
      <c r="AW10" s="6" t="s">
        <v>99</v>
      </c>
      <c r="AX10" s="10"/>
      <c r="AY10" s="10"/>
      <c r="AZ10" s="10"/>
      <c r="BA10" s="10"/>
      <c r="BB10" s="10"/>
      <c r="BC10" s="16">
        <v>0</v>
      </c>
      <c r="BD10" s="16">
        <v>0</v>
      </c>
      <c r="BE10" s="6" t="s">
        <v>479</v>
      </c>
      <c r="BF10" s="10"/>
      <c r="BG10" s="10"/>
    </row>
    <row r="11" spans="1:59" ht="45" x14ac:dyDescent="0.25">
      <c r="A11" s="6" t="s">
        <v>57</v>
      </c>
      <c r="B11" s="4" t="s">
        <v>267</v>
      </c>
      <c r="C11" s="4" t="s">
        <v>118</v>
      </c>
      <c r="D11" s="10">
        <v>6920</v>
      </c>
      <c r="E11" s="11">
        <v>21002958</v>
      </c>
      <c r="F11" s="10"/>
      <c r="G11" s="10"/>
      <c r="H11" s="10"/>
      <c r="I11" s="10"/>
      <c r="J11" s="10"/>
      <c r="K11" s="20">
        <v>17500</v>
      </c>
      <c r="L11" s="12">
        <v>0</v>
      </c>
      <c r="M11" s="20">
        <f>Table3[[#This Row],[TotalSalesAmount]]+Table3[[#This Row],[TotalDiscountAmount]]</f>
        <v>17500</v>
      </c>
      <c r="N11" s="12">
        <v>0</v>
      </c>
      <c r="O11" s="12">
        <v>0</v>
      </c>
      <c r="P11" s="20">
        <f>(Table3[[#This Row],[NetAmount]])+(Table3[[#This Row],[NetAmount]]*14%)</f>
        <v>19950</v>
      </c>
      <c r="Q11" s="10">
        <v>200080652</v>
      </c>
      <c r="R11" s="10" t="s">
        <v>91</v>
      </c>
      <c r="S11" s="6" t="s">
        <v>58</v>
      </c>
      <c r="T11" s="10">
        <v>0</v>
      </c>
      <c r="U11" s="10" t="s">
        <v>59</v>
      </c>
      <c r="V11" s="6" t="s">
        <v>60</v>
      </c>
      <c r="W11" s="10" t="s">
        <v>92</v>
      </c>
      <c r="X11" s="10" t="s">
        <v>93</v>
      </c>
      <c r="Y11" s="10">
        <v>51</v>
      </c>
      <c r="Z11" s="10"/>
      <c r="AA11" s="10" t="s">
        <v>94</v>
      </c>
      <c r="AB11" s="10"/>
      <c r="AC11" s="10"/>
      <c r="AD11" s="10"/>
      <c r="AE11" s="36">
        <v>100528457</v>
      </c>
      <c r="AF11" s="30" t="s">
        <v>130</v>
      </c>
      <c r="AG11" s="6" t="s">
        <v>58</v>
      </c>
      <c r="AH11" s="6" t="s">
        <v>59</v>
      </c>
      <c r="AI11" s="10" t="s">
        <v>61</v>
      </c>
      <c r="AJ11" s="10" t="s">
        <v>61</v>
      </c>
      <c r="AK11" s="21" t="s">
        <v>206</v>
      </c>
      <c r="AL11" s="21" t="s">
        <v>242</v>
      </c>
      <c r="AM11" s="10" t="s">
        <v>254</v>
      </c>
      <c r="AN11" s="10"/>
      <c r="AO11" s="10"/>
      <c r="AP11" s="10"/>
      <c r="AQ11" s="10"/>
      <c r="AR11" s="6" t="s">
        <v>95</v>
      </c>
      <c r="AS11" s="6" t="s">
        <v>96</v>
      </c>
      <c r="AT11" s="13" t="s">
        <v>97</v>
      </c>
      <c r="AU11" s="13" t="s">
        <v>100</v>
      </c>
      <c r="AV11" s="6" t="s">
        <v>98</v>
      </c>
      <c r="AW11" s="6" t="s">
        <v>99</v>
      </c>
      <c r="AX11" s="10"/>
      <c r="AY11" s="10"/>
      <c r="AZ11" s="10"/>
      <c r="BA11" s="10"/>
      <c r="BB11" s="10"/>
      <c r="BC11" s="16">
        <v>0</v>
      </c>
      <c r="BD11" s="16">
        <v>0</v>
      </c>
      <c r="BE11" s="6" t="s">
        <v>479</v>
      </c>
      <c r="BF11" s="10"/>
      <c r="BG11" s="10"/>
    </row>
    <row r="12" spans="1:59" ht="45" x14ac:dyDescent="0.25">
      <c r="A12" s="6" t="s">
        <v>57</v>
      </c>
      <c r="B12" s="4" t="s">
        <v>267</v>
      </c>
      <c r="C12" s="4" t="s">
        <v>118</v>
      </c>
      <c r="D12" s="10">
        <v>6920</v>
      </c>
      <c r="E12" s="11">
        <v>21002959</v>
      </c>
      <c r="F12" s="10"/>
      <c r="G12" s="10"/>
      <c r="H12" s="10"/>
      <c r="I12" s="10"/>
      <c r="J12" s="10"/>
      <c r="K12" s="20">
        <v>15400</v>
      </c>
      <c r="L12" s="12">
        <v>0</v>
      </c>
      <c r="M12" s="20">
        <f>Table3[[#This Row],[TotalSalesAmount]]+Table3[[#This Row],[TotalDiscountAmount]]</f>
        <v>15400</v>
      </c>
      <c r="N12" s="12">
        <v>0</v>
      </c>
      <c r="O12" s="12">
        <v>0</v>
      </c>
      <c r="P12" s="20">
        <f>(Table3[[#This Row],[NetAmount]])+(Table3[[#This Row],[NetAmount]]*14%)</f>
        <v>17556</v>
      </c>
      <c r="Q12" s="10">
        <v>200080652</v>
      </c>
      <c r="R12" s="10" t="s">
        <v>91</v>
      </c>
      <c r="S12" s="6" t="s">
        <v>58</v>
      </c>
      <c r="T12" s="10">
        <v>0</v>
      </c>
      <c r="U12" s="10" t="s">
        <v>59</v>
      </c>
      <c r="V12" s="6" t="s">
        <v>60</v>
      </c>
      <c r="W12" s="10" t="s">
        <v>92</v>
      </c>
      <c r="X12" s="10" t="s">
        <v>93</v>
      </c>
      <c r="Y12" s="10">
        <v>51</v>
      </c>
      <c r="Z12" s="10"/>
      <c r="AA12" s="10" t="s">
        <v>94</v>
      </c>
      <c r="AB12" s="10"/>
      <c r="AC12" s="10"/>
      <c r="AD12" s="10"/>
      <c r="AE12" s="36">
        <v>100456774</v>
      </c>
      <c r="AF12" s="30" t="s">
        <v>131</v>
      </c>
      <c r="AG12" s="6" t="s">
        <v>58</v>
      </c>
      <c r="AH12" s="6" t="s">
        <v>59</v>
      </c>
      <c r="AI12" s="10" t="s">
        <v>183</v>
      </c>
      <c r="AJ12" s="10" t="s">
        <v>183</v>
      </c>
      <c r="AK12" s="21" t="s">
        <v>207</v>
      </c>
      <c r="AL12" s="21" t="s">
        <v>242</v>
      </c>
      <c r="AM12" s="10" t="s">
        <v>254</v>
      </c>
      <c r="AN12" s="10"/>
      <c r="AO12" s="10"/>
      <c r="AP12" s="10"/>
      <c r="AQ12" s="10"/>
      <c r="AR12" s="6" t="s">
        <v>95</v>
      </c>
      <c r="AS12" s="6" t="s">
        <v>96</v>
      </c>
      <c r="AT12" s="13" t="s">
        <v>97</v>
      </c>
      <c r="AU12" s="13" t="s">
        <v>100</v>
      </c>
      <c r="AV12" s="6" t="s">
        <v>98</v>
      </c>
      <c r="AW12" s="6" t="s">
        <v>99</v>
      </c>
      <c r="AX12" s="10"/>
      <c r="AY12" s="10"/>
      <c r="AZ12" s="10"/>
      <c r="BA12" s="10"/>
      <c r="BB12" s="10"/>
      <c r="BC12" s="16">
        <v>0</v>
      </c>
      <c r="BD12" s="16">
        <v>0</v>
      </c>
      <c r="BE12" s="6" t="s">
        <v>479</v>
      </c>
      <c r="BF12" s="10"/>
      <c r="BG12" s="10"/>
    </row>
    <row r="13" spans="1:59" ht="45" x14ac:dyDescent="0.25">
      <c r="A13" s="6" t="s">
        <v>57</v>
      </c>
      <c r="B13" s="4" t="s">
        <v>267</v>
      </c>
      <c r="C13" s="4" t="s">
        <v>118</v>
      </c>
      <c r="D13" s="10">
        <v>6920</v>
      </c>
      <c r="E13" s="11">
        <v>21002960</v>
      </c>
      <c r="F13" s="10"/>
      <c r="G13" s="10"/>
      <c r="H13" s="10"/>
      <c r="I13" s="10"/>
      <c r="J13" s="10"/>
      <c r="K13" s="20">
        <v>1800</v>
      </c>
      <c r="L13" s="12">
        <v>0</v>
      </c>
      <c r="M13" s="20">
        <f>Table3[[#This Row],[TotalSalesAmount]]+Table3[[#This Row],[TotalDiscountAmount]]</f>
        <v>1800</v>
      </c>
      <c r="N13" s="12">
        <v>0</v>
      </c>
      <c r="O13" s="12">
        <v>0</v>
      </c>
      <c r="P13" s="20">
        <f>(Table3[[#This Row],[NetAmount]])+(Table3[[#This Row],[NetAmount]]*14%)</f>
        <v>2052</v>
      </c>
      <c r="Q13" s="10">
        <v>200080652</v>
      </c>
      <c r="R13" s="10" t="s">
        <v>91</v>
      </c>
      <c r="S13" s="6" t="s">
        <v>58</v>
      </c>
      <c r="T13" s="10">
        <v>0</v>
      </c>
      <c r="U13" s="10" t="s">
        <v>59</v>
      </c>
      <c r="V13" s="6" t="s">
        <v>60</v>
      </c>
      <c r="W13" s="10" t="s">
        <v>92</v>
      </c>
      <c r="X13" s="10" t="s">
        <v>93</v>
      </c>
      <c r="Y13" s="10">
        <v>51</v>
      </c>
      <c r="Z13" s="10"/>
      <c r="AA13" s="10" t="s">
        <v>94</v>
      </c>
      <c r="AB13" s="10"/>
      <c r="AC13" s="10"/>
      <c r="AD13" s="10"/>
      <c r="AE13" s="36">
        <v>433128372</v>
      </c>
      <c r="AF13" s="30" t="s">
        <v>132</v>
      </c>
      <c r="AG13" s="6" t="s">
        <v>58</v>
      </c>
      <c r="AH13" s="6" t="s">
        <v>59</v>
      </c>
      <c r="AI13" s="10" t="s">
        <v>116</v>
      </c>
      <c r="AJ13" s="10" t="s">
        <v>116</v>
      </c>
      <c r="AK13" s="21" t="s">
        <v>208</v>
      </c>
      <c r="AL13" s="21" t="s">
        <v>242</v>
      </c>
      <c r="AM13" s="10" t="s">
        <v>254</v>
      </c>
      <c r="AN13" s="10"/>
      <c r="AO13" s="10"/>
      <c r="AP13" s="10"/>
      <c r="AQ13" s="10"/>
      <c r="AR13" s="6" t="s">
        <v>95</v>
      </c>
      <c r="AS13" s="6" t="s">
        <v>96</v>
      </c>
      <c r="AT13" s="13" t="s">
        <v>97</v>
      </c>
      <c r="AU13" s="13" t="s">
        <v>100</v>
      </c>
      <c r="AV13" s="6" t="s">
        <v>98</v>
      </c>
      <c r="AW13" s="6" t="s">
        <v>99</v>
      </c>
      <c r="AX13" s="10"/>
      <c r="AY13" s="10"/>
      <c r="AZ13" s="10"/>
      <c r="BA13" s="10"/>
      <c r="BB13" s="10"/>
      <c r="BC13" s="16">
        <v>0</v>
      </c>
      <c r="BD13" s="16">
        <v>0</v>
      </c>
      <c r="BE13" s="6" t="s">
        <v>479</v>
      </c>
      <c r="BF13" s="10"/>
      <c r="BG13" s="10"/>
    </row>
    <row r="14" spans="1:59" ht="45" x14ac:dyDescent="0.25">
      <c r="A14" s="6" t="s">
        <v>57</v>
      </c>
      <c r="B14" s="4" t="s">
        <v>267</v>
      </c>
      <c r="C14" s="4" t="s">
        <v>118</v>
      </c>
      <c r="D14" s="10">
        <v>6920</v>
      </c>
      <c r="E14" s="11">
        <v>21002961</v>
      </c>
      <c r="F14" s="10"/>
      <c r="G14" s="10"/>
      <c r="H14" s="10"/>
      <c r="I14" s="10"/>
      <c r="J14" s="10"/>
      <c r="K14" s="20">
        <v>43400</v>
      </c>
      <c r="L14" s="12">
        <v>0</v>
      </c>
      <c r="M14" s="20">
        <f>Table3[[#This Row],[TotalSalesAmount]]+Table3[[#This Row],[TotalDiscountAmount]]</f>
        <v>43400</v>
      </c>
      <c r="N14" s="12">
        <v>0</v>
      </c>
      <c r="O14" s="12">
        <v>0</v>
      </c>
      <c r="P14" s="20">
        <f>(Table3[[#This Row],[NetAmount]])+(Table3[[#This Row],[NetAmount]]*0%)</f>
        <v>43400</v>
      </c>
      <c r="Q14" s="10">
        <v>200080652</v>
      </c>
      <c r="R14" s="10" t="s">
        <v>91</v>
      </c>
      <c r="S14" s="6" t="s">
        <v>58</v>
      </c>
      <c r="T14" s="10">
        <v>0</v>
      </c>
      <c r="U14" s="10" t="s">
        <v>59</v>
      </c>
      <c r="V14" s="6" t="s">
        <v>60</v>
      </c>
      <c r="W14" s="10" t="s">
        <v>92</v>
      </c>
      <c r="X14" s="10" t="s">
        <v>93</v>
      </c>
      <c r="Y14" s="10">
        <v>51</v>
      </c>
      <c r="Z14" s="10"/>
      <c r="AA14" s="10" t="s">
        <v>94</v>
      </c>
      <c r="AB14" s="10"/>
      <c r="AC14" s="10"/>
      <c r="AD14" s="10"/>
      <c r="AE14" s="36">
        <v>200154397</v>
      </c>
      <c r="AF14" s="30" t="s">
        <v>133</v>
      </c>
      <c r="AG14" s="6" t="s">
        <v>58</v>
      </c>
      <c r="AH14" s="6" t="s">
        <v>59</v>
      </c>
      <c r="AI14" s="10" t="s">
        <v>184</v>
      </c>
      <c r="AJ14" s="10" t="s">
        <v>184</v>
      </c>
      <c r="AK14" s="21" t="s">
        <v>209</v>
      </c>
      <c r="AL14" s="21" t="s">
        <v>242</v>
      </c>
      <c r="AM14" s="10" t="s">
        <v>254</v>
      </c>
      <c r="AN14" s="10"/>
      <c r="AO14" s="10"/>
      <c r="AP14" s="10"/>
      <c r="AQ14" s="10"/>
      <c r="AR14" s="6" t="s">
        <v>95</v>
      </c>
      <c r="AS14" s="6" t="s">
        <v>96</v>
      </c>
      <c r="AT14" s="13" t="s">
        <v>97</v>
      </c>
      <c r="AU14" s="13" t="s">
        <v>100</v>
      </c>
      <c r="AV14" s="6" t="s">
        <v>98</v>
      </c>
      <c r="AW14" s="6" t="s">
        <v>99</v>
      </c>
      <c r="AX14" s="10"/>
      <c r="AY14" s="10"/>
      <c r="AZ14" s="10"/>
      <c r="BA14" s="10"/>
      <c r="BB14" s="10"/>
      <c r="BC14" s="16">
        <v>0</v>
      </c>
      <c r="BD14" s="16">
        <v>0</v>
      </c>
      <c r="BE14" s="6" t="s">
        <v>479</v>
      </c>
      <c r="BF14" s="10"/>
      <c r="BG14" s="10"/>
    </row>
    <row r="15" spans="1:59" ht="45" x14ac:dyDescent="0.25">
      <c r="A15" s="6" t="s">
        <v>57</v>
      </c>
      <c r="B15" s="4" t="s">
        <v>267</v>
      </c>
      <c r="C15" s="4" t="s">
        <v>118</v>
      </c>
      <c r="D15" s="10">
        <v>6920</v>
      </c>
      <c r="E15" s="11">
        <v>21002962</v>
      </c>
      <c r="F15" s="10"/>
      <c r="G15" s="10"/>
      <c r="H15" s="10"/>
      <c r="I15" s="10"/>
      <c r="J15" s="10"/>
      <c r="K15" s="20">
        <v>10000</v>
      </c>
      <c r="L15" s="12">
        <v>0</v>
      </c>
      <c r="M15" s="20">
        <f>Table3[[#This Row],[TotalSalesAmount]]+Table3[[#This Row],[TotalDiscountAmount]]</f>
        <v>10000</v>
      </c>
      <c r="N15" s="12">
        <v>0</v>
      </c>
      <c r="O15" s="12">
        <v>0</v>
      </c>
      <c r="P15" s="20">
        <f>(Table3[[#This Row],[NetAmount]])+(Table3[[#This Row],[NetAmount]]*14%)</f>
        <v>11400</v>
      </c>
      <c r="Q15" s="10">
        <v>200080652</v>
      </c>
      <c r="R15" s="10" t="s">
        <v>91</v>
      </c>
      <c r="S15" s="6" t="s">
        <v>58</v>
      </c>
      <c r="T15" s="10">
        <v>0</v>
      </c>
      <c r="U15" s="10" t="s">
        <v>59</v>
      </c>
      <c r="V15" s="6" t="s">
        <v>60</v>
      </c>
      <c r="W15" s="10" t="s">
        <v>92</v>
      </c>
      <c r="X15" s="10" t="s">
        <v>93</v>
      </c>
      <c r="Y15" s="10">
        <v>51</v>
      </c>
      <c r="Z15" s="10"/>
      <c r="AA15" s="10" t="s">
        <v>94</v>
      </c>
      <c r="AB15" s="10"/>
      <c r="AC15" s="10"/>
      <c r="AD15" s="10"/>
      <c r="AE15" s="36">
        <v>100528457</v>
      </c>
      <c r="AF15" s="30" t="s">
        <v>130</v>
      </c>
      <c r="AG15" s="6" t="s">
        <v>58</v>
      </c>
      <c r="AH15" s="6" t="s">
        <v>59</v>
      </c>
      <c r="AI15" s="10" t="s">
        <v>61</v>
      </c>
      <c r="AJ15" s="10" t="s">
        <v>61</v>
      </c>
      <c r="AK15" s="21" t="s">
        <v>206</v>
      </c>
      <c r="AL15" s="21" t="s">
        <v>242</v>
      </c>
      <c r="AM15" s="10" t="s">
        <v>254</v>
      </c>
      <c r="AN15" s="10"/>
      <c r="AO15" s="10"/>
      <c r="AP15" s="10"/>
      <c r="AQ15" s="10"/>
      <c r="AR15" s="6" t="s">
        <v>95</v>
      </c>
      <c r="AS15" s="6" t="s">
        <v>96</v>
      </c>
      <c r="AT15" s="13" t="s">
        <v>97</v>
      </c>
      <c r="AU15" s="13" t="s">
        <v>100</v>
      </c>
      <c r="AV15" s="6" t="s">
        <v>98</v>
      </c>
      <c r="AW15" s="6" t="s">
        <v>99</v>
      </c>
      <c r="AX15" s="10"/>
      <c r="AY15" s="10"/>
      <c r="AZ15" s="10"/>
      <c r="BA15" s="10"/>
      <c r="BB15" s="10"/>
      <c r="BC15" s="16">
        <v>0</v>
      </c>
      <c r="BD15" s="16">
        <v>0</v>
      </c>
      <c r="BE15" s="6" t="s">
        <v>479</v>
      </c>
      <c r="BF15" s="10"/>
      <c r="BG15" s="10"/>
    </row>
    <row r="16" spans="1:59" ht="45" x14ac:dyDescent="0.25">
      <c r="A16" s="6" t="s">
        <v>57</v>
      </c>
      <c r="B16" s="4" t="s">
        <v>267</v>
      </c>
      <c r="C16" s="4" t="s">
        <v>118</v>
      </c>
      <c r="D16" s="10">
        <v>6920</v>
      </c>
      <c r="E16" s="11">
        <v>21002963</v>
      </c>
      <c r="F16" s="10"/>
      <c r="G16" s="10"/>
      <c r="H16" s="10"/>
      <c r="I16" s="10"/>
      <c r="J16" s="10"/>
      <c r="K16" s="20">
        <v>1800</v>
      </c>
      <c r="L16" s="12">
        <v>0</v>
      </c>
      <c r="M16" s="20">
        <f>Table3[[#This Row],[TotalSalesAmount]]+Table3[[#This Row],[TotalDiscountAmount]]</f>
        <v>1800</v>
      </c>
      <c r="N16" s="12">
        <v>0</v>
      </c>
      <c r="O16" s="12">
        <v>0</v>
      </c>
      <c r="P16" s="20">
        <f>(Table3[[#This Row],[NetAmount]])+(Table3[[#This Row],[NetAmount]]*14%)</f>
        <v>2052</v>
      </c>
      <c r="Q16" s="10">
        <v>200080652</v>
      </c>
      <c r="R16" s="10" t="s">
        <v>91</v>
      </c>
      <c r="S16" s="6" t="s">
        <v>58</v>
      </c>
      <c r="T16" s="10">
        <v>0</v>
      </c>
      <c r="U16" s="10" t="s">
        <v>59</v>
      </c>
      <c r="V16" s="6" t="s">
        <v>60</v>
      </c>
      <c r="W16" s="10" t="s">
        <v>92</v>
      </c>
      <c r="X16" s="10" t="s">
        <v>93</v>
      </c>
      <c r="Y16" s="10">
        <v>51</v>
      </c>
      <c r="Z16" s="10"/>
      <c r="AA16" s="10" t="s">
        <v>94</v>
      </c>
      <c r="AB16" s="10"/>
      <c r="AC16" s="10"/>
      <c r="AD16" s="10"/>
      <c r="AE16" s="36">
        <v>433128372</v>
      </c>
      <c r="AF16" s="30" t="s">
        <v>132</v>
      </c>
      <c r="AG16" s="6" t="s">
        <v>58</v>
      </c>
      <c r="AH16" s="6" t="s">
        <v>59</v>
      </c>
      <c r="AI16" s="10" t="s">
        <v>116</v>
      </c>
      <c r="AJ16" s="10" t="s">
        <v>116</v>
      </c>
      <c r="AK16" s="21" t="s">
        <v>208</v>
      </c>
      <c r="AL16" s="21" t="s">
        <v>242</v>
      </c>
      <c r="AM16" s="10" t="s">
        <v>254</v>
      </c>
      <c r="AN16" s="10"/>
      <c r="AO16" s="10"/>
      <c r="AP16" s="10"/>
      <c r="AQ16" s="10"/>
      <c r="AR16" s="6" t="s">
        <v>95</v>
      </c>
      <c r="AS16" s="6" t="s">
        <v>96</v>
      </c>
      <c r="AT16" s="13" t="s">
        <v>97</v>
      </c>
      <c r="AU16" s="13" t="s">
        <v>100</v>
      </c>
      <c r="AV16" s="6" t="s">
        <v>98</v>
      </c>
      <c r="AW16" s="6" t="s">
        <v>99</v>
      </c>
      <c r="AX16" s="10"/>
      <c r="AY16" s="10"/>
      <c r="AZ16" s="10"/>
      <c r="BA16" s="10"/>
      <c r="BB16" s="10"/>
      <c r="BC16" s="16">
        <v>0</v>
      </c>
      <c r="BD16" s="16">
        <v>0</v>
      </c>
      <c r="BE16" s="6" t="s">
        <v>479</v>
      </c>
      <c r="BF16" s="10"/>
      <c r="BG16" s="10"/>
    </row>
    <row r="17" spans="1:59" ht="45" x14ac:dyDescent="0.25">
      <c r="A17" s="6" t="s">
        <v>57</v>
      </c>
      <c r="B17" s="4" t="s">
        <v>267</v>
      </c>
      <c r="C17" s="4" t="s">
        <v>118</v>
      </c>
      <c r="D17" s="10">
        <v>6920</v>
      </c>
      <c r="E17" s="11">
        <v>21002964</v>
      </c>
      <c r="F17" s="10"/>
      <c r="G17" s="10"/>
      <c r="H17" s="10"/>
      <c r="I17" s="10"/>
      <c r="J17" s="10"/>
      <c r="K17" s="20">
        <v>1800</v>
      </c>
      <c r="L17" s="12">
        <v>0</v>
      </c>
      <c r="M17" s="20">
        <f>Table3[[#This Row],[TotalSalesAmount]]+Table3[[#This Row],[TotalDiscountAmount]]</f>
        <v>1800</v>
      </c>
      <c r="N17" s="12">
        <v>0</v>
      </c>
      <c r="O17" s="12">
        <v>0</v>
      </c>
      <c r="P17" s="20">
        <f>(Table3[[#This Row],[NetAmount]])+(Table3[[#This Row],[NetAmount]]*14%)</f>
        <v>2052</v>
      </c>
      <c r="Q17" s="10">
        <v>200080652</v>
      </c>
      <c r="R17" s="10" t="s">
        <v>91</v>
      </c>
      <c r="S17" s="6" t="s">
        <v>58</v>
      </c>
      <c r="T17" s="10">
        <v>0</v>
      </c>
      <c r="U17" s="10" t="s">
        <v>59</v>
      </c>
      <c r="V17" s="6" t="s">
        <v>60</v>
      </c>
      <c r="W17" s="10" t="s">
        <v>92</v>
      </c>
      <c r="X17" s="10" t="s">
        <v>93</v>
      </c>
      <c r="Y17" s="10">
        <v>51</v>
      </c>
      <c r="Z17" s="10"/>
      <c r="AA17" s="10" t="s">
        <v>94</v>
      </c>
      <c r="AB17" s="10"/>
      <c r="AC17" s="10"/>
      <c r="AD17" s="10"/>
      <c r="AE17" s="36">
        <v>433128372</v>
      </c>
      <c r="AF17" s="30" t="s">
        <v>132</v>
      </c>
      <c r="AG17" s="6" t="s">
        <v>58</v>
      </c>
      <c r="AH17" s="6" t="s">
        <v>59</v>
      </c>
      <c r="AI17" s="10" t="s">
        <v>116</v>
      </c>
      <c r="AJ17" s="10" t="s">
        <v>116</v>
      </c>
      <c r="AK17" s="21" t="s">
        <v>208</v>
      </c>
      <c r="AL17" s="21" t="s">
        <v>242</v>
      </c>
      <c r="AM17" s="10" t="s">
        <v>254</v>
      </c>
      <c r="AN17" s="10"/>
      <c r="AO17" s="10"/>
      <c r="AP17" s="10"/>
      <c r="AQ17" s="10"/>
      <c r="AR17" s="6" t="s">
        <v>95</v>
      </c>
      <c r="AS17" s="6" t="s">
        <v>96</v>
      </c>
      <c r="AT17" s="13" t="s">
        <v>97</v>
      </c>
      <c r="AU17" s="13" t="s">
        <v>100</v>
      </c>
      <c r="AV17" s="6" t="s">
        <v>98</v>
      </c>
      <c r="AW17" s="6" t="s">
        <v>99</v>
      </c>
      <c r="AX17" s="10"/>
      <c r="AY17" s="10"/>
      <c r="AZ17" s="10"/>
      <c r="BA17" s="10"/>
      <c r="BB17" s="10"/>
      <c r="BC17" s="16">
        <v>0</v>
      </c>
      <c r="BD17" s="16">
        <v>0</v>
      </c>
      <c r="BE17" s="6" t="s">
        <v>479</v>
      </c>
      <c r="BF17" s="10"/>
      <c r="BG17" s="10"/>
    </row>
    <row r="18" spans="1:59" ht="45" x14ac:dyDescent="0.25">
      <c r="A18" s="6" t="s">
        <v>57</v>
      </c>
      <c r="B18" s="4" t="s">
        <v>267</v>
      </c>
      <c r="C18" s="4" t="s">
        <v>118</v>
      </c>
      <c r="D18" s="10">
        <v>6920</v>
      </c>
      <c r="E18" s="11">
        <v>21002965</v>
      </c>
      <c r="F18" s="10"/>
      <c r="G18" s="10"/>
      <c r="H18" s="10"/>
      <c r="I18" s="10"/>
      <c r="J18" s="10"/>
      <c r="K18" s="20">
        <v>1800</v>
      </c>
      <c r="L18" s="12">
        <v>0</v>
      </c>
      <c r="M18" s="20">
        <f>Table3[[#This Row],[TotalSalesAmount]]+Table3[[#This Row],[TotalDiscountAmount]]</f>
        <v>1800</v>
      </c>
      <c r="N18" s="12">
        <v>0</v>
      </c>
      <c r="O18" s="12">
        <v>0</v>
      </c>
      <c r="P18" s="20">
        <f>(Table3[[#This Row],[NetAmount]])+(Table3[[#This Row],[NetAmount]]*14%)</f>
        <v>2052</v>
      </c>
      <c r="Q18" s="10">
        <v>200080652</v>
      </c>
      <c r="R18" s="10" t="s">
        <v>91</v>
      </c>
      <c r="S18" s="6" t="s">
        <v>58</v>
      </c>
      <c r="T18" s="10">
        <v>0</v>
      </c>
      <c r="U18" s="10" t="s">
        <v>59</v>
      </c>
      <c r="V18" s="6" t="s">
        <v>60</v>
      </c>
      <c r="W18" s="10" t="s">
        <v>92</v>
      </c>
      <c r="X18" s="10" t="s">
        <v>93</v>
      </c>
      <c r="Y18" s="10">
        <v>51</v>
      </c>
      <c r="Z18" s="10"/>
      <c r="AA18" s="10" t="s">
        <v>94</v>
      </c>
      <c r="AB18" s="10"/>
      <c r="AC18" s="10"/>
      <c r="AD18" s="10"/>
      <c r="AE18" s="36">
        <v>433128372</v>
      </c>
      <c r="AF18" s="30" t="s">
        <v>132</v>
      </c>
      <c r="AG18" s="6" t="s">
        <v>58</v>
      </c>
      <c r="AH18" s="6" t="s">
        <v>59</v>
      </c>
      <c r="AI18" s="10" t="s">
        <v>116</v>
      </c>
      <c r="AJ18" s="10" t="s">
        <v>116</v>
      </c>
      <c r="AK18" s="21" t="s">
        <v>208</v>
      </c>
      <c r="AL18" s="21" t="s">
        <v>242</v>
      </c>
      <c r="AM18" s="10" t="s">
        <v>254</v>
      </c>
      <c r="AN18" s="10"/>
      <c r="AO18" s="10"/>
      <c r="AP18" s="10"/>
      <c r="AQ18" s="10"/>
      <c r="AR18" s="6" t="s">
        <v>95</v>
      </c>
      <c r="AS18" s="6" t="s">
        <v>96</v>
      </c>
      <c r="AT18" s="13" t="s">
        <v>97</v>
      </c>
      <c r="AU18" s="13" t="s">
        <v>100</v>
      </c>
      <c r="AV18" s="6" t="s">
        <v>98</v>
      </c>
      <c r="AW18" s="6" t="s">
        <v>99</v>
      </c>
      <c r="AX18" s="10"/>
      <c r="AY18" s="10"/>
      <c r="AZ18" s="10"/>
      <c r="BA18" s="10"/>
      <c r="BB18" s="10"/>
      <c r="BC18" s="16">
        <v>0</v>
      </c>
      <c r="BD18" s="16">
        <v>0</v>
      </c>
      <c r="BE18" s="6" t="s">
        <v>479</v>
      </c>
      <c r="BF18" s="10"/>
      <c r="BG18" s="10"/>
    </row>
    <row r="19" spans="1:59" ht="45" x14ac:dyDescent="0.25">
      <c r="A19" s="6" t="s">
        <v>57</v>
      </c>
      <c r="B19" s="4" t="s">
        <v>267</v>
      </c>
      <c r="C19" s="4" t="s">
        <v>118</v>
      </c>
      <c r="D19" s="10">
        <v>6920</v>
      </c>
      <c r="E19" s="11">
        <v>21002967</v>
      </c>
      <c r="F19" s="10"/>
      <c r="G19" s="10"/>
      <c r="H19" s="10"/>
      <c r="I19" s="10"/>
      <c r="J19" s="10"/>
      <c r="K19" s="20">
        <v>17700</v>
      </c>
      <c r="L19" s="12">
        <v>0</v>
      </c>
      <c r="M19" s="20">
        <f>Table3[[#This Row],[TotalSalesAmount]]+Table3[[#This Row],[TotalDiscountAmount]]</f>
        <v>17700</v>
      </c>
      <c r="N19" s="12">
        <v>0</v>
      </c>
      <c r="O19" s="12">
        <v>0</v>
      </c>
      <c r="P19" s="20">
        <f>(Table3[[#This Row],[NetAmount]])+(Table3[[#This Row],[NetAmount]]*0%)</f>
        <v>17700</v>
      </c>
      <c r="Q19" s="10">
        <v>200080652</v>
      </c>
      <c r="R19" s="10" t="s">
        <v>91</v>
      </c>
      <c r="S19" s="6" t="s">
        <v>58</v>
      </c>
      <c r="T19" s="10">
        <v>0</v>
      </c>
      <c r="U19" s="10" t="s">
        <v>59</v>
      </c>
      <c r="V19" s="6" t="s">
        <v>60</v>
      </c>
      <c r="W19" s="10" t="s">
        <v>92</v>
      </c>
      <c r="X19" s="10" t="s">
        <v>93</v>
      </c>
      <c r="Y19" s="10">
        <v>51</v>
      </c>
      <c r="Z19" s="10"/>
      <c r="AA19" s="10" t="s">
        <v>94</v>
      </c>
      <c r="AB19" s="10"/>
      <c r="AC19" s="10"/>
      <c r="AD19" s="10"/>
      <c r="AE19" s="36">
        <v>200154397</v>
      </c>
      <c r="AF19" s="30" t="s">
        <v>133</v>
      </c>
      <c r="AG19" s="6" t="s">
        <v>58</v>
      </c>
      <c r="AH19" s="6" t="s">
        <v>59</v>
      </c>
      <c r="AI19" s="10" t="s">
        <v>184</v>
      </c>
      <c r="AJ19" s="10" t="s">
        <v>184</v>
      </c>
      <c r="AK19" s="21" t="s">
        <v>209</v>
      </c>
      <c r="AL19" s="21" t="s">
        <v>242</v>
      </c>
      <c r="AM19" s="10" t="s">
        <v>254</v>
      </c>
      <c r="AN19" s="10"/>
      <c r="AO19" s="10"/>
      <c r="AP19" s="10"/>
      <c r="AQ19" s="10"/>
      <c r="AR19" s="6" t="s">
        <v>95</v>
      </c>
      <c r="AS19" s="6" t="s">
        <v>96</v>
      </c>
      <c r="AT19" s="13" t="s">
        <v>97</v>
      </c>
      <c r="AU19" s="13" t="s">
        <v>100</v>
      </c>
      <c r="AV19" s="6" t="s">
        <v>98</v>
      </c>
      <c r="AW19" s="6" t="s">
        <v>99</v>
      </c>
      <c r="AX19" s="10"/>
      <c r="AY19" s="10"/>
      <c r="AZ19" s="10"/>
      <c r="BA19" s="10"/>
      <c r="BB19" s="10"/>
      <c r="BC19" s="16">
        <v>0</v>
      </c>
      <c r="BD19" s="16">
        <v>0</v>
      </c>
      <c r="BE19" s="6" t="s">
        <v>479</v>
      </c>
      <c r="BF19" s="10"/>
      <c r="BG19" s="10"/>
    </row>
    <row r="20" spans="1:59" ht="45" x14ac:dyDescent="0.25">
      <c r="A20" s="6" t="s">
        <v>57</v>
      </c>
      <c r="B20" s="4" t="s">
        <v>267</v>
      </c>
      <c r="C20" s="4" t="s">
        <v>118</v>
      </c>
      <c r="D20" s="10">
        <v>6920</v>
      </c>
      <c r="E20" s="11">
        <v>21002968</v>
      </c>
      <c r="F20" s="10"/>
      <c r="G20" s="10"/>
      <c r="H20" s="10"/>
      <c r="I20" s="10"/>
      <c r="J20" s="10"/>
      <c r="K20" s="20">
        <v>25080</v>
      </c>
      <c r="L20" s="12">
        <v>0</v>
      </c>
      <c r="M20" s="20">
        <f>Table3[[#This Row],[TotalSalesAmount]]+Table3[[#This Row],[TotalDiscountAmount]]</f>
        <v>25080</v>
      </c>
      <c r="N20" s="12">
        <v>0</v>
      </c>
      <c r="O20" s="12">
        <v>0</v>
      </c>
      <c r="P20" s="20">
        <f>(Table3[[#This Row],[NetAmount]])+(Table3[[#This Row],[NetAmount]]*0%)</f>
        <v>25080</v>
      </c>
      <c r="Q20" s="10">
        <v>200080652</v>
      </c>
      <c r="R20" s="10" t="s">
        <v>91</v>
      </c>
      <c r="S20" s="6" t="s">
        <v>58</v>
      </c>
      <c r="T20" s="10">
        <v>0</v>
      </c>
      <c r="U20" s="10" t="s">
        <v>59</v>
      </c>
      <c r="V20" s="6" t="s">
        <v>60</v>
      </c>
      <c r="W20" s="10" t="s">
        <v>92</v>
      </c>
      <c r="X20" s="10" t="s">
        <v>93</v>
      </c>
      <c r="Y20" s="10">
        <v>51</v>
      </c>
      <c r="Z20" s="10"/>
      <c r="AA20" s="10" t="s">
        <v>94</v>
      </c>
      <c r="AB20" s="10"/>
      <c r="AC20" s="10"/>
      <c r="AD20" s="10"/>
      <c r="AE20" s="36">
        <v>200154397</v>
      </c>
      <c r="AF20" s="30" t="s">
        <v>133</v>
      </c>
      <c r="AG20" s="6" t="s">
        <v>58</v>
      </c>
      <c r="AH20" s="6" t="s">
        <v>59</v>
      </c>
      <c r="AI20" s="10" t="s">
        <v>184</v>
      </c>
      <c r="AJ20" s="10" t="s">
        <v>184</v>
      </c>
      <c r="AK20" s="21" t="s">
        <v>209</v>
      </c>
      <c r="AL20" s="21" t="s">
        <v>242</v>
      </c>
      <c r="AM20" s="10" t="s">
        <v>254</v>
      </c>
      <c r="AN20" s="10"/>
      <c r="AO20" s="10"/>
      <c r="AP20" s="10"/>
      <c r="AQ20" s="10"/>
      <c r="AR20" s="6" t="s">
        <v>95</v>
      </c>
      <c r="AS20" s="6" t="s">
        <v>96</v>
      </c>
      <c r="AT20" s="13" t="s">
        <v>97</v>
      </c>
      <c r="AU20" s="13" t="s">
        <v>100</v>
      </c>
      <c r="AV20" s="6" t="s">
        <v>98</v>
      </c>
      <c r="AW20" s="6" t="s">
        <v>99</v>
      </c>
      <c r="AX20" s="10"/>
      <c r="AY20" s="10"/>
      <c r="AZ20" s="10"/>
      <c r="BA20" s="10"/>
      <c r="BB20" s="10"/>
      <c r="BC20" s="16">
        <v>0</v>
      </c>
      <c r="BD20" s="16">
        <v>0</v>
      </c>
      <c r="BE20" s="6" t="s">
        <v>479</v>
      </c>
      <c r="BF20" s="10"/>
      <c r="BG20" s="10"/>
    </row>
    <row r="21" spans="1:59" ht="45" x14ac:dyDescent="0.25">
      <c r="A21" s="6" t="s">
        <v>57</v>
      </c>
      <c r="B21" s="4" t="s">
        <v>267</v>
      </c>
      <c r="C21" s="4" t="s">
        <v>118</v>
      </c>
      <c r="D21" s="10">
        <v>6920</v>
      </c>
      <c r="E21" s="11">
        <v>21002969</v>
      </c>
      <c r="F21" s="10"/>
      <c r="G21" s="10"/>
      <c r="H21" s="10"/>
      <c r="I21" s="10"/>
      <c r="J21" s="10"/>
      <c r="K21" s="20">
        <v>5499.03</v>
      </c>
      <c r="L21" s="12">
        <v>0</v>
      </c>
      <c r="M21" s="20">
        <f>Table3[[#This Row],[TotalSalesAmount]]+Table3[[#This Row],[TotalDiscountAmount]]</f>
        <v>5499.03</v>
      </c>
      <c r="N21" s="12">
        <v>0</v>
      </c>
      <c r="O21" s="12">
        <v>0</v>
      </c>
      <c r="P21" s="20">
        <f>(Table3[[#This Row],[NetAmount]])+(Table3[[#This Row],[NetAmount]]*0%)</f>
        <v>5499.03</v>
      </c>
      <c r="Q21" s="10">
        <v>200080652</v>
      </c>
      <c r="R21" s="10" t="s">
        <v>91</v>
      </c>
      <c r="S21" s="6" t="s">
        <v>58</v>
      </c>
      <c r="T21" s="10">
        <v>0</v>
      </c>
      <c r="U21" s="10" t="s">
        <v>59</v>
      </c>
      <c r="V21" s="6" t="s">
        <v>60</v>
      </c>
      <c r="W21" s="10" t="s">
        <v>92</v>
      </c>
      <c r="X21" s="10" t="s">
        <v>93</v>
      </c>
      <c r="Y21" s="10">
        <v>51</v>
      </c>
      <c r="Z21" s="10"/>
      <c r="AA21" s="10" t="s">
        <v>94</v>
      </c>
      <c r="AB21" s="10"/>
      <c r="AC21" s="10"/>
      <c r="AD21" s="10"/>
      <c r="AE21" s="36">
        <v>205675395</v>
      </c>
      <c r="AF21" s="30" t="s">
        <v>134</v>
      </c>
      <c r="AG21" s="6" t="s">
        <v>58</v>
      </c>
      <c r="AH21" s="10" t="s">
        <v>59</v>
      </c>
      <c r="AI21" s="10" t="s">
        <v>185</v>
      </c>
      <c r="AJ21" s="10" t="s">
        <v>185</v>
      </c>
      <c r="AK21" s="21" t="s">
        <v>210</v>
      </c>
      <c r="AL21" s="21" t="s">
        <v>242</v>
      </c>
      <c r="AM21" s="10" t="s">
        <v>254</v>
      </c>
      <c r="AN21" s="10"/>
      <c r="AO21" s="10"/>
      <c r="AP21" s="10"/>
      <c r="AQ21" s="10"/>
      <c r="AR21" s="6" t="s">
        <v>95</v>
      </c>
      <c r="AS21" s="6" t="s">
        <v>96</v>
      </c>
      <c r="AT21" s="13" t="s">
        <v>97</v>
      </c>
      <c r="AU21" s="13" t="s">
        <v>100</v>
      </c>
      <c r="AV21" s="6" t="s">
        <v>98</v>
      </c>
      <c r="AW21" s="6" t="s">
        <v>99</v>
      </c>
      <c r="AX21" s="10"/>
      <c r="AY21" s="10"/>
      <c r="AZ21" s="10"/>
      <c r="BA21" s="10"/>
      <c r="BB21" s="10"/>
      <c r="BC21" s="16">
        <v>0</v>
      </c>
      <c r="BD21" s="16">
        <v>0</v>
      </c>
      <c r="BE21" s="6" t="s">
        <v>479</v>
      </c>
      <c r="BF21" s="10"/>
      <c r="BG21" s="10"/>
    </row>
    <row r="22" spans="1:59" ht="45" x14ac:dyDescent="0.25">
      <c r="A22" s="6" t="s">
        <v>57</v>
      </c>
      <c r="B22" s="4" t="s">
        <v>267</v>
      </c>
      <c r="C22" s="4" t="s">
        <v>118</v>
      </c>
      <c r="D22" s="10">
        <v>6920</v>
      </c>
      <c r="E22" s="11">
        <v>21002970</v>
      </c>
      <c r="F22" s="10"/>
      <c r="G22" s="10"/>
      <c r="H22" s="10"/>
      <c r="I22" s="10"/>
      <c r="J22" s="10"/>
      <c r="K22" s="20">
        <v>29700</v>
      </c>
      <c r="L22" s="12">
        <v>0</v>
      </c>
      <c r="M22" s="20">
        <f>Table3[[#This Row],[TotalSalesAmount]]+Table3[[#This Row],[TotalDiscountAmount]]</f>
        <v>29700</v>
      </c>
      <c r="N22" s="12">
        <v>0</v>
      </c>
      <c r="O22" s="12">
        <v>0</v>
      </c>
      <c r="P22" s="20">
        <f>(Table3[[#This Row],[NetAmount]])+(Table3[[#This Row],[NetAmount]]*0%)</f>
        <v>29700</v>
      </c>
      <c r="Q22" s="10">
        <v>200080652</v>
      </c>
      <c r="R22" s="10" t="s">
        <v>91</v>
      </c>
      <c r="S22" s="6" t="s">
        <v>58</v>
      </c>
      <c r="T22" s="10">
        <v>0</v>
      </c>
      <c r="U22" s="10" t="s">
        <v>59</v>
      </c>
      <c r="V22" s="6" t="s">
        <v>60</v>
      </c>
      <c r="W22" s="10" t="s">
        <v>92</v>
      </c>
      <c r="X22" s="10" t="s">
        <v>93</v>
      </c>
      <c r="Y22" s="10">
        <v>51</v>
      </c>
      <c r="Z22" s="10"/>
      <c r="AA22" s="10" t="s">
        <v>94</v>
      </c>
      <c r="AB22" s="10"/>
      <c r="AC22" s="10"/>
      <c r="AD22" s="10"/>
      <c r="AE22" s="36">
        <v>200154397</v>
      </c>
      <c r="AF22" s="30" t="s">
        <v>133</v>
      </c>
      <c r="AG22" s="6" t="s">
        <v>58</v>
      </c>
      <c r="AH22" s="10" t="s">
        <v>59</v>
      </c>
      <c r="AI22" s="10" t="s">
        <v>184</v>
      </c>
      <c r="AJ22" s="10" t="s">
        <v>184</v>
      </c>
      <c r="AK22" s="21" t="s">
        <v>209</v>
      </c>
      <c r="AL22" s="21" t="s">
        <v>242</v>
      </c>
      <c r="AM22" s="10" t="s">
        <v>254</v>
      </c>
      <c r="AN22" s="10"/>
      <c r="AO22" s="10"/>
      <c r="AP22" s="10"/>
      <c r="AQ22" s="10"/>
      <c r="AR22" s="6" t="s">
        <v>95</v>
      </c>
      <c r="AS22" s="6" t="s">
        <v>96</v>
      </c>
      <c r="AT22" s="13" t="s">
        <v>97</v>
      </c>
      <c r="AU22" s="13" t="s">
        <v>100</v>
      </c>
      <c r="AV22" s="6" t="s">
        <v>98</v>
      </c>
      <c r="AW22" s="6" t="s">
        <v>99</v>
      </c>
      <c r="AX22" s="10"/>
      <c r="AY22" s="10"/>
      <c r="AZ22" s="10"/>
      <c r="BA22" s="10"/>
      <c r="BB22" s="10"/>
      <c r="BC22" s="16">
        <v>0</v>
      </c>
      <c r="BD22" s="16">
        <v>0</v>
      </c>
      <c r="BE22" s="6" t="s">
        <v>479</v>
      </c>
      <c r="BF22" s="10"/>
      <c r="BG22" s="10"/>
    </row>
    <row r="23" spans="1:59" ht="45" x14ac:dyDescent="0.25">
      <c r="A23" s="6" t="s">
        <v>57</v>
      </c>
      <c r="B23" s="4" t="s">
        <v>267</v>
      </c>
      <c r="C23" s="4" t="s">
        <v>118</v>
      </c>
      <c r="D23" s="10">
        <v>6920</v>
      </c>
      <c r="E23" s="11">
        <v>21002971</v>
      </c>
      <c r="F23" s="10"/>
      <c r="G23" s="10"/>
      <c r="H23" s="10"/>
      <c r="I23" s="10"/>
      <c r="J23" s="10"/>
      <c r="K23" s="20">
        <v>41996.9</v>
      </c>
      <c r="L23" s="12">
        <v>0</v>
      </c>
      <c r="M23" s="20">
        <f>Table3[[#This Row],[TotalSalesAmount]]+Table3[[#This Row],[TotalDiscountAmount]]</f>
        <v>41996.9</v>
      </c>
      <c r="N23" s="12">
        <v>0</v>
      </c>
      <c r="O23" s="12">
        <v>0</v>
      </c>
      <c r="P23" s="20">
        <f>(Table3[[#This Row],[NetAmount]])+(Table3[[#This Row],[NetAmount]]*0%)</f>
        <v>41996.9</v>
      </c>
      <c r="Q23" s="10">
        <v>200080652</v>
      </c>
      <c r="R23" s="10" t="s">
        <v>91</v>
      </c>
      <c r="S23" s="6" t="s">
        <v>58</v>
      </c>
      <c r="T23" s="10">
        <v>0</v>
      </c>
      <c r="U23" s="10" t="s">
        <v>59</v>
      </c>
      <c r="V23" s="6" t="s">
        <v>60</v>
      </c>
      <c r="W23" s="10" t="s">
        <v>92</v>
      </c>
      <c r="X23" s="10" t="s">
        <v>93</v>
      </c>
      <c r="Y23" s="10">
        <v>51</v>
      </c>
      <c r="Z23" s="10"/>
      <c r="AA23" s="10" t="s">
        <v>94</v>
      </c>
      <c r="AB23" s="10"/>
      <c r="AC23" s="10"/>
      <c r="AD23" s="10"/>
      <c r="AE23" s="29">
        <v>0</v>
      </c>
      <c r="AF23" s="30" t="s">
        <v>135</v>
      </c>
      <c r="AG23" s="6" t="s">
        <v>108</v>
      </c>
      <c r="AH23" s="10" t="s">
        <v>170</v>
      </c>
      <c r="AI23" s="10" t="s">
        <v>186</v>
      </c>
      <c r="AJ23" s="10" t="s">
        <v>186</v>
      </c>
      <c r="AK23" s="21" t="s">
        <v>211</v>
      </c>
      <c r="AL23" s="21" t="s">
        <v>242</v>
      </c>
      <c r="AM23" s="10" t="s">
        <v>255</v>
      </c>
      <c r="AN23" s="10"/>
      <c r="AO23" s="10"/>
      <c r="AP23" s="10"/>
      <c r="AQ23" s="10"/>
      <c r="AR23" s="6" t="s">
        <v>95</v>
      </c>
      <c r="AS23" s="6" t="s">
        <v>96</v>
      </c>
      <c r="AT23" s="13" t="s">
        <v>97</v>
      </c>
      <c r="AU23" s="13" t="s">
        <v>100</v>
      </c>
      <c r="AV23" s="6" t="s">
        <v>98</v>
      </c>
      <c r="AW23" s="6" t="s">
        <v>99</v>
      </c>
      <c r="AX23" s="10"/>
      <c r="AY23" s="10"/>
      <c r="AZ23" s="10"/>
      <c r="BA23" s="10"/>
      <c r="BB23" s="10"/>
      <c r="BC23" s="16">
        <v>0</v>
      </c>
      <c r="BD23" s="16">
        <v>0</v>
      </c>
      <c r="BE23" s="6" t="s">
        <v>479</v>
      </c>
      <c r="BF23" s="10"/>
      <c r="BG23" s="10"/>
    </row>
    <row r="24" spans="1:59" ht="45" x14ac:dyDescent="0.25">
      <c r="A24" s="6" t="s">
        <v>57</v>
      </c>
      <c r="B24" s="4" t="s">
        <v>267</v>
      </c>
      <c r="C24" s="4" t="s">
        <v>118</v>
      </c>
      <c r="D24" s="10">
        <v>6920</v>
      </c>
      <c r="E24" s="11">
        <v>21002972</v>
      </c>
      <c r="F24" s="10"/>
      <c r="G24" s="10"/>
      <c r="H24" s="10"/>
      <c r="I24" s="10"/>
      <c r="J24" s="10"/>
      <c r="K24" s="20">
        <v>27300</v>
      </c>
      <c r="L24" s="12">
        <v>0</v>
      </c>
      <c r="M24" s="20">
        <f>Table3[[#This Row],[TotalSalesAmount]]+Table3[[#This Row],[TotalDiscountAmount]]</f>
        <v>27300</v>
      </c>
      <c r="N24" s="12">
        <v>0</v>
      </c>
      <c r="O24" s="12">
        <v>0</v>
      </c>
      <c r="P24" s="20">
        <f>(Table3[[#This Row],[NetAmount]])+(Table3[[#This Row],[NetAmount]]*0%)</f>
        <v>27300</v>
      </c>
      <c r="Q24" s="10">
        <v>200080652</v>
      </c>
      <c r="R24" s="10" t="s">
        <v>91</v>
      </c>
      <c r="S24" s="6" t="s">
        <v>58</v>
      </c>
      <c r="T24" s="10">
        <v>0</v>
      </c>
      <c r="U24" s="10" t="s">
        <v>59</v>
      </c>
      <c r="V24" s="6" t="s">
        <v>60</v>
      </c>
      <c r="W24" s="10" t="s">
        <v>92</v>
      </c>
      <c r="X24" s="10" t="s">
        <v>93</v>
      </c>
      <c r="Y24" s="10">
        <v>51</v>
      </c>
      <c r="Z24" s="10"/>
      <c r="AA24" s="10" t="s">
        <v>94</v>
      </c>
      <c r="AB24" s="10"/>
      <c r="AC24" s="10"/>
      <c r="AD24" s="10"/>
      <c r="AE24" s="36">
        <v>100133711</v>
      </c>
      <c r="AF24" s="30" t="s">
        <v>136</v>
      </c>
      <c r="AG24" s="6" t="s">
        <v>58</v>
      </c>
      <c r="AH24" s="10" t="s">
        <v>59</v>
      </c>
      <c r="AI24" s="10" t="s">
        <v>178</v>
      </c>
      <c r="AJ24" s="10" t="s">
        <v>178</v>
      </c>
      <c r="AK24" s="21" t="s">
        <v>212</v>
      </c>
      <c r="AL24" s="21" t="s">
        <v>242</v>
      </c>
      <c r="AM24" s="10" t="s">
        <v>254</v>
      </c>
      <c r="AN24" s="10"/>
      <c r="AO24" s="10"/>
      <c r="AP24" s="10"/>
      <c r="AQ24" s="10"/>
      <c r="AR24" s="6" t="s">
        <v>95</v>
      </c>
      <c r="AS24" s="6" t="s">
        <v>96</v>
      </c>
      <c r="AT24" s="13" t="s">
        <v>97</v>
      </c>
      <c r="AU24" s="13" t="s">
        <v>100</v>
      </c>
      <c r="AV24" s="6" t="s">
        <v>98</v>
      </c>
      <c r="AW24" s="6" t="s">
        <v>99</v>
      </c>
      <c r="AX24" s="10"/>
      <c r="AY24" s="10"/>
      <c r="AZ24" s="10"/>
      <c r="BA24" s="10"/>
      <c r="BB24" s="10"/>
      <c r="BC24" s="16">
        <v>0</v>
      </c>
      <c r="BD24" s="16">
        <v>0</v>
      </c>
      <c r="BE24" s="6" t="s">
        <v>479</v>
      </c>
      <c r="BF24" s="10"/>
      <c r="BG24" s="10"/>
    </row>
    <row r="25" spans="1:59" ht="45" x14ac:dyDescent="0.25">
      <c r="A25" s="6" t="s">
        <v>57</v>
      </c>
      <c r="B25" s="4" t="s">
        <v>267</v>
      </c>
      <c r="C25" s="4" t="s">
        <v>118</v>
      </c>
      <c r="D25" s="10">
        <v>6920</v>
      </c>
      <c r="E25" s="11">
        <v>21002973</v>
      </c>
      <c r="F25" s="10"/>
      <c r="G25" s="10"/>
      <c r="H25" s="10"/>
      <c r="I25" s="10"/>
      <c r="J25" s="10"/>
      <c r="K25" s="20">
        <v>17543.89</v>
      </c>
      <c r="L25" s="12">
        <v>0</v>
      </c>
      <c r="M25" s="20">
        <f>Table3[[#This Row],[TotalSalesAmount]]+Table3[[#This Row],[TotalDiscountAmount]]</f>
        <v>17543.89</v>
      </c>
      <c r="N25" s="12">
        <v>0</v>
      </c>
      <c r="O25" s="12">
        <v>0</v>
      </c>
      <c r="P25" s="20">
        <f>(Table3[[#This Row],[NetAmount]])+(Table3[[#This Row],[NetAmount]]*14%)</f>
        <v>20000.034599999999</v>
      </c>
      <c r="Q25" s="10">
        <v>200080652</v>
      </c>
      <c r="R25" s="10" t="s">
        <v>91</v>
      </c>
      <c r="S25" s="6" t="s">
        <v>58</v>
      </c>
      <c r="T25" s="10">
        <v>0</v>
      </c>
      <c r="U25" s="10" t="s">
        <v>59</v>
      </c>
      <c r="V25" s="6" t="s">
        <v>60</v>
      </c>
      <c r="W25" s="10" t="s">
        <v>92</v>
      </c>
      <c r="X25" s="10" t="s">
        <v>93</v>
      </c>
      <c r="Y25" s="10">
        <v>51</v>
      </c>
      <c r="Z25" s="10"/>
      <c r="AA25" s="10" t="s">
        <v>94</v>
      </c>
      <c r="AB25" s="10"/>
      <c r="AC25" s="10"/>
      <c r="AD25" s="10"/>
      <c r="AE25" s="36">
        <v>100454984</v>
      </c>
      <c r="AF25" s="30" t="s">
        <v>137</v>
      </c>
      <c r="AG25" s="6" t="s">
        <v>58</v>
      </c>
      <c r="AH25" s="10" t="s">
        <v>59</v>
      </c>
      <c r="AI25" s="10" t="s">
        <v>187</v>
      </c>
      <c r="AJ25" s="10" t="s">
        <v>187</v>
      </c>
      <c r="AK25" s="21" t="s">
        <v>213</v>
      </c>
      <c r="AL25" s="21">
        <v>1</v>
      </c>
      <c r="AM25" s="10" t="s">
        <v>254</v>
      </c>
      <c r="AN25" s="10"/>
      <c r="AO25" s="10"/>
      <c r="AP25" s="10"/>
      <c r="AQ25" s="10"/>
      <c r="AR25" s="6" t="s">
        <v>95</v>
      </c>
      <c r="AS25" s="6" t="s">
        <v>96</v>
      </c>
      <c r="AT25" s="13" t="s">
        <v>97</v>
      </c>
      <c r="AU25" s="13" t="s">
        <v>100</v>
      </c>
      <c r="AV25" s="6" t="s">
        <v>98</v>
      </c>
      <c r="AW25" s="6" t="s">
        <v>99</v>
      </c>
      <c r="AX25" s="10"/>
      <c r="AY25" s="10"/>
      <c r="AZ25" s="10"/>
      <c r="BA25" s="10"/>
      <c r="BB25" s="10"/>
      <c r="BC25" s="16">
        <v>0</v>
      </c>
      <c r="BD25" s="16">
        <v>0</v>
      </c>
      <c r="BE25" s="6" t="s">
        <v>479</v>
      </c>
      <c r="BF25" s="10"/>
      <c r="BG25" s="10"/>
    </row>
    <row r="26" spans="1:59" ht="45" x14ac:dyDescent="0.25">
      <c r="A26" s="6" t="s">
        <v>57</v>
      </c>
      <c r="B26" s="4" t="s">
        <v>267</v>
      </c>
      <c r="C26" s="4" t="s">
        <v>118</v>
      </c>
      <c r="D26" s="10">
        <v>6920</v>
      </c>
      <c r="E26" s="11">
        <v>21002974</v>
      </c>
      <c r="F26" s="10"/>
      <c r="G26" s="10"/>
      <c r="H26" s="10"/>
      <c r="I26" s="10"/>
      <c r="J26" s="10"/>
      <c r="K26" s="20">
        <v>35000</v>
      </c>
      <c r="L26" s="12">
        <v>0</v>
      </c>
      <c r="M26" s="20">
        <f>Table3[[#This Row],[TotalSalesAmount]]+Table3[[#This Row],[TotalDiscountAmount]]</f>
        <v>35000</v>
      </c>
      <c r="N26" s="12">
        <v>0</v>
      </c>
      <c r="O26" s="12">
        <v>0</v>
      </c>
      <c r="P26" s="20">
        <f>(Table3[[#This Row],[NetAmount]])+(Table3[[#This Row],[NetAmount]]*0%)</f>
        <v>35000</v>
      </c>
      <c r="Q26" s="10">
        <v>200080652</v>
      </c>
      <c r="R26" s="10" t="s">
        <v>91</v>
      </c>
      <c r="S26" s="6" t="s">
        <v>58</v>
      </c>
      <c r="T26" s="10">
        <v>0</v>
      </c>
      <c r="U26" s="10" t="s">
        <v>59</v>
      </c>
      <c r="V26" s="6" t="s">
        <v>60</v>
      </c>
      <c r="W26" s="10" t="s">
        <v>92</v>
      </c>
      <c r="X26" s="10" t="s">
        <v>93</v>
      </c>
      <c r="Y26" s="10">
        <v>51</v>
      </c>
      <c r="Z26" s="10"/>
      <c r="AA26" s="10" t="s">
        <v>94</v>
      </c>
      <c r="AB26" s="10"/>
      <c r="AC26" s="10"/>
      <c r="AD26" s="10"/>
      <c r="AE26" s="36">
        <v>200154397</v>
      </c>
      <c r="AF26" s="30" t="s">
        <v>133</v>
      </c>
      <c r="AG26" s="6" t="s">
        <v>58</v>
      </c>
      <c r="AH26" s="10" t="s">
        <v>59</v>
      </c>
      <c r="AI26" s="10" t="s">
        <v>184</v>
      </c>
      <c r="AJ26" s="10" t="s">
        <v>184</v>
      </c>
      <c r="AK26" s="21" t="s">
        <v>209</v>
      </c>
      <c r="AL26" s="21" t="s">
        <v>242</v>
      </c>
      <c r="AM26" s="10" t="s">
        <v>254</v>
      </c>
      <c r="AN26" s="10"/>
      <c r="AO26" s="10"/>
      <c r="AP26" s="10"/>
      <c r="AQ26" s="10"/>
      <c r="AR26" s="6" t="s">
        <v>95</v>
      </c>
      <c r="AS26" s="6" t="s">
        <v>96</v>
      </c>
      <c r="AT26" s="13" t="s">
        <v>97</v>
      </c>
      <c r="AU26" s="13" t="s">
        <v>100</v>
      </c>
      <c r="AV26" s="6" t="s">
        <v>98</v>
      </c>
      <c r="AW26" s="6" t="s">
        <v>99</v>
      </c>
      <c r="AX26" s="10"/>
      <c r="AY26" s="10"/>
      <c r="AZ26" s="10"/>
      <c r="BA26" s="10"/>
      <c r="BB26" s="10"/>
      <c r="BC26" s="16">
        <v>0</v>
      </c>
      <c r="BD26" s="16">
        <v>0</v>
      </c>
      <c r="BE26" s="6" t="s">
        <v>479</v>
      </c>
      <c r="BF26" s="10"/>
      <c r="BG26" s="10"/>
    </row>
    <row r="27" spans="1:59" ht="45" x14ac:dyDescent="0.25">
      <c r="A27" s="6" t="s">
        <v>57</v>
      </c>
      <c r="B27" s="4" t="s">
        <v>267</v>
      </c>
      <c r="C27" s="4" t="s">
        <v>119</v>
      </c>
      <c r="D27" s="10">
        <v>6920</v>
      </c>
      <c r="E27" s="11">
        <v>21002975</v>
      </c>
      <c r="F27" s="10"/>
      <c r="G27" s="10"/>
      <c r="H27" s="10"/>
      <c r="I27" s="10"/>
      <c r="J27" s="10"/>
      <c r="K27" s="20">
        <v>36450.730000000003</v>
      </c>
      <c r="L27" s="12">
        <v>0</v>
      </c>
      <c r="M27" s="20">
        <f>Table3[[#This Row],[TotalSalesAmount]]+Table3[[#This Row],[TotalDiscountAmount]]</f>
        <v>36450.730000000003</v>
      </c>
      <c r="N27" s="12">
        <v>0</v>
      </c>
      <c r="O27" s="12">
        <v>0</v>
      </c>
      <c r="P27" s="20">
        <f>(Table3[[#This Row],[NetAmount]])+(Table3[[#This Row],[NetAmount]]*0%)</f>
        <v>36450.730000000003</v>
      </c>
      <c r="Q27" s="10">
        <v>200080652</v>
      </c>
      <c r="R27" s="10" t="s">
        <v>91</v>
      </c>
      <c r="S27" s="6" t="s">
        <v>58</v>
      </c>
      <c r="T27" s="10">
        <v>0</v>
      </c>
      <c r="U27" s="10" t="s">
        <v>59</v>
      </c>
      <c r="V27" s="6" t="s">
        <v>60</v>
      </c>
      <c r="W27" s="10" t="s">
        <v>92</v>
      </c>
      <c r="X27" s="10" t="s">
        <v>93</v>
      </c>
      <c r="Y27" s="10">
        <v>51</v>
      </c>
      <c r="Z27" s="10"/>
      <c r="AA27" s="10" t="s">
        <v>94</v>
      </c>
      <c r="AB27" s="10"/>
      <c r="AC27" s="10"/>
      <c r="AD27" s="10"/>
      <c r="AE27" s="36" t="s">
        <v>268</v>
      </c>
      <c r="AF27" s="30" t="s">
        <v>106</v>
      </c>
      <c r="AG27" s="6" t="s">
        <v>108</v>
      </c>
      <c r="AH27" s="10" t="s">
        <v>113</v>
      </c>
      <c r="AI27" s="10" t="s">
        <v>115</v>
      </c>
      <c r="AJ27" s="10" t="s">
        <v>115</v>
      </c>
      <c r="AK27" s="21" t="s">
        <v>214</v>
      </c>
      <c r="AL27" s="21">
        <v>40</v>
      </c>
      <c r="AM27" s="10" t="s">
        <v>114</v>
      </c>
      <c r="AN27" s="10"/>
      <c r="AO27" s="10"/>
      <c r="AP27" s="10"/>
      <c r="AQ27" s="10"/>
      <c r="AR27" s="6" t="s">
        <v>95</v>
      </c>
      <c r="AS27" s="6" t="s">
        <v>96</v>
      </c>
      <c r="AT27" s="13" t="s">
        <v>97</v>
      </c>
      <c r="AU27" s="13" t="s">
        <v>100</v>
      </c>
      <c r="AV27" s="6" t="s">
        <v>98</v>
      </c>
      <c r="AW27" s="6" t="s">
        <v>99</v>
      </c>
      <c r="AX27" s="10"/>
      <c r="AY27" s="10"/>
      <c r="AZ27" s="10"/>
      <c r="BA27" s="10"/>
      <c r="BB27" s="10"/>
      <c r="BC27" s="16">
        <v>0</v>
      </c>
      <c r="BD27" s="16">
        <v>0</v>
      </c>
      <c r="BE27" s="6" t="s">
        <v>479</v>
      </c>
      <c r="BF27" s="10"/>
      <c r="BG27" s="10"/>
    </row>
    <row r="28" spans="1:59" ht="45" x14ac:dyDescent="0.25">
      <c r="A28" s="6" t="s">
        <v>57</v>
      </c>
      <c r="B28" s="4" t="s">
        <v>267</v>
      </c>
      <c r="C28" s="4" t="s">
        <v>119</v>
      </c>
      <c r="D28" s="10">
        <v>6920</v>
      </c>
      <c r="E28" s="11">
        <v>21002976</v>
      </c>
      <c r="F28" s="10"/>
      <c r="G28" s="10"/>
      <c r="H28" s="10"/>
      <c r="I28" s="10"/>
      <c r="J28" s="10"/>
      <c r="K28" s="20">
        <v>10500</v>
      </c>
      <c r="L28" s="12">
        <v>0</v>
      </c>
      <c r="M28" s="20">
        <f>Table3[[#This Row],[TotalSalesAmount]]+Table3[[#This Row],[TotalDiscountAmount]]</f>
        <v>10500</v>
      </c>
      <c r="N28" s="12">
        <v>0</v>
      </c>
      <c r="O28" s="12">
        <v>0</v>
      </c>
      <c r="P28" s="20">
        <f>(Table3[[#This Row],[NetAmount]])+(Table3[[#This Row],[NetAmount]]*0%)</f>
        <v>10500</v>
      </c>
      <c r="Q28" s="10">
        <v>200080652</v>
      </c>
      <c r="R28" s="10" t="s">
        <v>91</v>
      </c>
      <c r="S28" s="6" t="s">
        <v>58</v>
      </c>
      <c r="T28" s="10">
        <v>0</v>
      </c>
      <c r="U28" s="10" t="s">
        <v>59</v>
      </c>
      <c r="V28" s="6" t="s">
        <v>60</v>
      </c>
      <c r="W28" s="10" t="s">
        <v>92</v>
      </c>
      <c r="X28" s="10" t="s">
        <v>93</v>
      </c>
      <c r="Y28" s="10">
        <v>51</v>
      </c>
      <c r="Z28" s="10"/>
      <c r="AA28" s="10" t="s">
        <v>94</v>
      </c>
      <c r="AB28" s="10"/>
      <c r="AC28" s="10"/>
      <c r="AD28" s="10"/>
      <c r="AE28" s="36">
        <v>202478270</v>
      </c>
      <c r="AF28" s="30" t="s">
        <v>138</v>
      </c>
      <c r="AG28" s="6" t="s">
        <v>58</v>
      </c>
      <c r="AH28" s="10" t="s">
        <v>59</v>
      </c>
      <c r="AI28" s="10" t="s">
        <v>184</v>
      </c>
      <c r="AJ28" s="10" t="s">
        <v>184</v>
      </c>
      <c r="AK28" s="21" t="s">
        <v>215</v>
      </c>
      <c r="AL28" s="21" t="s">
        <v>242</v>
      </c>
      <c r="AM28" s="10" t="s">
        <v>254</v>
      </c>
      <c r="AN28" s="10"/>
      <c r="AO28" s="10"/>
      <c r="AP28" s="10"/>
      <c r="AQ28" s="10"/>
      <c r="AR28" s="6" t="s">
        <v>95</v>
      </c>
      <c r="AS28" s="6" t="s">
        <v>96</v>
      </c>
      <c r="AT28" s="13" t="s">
        <v>97</v>
      </c>
      <c r="AU28" s="13" t="s">
        <v>100</v>
      </c>
      <c r="AV28" s="6" t="s">
        <v>98</v>
      </c>
      <c r="AW28" s="6" t="s">
        <v>99</v>
      </c>
      <c r="AX28" s="10"/>
      <c r="AY28" s="10"/>
      <c r="AZ28" s="10"/>
      <c r="BA28" s="10"/>
      <c r="BB28" s="10"/>
      <c r="BC28" s="16">
        <v>0</v>
      </c>
      <c r="BD28" s="16">
        <v>0</v>
      </c>
      <c r="BE28" s="6" t="s">
        <v>479</v>
      </c>
      <c r="BF28" s="10"/>
      <c r="BG28" s="10"/>
    </row>
    <row r="29" spans="1:59" ht="45" x14ac:dyDescent="0.25">
      <c r="A29" s="6" t="s">
        <v>57</v>
      </c>
      <c r="B29" s="4" t="s">
        <v>267</v>
      </c>
      <c r="C29" s="4" t="s">
        <v>119</v>
      </c>
      <c r="D29" s="10">
        <v>6920</v>
      </c>
      <c r="E29" s="11">
        <v>21002977</v>
      </c>
      <c r="F29" s="10"/>
      <c r="G29" s="10"/>
      <c r="H29" s="10"/>
      <c r="I29" s="10"/>
      <c r="J29" s="10"/>
      <c r="K29" s="20">
        <v>14800</v>
      </c>
      <c r="L29" s="12">
        <v>0</v>
      </c>
      <c r="M29" s="20">
        <f>Table3[[#This Row],[TotalSalesAmount]]+Table3[[#This Row],[TotalDiscountAmount]]</f>
        <v>14800</v>
      </c>
      <c r="N29" s="12">
        <v>0</v>
      </c>
      <c r="O29" s="12">
        <v>0</v>
      </c>
      <c r="P29" s="20">
        <f>(Table3[[#This Row],[NetAmount]])+(Table3[[#This Row],[NetAmount]]*14%)</f>
        <v>16872</v>
      </c>
      <c r="Q29" s="10">
        <v>200080652</v>
      </c>
      <c r="R29" s="10" t="s">
        <v>91</v>
      </c>
      <c r="S29" s="6" t="s">
        <v>58</v>
      </c>
      <c r="T29" s="10">
        <v>0</v>
      </c>
      <c r="U29" s="10" t="s">
        <v>59</v>
      </c>
      <c r="V29" s="6" t="s">
        <v>60</v>
      </c>
      <c r="W29" s="10" t="s">
        <v>92</v>
      </c>
      <c r="X29" s="10" t="s">
        <v>93</v>
      </c>
      <c r="Y29" s="10">
        <v>51</v>
      </c>
      <c r="Z29" s="10"/>
      <c r="AA29" s="10" t="s">
        <v>94</v>
      </c>
      <c r="AB29" s="10"/>
      <c r="AC29" s="10"/>
      <c r="AD29" s="10"/>
      <c r="AE29" s="36">
        <v>204964679</v>
      </c>
      <c r="AF29" s="30" t="s">
        <v>139</v>
      </c>
      <c r="AG29" s="6" t="s">
        <v>58</v>
      </c>
      <c r="AH29" s="10" t="s">
        <v>59</v>
      </c>
      <c r="AI29" s="10" t="s">
        <v>179</v>
      </c>
      <c r="AJ29" s="10" t="s">
        <v>179</v>
      </c>
      <c r="AK29" s="21" t="s">
        <v>216</v>
      </c>
      <c r="AL29" s="21" t="s">
        <v>242</v>
      </c>
      <c r="AM29" s="10" t="s">
        <v>254</v>
      </c>
      <c r="AN29" s="10"/>
      <c r="AO29" s="10"/>
      <c r="AP29" s="10"/>
      <c r="AQ29" s="10"/>
      <c r="AR29" s="6" t="s">
        <v>95</v>
      </c>
      <c r="AS29" s="6" t="s">
        <v>96</v>
      </c>
      <c r="AT29" s="13" t="s">
        <v>97</v>
      </c>
      <c r="AU29" s="13" t="s">
        <v>100</v>
      </c>
      <c r="AV29" s="6" t="s">
        <v>98</v>
      </c>
      <c r="AW29" s="6" t="s">
        <v>99</v>
      </c>
      <c r="AX29" s="10"/>
      <c r="AY29" s="10"/>
      <c r="AZ29" s="10"/>
      <c r="BA29" s="10"/>
      <c r="BB29" s="10"/>
      <c r="BC29" s="16">
        <v>0</v>
      </c>
      <c r="BD29" s="16">
        <v>0</v>
      </c>
      <c r="BE29" s="6" t="s">
        <v>479</v>
      </c>
      <c r="BF29" s="10"/>
      <c r="BG29" s="10"/>
    </row>
    <row r="30" spans="1:59" ht="45" x14ac:dyDescent="0.25">
      <c r="A30" s="6" t="s">
        <v>57</v>
      </c>
      <c r="B30" s="4" t="s">
        <v>267</v>
      </c>
      <c r="C30" s="4" t="s">
        <v>119</v>
      </c>
      <c r="D30" s="10">
        <v>6920</v>
      </c>
      <c r="E30" s="11">
        <v>21002978</v>
      </c>
      <c r="F30" s="10"/>
      <c r="G30" s="10"/>
      <c r="H30" s="10"/>
      <c r="I30" s="10"/>
      <c r="J30" s="10"/>
      <c r="K30" s="20">
        <v>11572.73</v>
      </c>
      <c r="L30" s="12">
        <v>0</v>
      </c>
      <c r="M30" s="20">
        <f>Table3[[#This Row],[TotalSalesAmount]]+Table3[[#This Row],[TotalDiscountAmount]]</f>
        <v>11572.73</v>
      </c>
      <c r="N30" s="12">
        <v>0</v>
      </c>
      <c r="O30" s="12">
        <v>0</v>
      </c>
      <c r="P30" s="20">
        <f>(Table3[[#This Row],[NetAmount]])+(Table3[[#This Row],[NetAmount]]*0%)</f>
        <v>11572.73</v>
      </c>
      <c r="Q30" s="10">
        <v>200080652</v>
      </c>
      <c r="R30" s="10" t="s">
        <v>91</v>
      </c>
      <c r="S30" s="6" t="s">
        <v>58</v>
      </c>
      <c r="T30" s="10">
        <v>0</v>
      </c>
      <c r="U30" s="10" t="s">
        <v>59</v>
      </c>
      <c r="V30" s="6" t="s">
        <v>60</v>
      </c>
      <c r="W30" s="10" t="s">
        <v>92</v>
      </c>
      <c r="X30" s="10" t="s">
        <v>93</v>
      </c>
      <c r="Y30" s="10">
        <v>51</v>
      </c>
      <c r="Z30" s="10"/>
      <c r="AA30" s="10" t="s">
        <v>94</v>
      </c>
      <c r="AB30" s="10"/>
      <c r="AC30" s="10"/>
      <c r="AD30" s="10"/>
      <c r="AE30" s="36" t="s">
        <v>269</v>
      </c>
      <c r="AF30" s="30" t="s">
        <v>140</v>
      </c>
      <c r="AG30" s="6" t="s">
        <v>108</v>
      </c>
      <c r="AH30" s="10" t="s">
        <v>111</v>
      </c>
      <c r="AI30" s="10" t="s">
        <v>112</v>
      </c>
      <c r="AJ30" s="10" t="s">
        <v>112</v>
      </c>
      <c r="AK30" s="21" t="s">
        <v>217</v>
      </c>
      <c r="AL30" s="21" t="s">
        <v>242</v>
      </c>
      <c r="AM30" s="10" t="s">
        <v>256</v>
      </c>
      <c r="AN30" s="10"/>
      <c r="AO30" s="10"/>
      <c r="AP30" s="10"/>
      <c r="AQ30" s="10"/>
      <c r="AR30" s="6" t="s">
        <v>95</v>
      </c>
      <c r="AS30" s="6" t="s">
        <v>96</v>
      </c>
      <c r="AT30" s="13" t="s">
        <v>97</v>
      </c>
      <c r="AU30" s="13" t="s">
        <v>100</v>
      </c>
      <c r="AV30" s="6" t="s">
        <v>98</v>
      </c>
      <c r="AW30" s="6" t="s">
        <v>99</v>
      </c>
      <c r="AX30" s="10"/>
      <c r="AY30" s="10"/>
      <c r="AZ30" s="10"/>
      <c r="BA30" s="10"/>
      <c r="BB30" s="10"/>
      <c r="BC30" s="16">
        <v>0</v>
      </c>
      <c r="BD30" s="16">
        <v>0</v>
      </c>
      <c r="BE30" s="6" t="s">
        <v>479</v>
      </c>
      <c r="BF30" s="10"/>
      <c r="BG30" s="10"/>
    </row>
    <row r="31" spans="1:59" ht="45" x14ac:dyDescent="0.25">
      <c r="A31" s="6" t="s">
        <v>57</v>
      </c>
      <c r="B31" s="4" t="s">
        <v>267</v>
      </c>
      <c r="C31" s="4" t="s">
        <v>119</v>
      </c>
      <c r="D31" s="10">
        <v>6920</v>
      </c>
      <c r="E31" s="11">
        <v>21002979</v>
      </c>
      <c r="F31" s="10"/>
      <c r="G31" s="10"/>
      <c r="H31" s="10"/>
      <c r="I31" s="10"/>
      <c r="J31" s="10"/>
      <c r="K31" s="20">
        <v>43517.06</v>
      </c>
      <c r="L31" s="12">
        <v>0</v>
      </c>
      <c r="M31" s="20">
        <f>Table3[[#This Row],[TotalSalesAmount]]+Table3[[#This Row],[TotalDiscountAmount]]</f>
        <v>43517.06</v>
      </c>
      <c r="N31" s="12">
        <v>0</v>
      </c>
      <c r="O31" s="12">
        <v>0</v>
      </c>
      <c r="P31" s="20">
        <f>(Table3[[#This Row],[NetAmount]])+(Table3[[#This Row],[NetAmount]]*0%)</f>
        <v>43517.06</v>
      </c>
      <c r="Q31" s="10">
        <v>200080652</v>
      </c>
      <c r="R31" s="10" t="s">
        <v>91</v>
      </c>
      <c r="S31" s="6" t="s">
        <v>58</v>
      </c>
      <c r="T31" s="10">
        <v>0</v>
      </c>
      <c r="U31" s="10" t="s">
        <v>59</v>
      </c>
      <c r="V31" s="6" t="s">
        <v>60</v>
      </c>
      <c r="W31" s="10" t="s">
        <v>92</v>
      </c>
      <c r="X31" s="10" t="s">
        <v>93</v>
      </c>
      <c r="Y31" s="10">
        <v>51</v>
      </c>
      <c r="Z31" s="10"/>
      <c r="AA31" s="10" t="s">
        <v>94</v>
      </c>
      <c r="AB31" s="10"/>
      <c r="AC31" s="10"/>
      <c r="AD31" s="10"/>
      <c r="AE31" s="36" t="s">
        <v>270</v>
      </c>
      <c r="AF31" s="30" t="s">
        <v>141</v>
      </c>
      <c r="AG31" s="6" t="s">
        <v>108</v>
      </c>
      <c r="AH31" s="10" t="s">
        <v>171</v>
      </c>
      <c r="AI31" s="10" t="s">
        <v>188</v>
      </c>
      <c r="AJ31" s="10" t="s">
        <v>188</v>
      </c>
      <c r="AK31" s="21" t="s">
        <v>218</v>
      </c>
      <c r="AL31" s="21">
        <v>25</v>
      </c>
      <c r="AM31" s="10" t="s">
        <v>257</v>
      </c>
      <c r="AN31" s="10"/>
      <c r="AO31" s="10"/>
      <c r="AP31" s="10"/>
      <c r="AQ31" s="10"/>
      <c r="AR31" s="6" t="s">
        <v>95</v>
      </c>
      <c r="AS31" s="6" t="s">
        <v>96</v>
      </c>
      <c r="AT31" s="13" t="s">
        <v>97</v>
      </c>
      <c r="AU31" s="13" t="s">
        <v>100</v>
      </c>
      <c r="AV31" s="6" t="s">
        <v>98</v>
      </c>
      <c r="AW31" s="6" t="s">
        <v>99</v>
      </c>
      <c r="AX31" s="10"/>
      <c r="AY31" s="10"/>
      <c r="AZ31" s="10"/>
      <c r="BA31" s="10"/>
      <c r="BB31" s="10"/>
      <c r="BC31" s="16">
        <v>0</v>
      </c>
      <c r="BD31" s="16">
        <v>0</v>
      </c>
      <c r="BE31" s="6" t="s">
        <v>479</v>
      </c>
      <c r="BF31" s="10"/>
      <c r="BG31" s="10"/>
    </row>
    <row r="32" spans="1:59" ht="45" x14ac:dyDescent="0.25">
      <c r="A32" s="6" t="s">
        <v>57</v>
      </c>
      <c r="B32" s="4" t="s">
        <v>267</v>
      </c>
      <c r="C32" s="4" t="s">
        <v>119</v>
      </c>
      <c r="D32" s="10">
        <v>6920</v>
      </c>
      <c r="E32" s="11">
        <v>21002980</v>
      </c>
      <c r="F32" s="10"/>
      <c r="G32" s="10"/>
      <c r="H32" s="10"/>
      <c r="I32" s="10"/>
      <c r="J32" s="10"/>
      <c r="K32" s="20">
        <v>42847.37</v>
      </c>
      <c r="L32" s="12">
        <v>0</v>
      </c>
      <c r="M32" s="20">
        <f>Table3[[#This Row],[TotalSalesAmount]]+Table3[[#This Row],[TotalDiscountAmount]]</f>
        <v>42847.37</v>
      </c>
      <c r="N32" s="12">
        <v>0</v>
      </c>
      <c r="O32" s="12">
        <v>0</v>
      </c>
      <c r="P32" s="20">
        <f>(Table3[[#This Row],[NetAmount]])+(Table3[[#This Row],[NetAmount]]*14%)</f>
        <v>48846.001800000005</v>
      </c>
      <c r="Q32" s="10">
        <v>200080652</v>
      </c>
      <c r="R32" s="10" t="s">
        <v>91</v>
      </c>
      <c r="S32" s="6" t="s">
        <v>58</v>
      </c>
      <c r="T32" s="10">
        <v>0</v>
      </c>
      <c r="U32" s="10" t="s">
        <v>59</v>
      </c>
      <c r="V32" s="6" t="s">
        <v>60</v>
      </c>
      <c r="W32" s="10" t="s">
        <v>92</v>
      </c>
      <c r="X32" s="10" t="s">
        <v>93</v>
      </c>
      <c r="Y32" s="10">
        <v>51</v>
      </c>
      <c r="Z32" s="10"/>
      <c r="AA32" s="10" t="s">
        <v>94</v>
      </c>
      <c r="AB32" s="10"/>
      <c r="AC32" s="10"/>
      <c r="AD32" s="10"/>
      <c r="AE32" s="29">
        <v>200177532</v>
      </c>
      <c r="AF32" s="30" t="s">
        <v>142</v>
      </c>
      <c r="AG32" s="6" t="s">
        <v>58</v>
      </c>
      <c r="AH32" s="10" t="s">
        <v>59</v>
      </c>
      <c r="AI32" s="10" t="s">
        <v>61</v>
      </c>
      <c r="AJ32" s="10" t="s">
        <v>61</v>
      </c>
      <c r="AK32" s="21" t="s">
        <v>219</v>
      </c>
      <c r="AL32" s="21" t="s">
        <v>246</v>
      </c>
      <c r="AM32" s="10" t="s">
        <v>258</v>
      </c>
      <c r="AN32" s="10"/>
      <c r="AO32" s="10"/>
      <c r="AP32" s="10"/>
      <c r="AQ32" s="10"/>
      <c r="AR32" s="6" t="s">
        <v>95</v>
      </c>
      <c r="AS32" s="6" t="s">
        <v>96</v>
      </c>
      <c r="AT32" s="13" t="s">
        <v>97</v>
      </c>
      <c r="AU32" s="13" t="s">
        <v>100</v>
      </c>
      <c r="AV32" s="6" t="s">
        <v>98</v>
      </c>
      <c r="AW32" s="6" t="s">
        <v>99</v>
      </c>
      <c r="AX32" s="10"/>
      <c r="AY32" s="10"/>
      <c r="AZ32" s="10"/>
      <c r="BA32" s="10"/>
      <c r="BB32" s="10"/>
      <c r="BC32" s="16">
        <v>0</v>
      </c>
      <c r="BD32" s="16">
        <v>0</v>
      </c>
      <c r="BE32" s="6" t="s">
        <v>479</v>
      </c>
      <c r="BF32" s="10"/>
      <c r="BG32" s="10"/>
    </row>
    <row r="33" spans="1:59" ht="45" x14ac:dyDescent="0.25">
      <c r="A33" s="6" t="s">
        <v>57</v>
      </c>
      <c r="B33" s="4" t="s">
        <v>267</v>
      </c>
      <c r="C33" s="4" t="s">
        <v>119</v>
      </c>
      <c r="D33" s="10">
        <v>6920</v>
      </c>
      <c r="E33" s="11">
        <v>21002981</v>
      </c>
      <c r="F33" s="10"/>
      <c r="G33" s="10"/>
      <c r="H33" s="10"/>
      <c r="I33" s="10"/>
      <c r="J33" s="10"/>
      <c r="K33" s="20">
        <v>34000</v>
      </c>
      <c r="L33" s="12">
        <v>0</v>
      </c>
      <c r="M33" s="20">
        <f>Table3[[#This Row],[TotalSalesAmount]]+Table3[[#This Row],[TotalDiscountAmount]]</f>
        <v>34000</v>
      </c>
      <c r="N33" s="12">
        <v>0</v>
      </c>
      <c r="O33" s="12">
        <v>0</v>
      </c>
      <c r="P33" s="20">
        <f>(Table3[[#This Row],[NetAmount]])+(Table3[[#This Row],[NetAmount]]*14%)</f>
        <v>38760</v>
      </c>
      <c r="Q33" s="10">
        <v>200080652</v>
      </c>
      <c r="R33" s="10" t="s">
        <v>91</v>
      </c>
      <c r="S33" s="6" t="s">
        <v>58</v>
      </c>
      <c r="T33" s="10">
        <v>0</v>
      </c>
      <c r="U33" s="10" t="s">
        <v>59</v>
      </c>
      <c r="V33" s="6" t="s">
        <v>60</v>
      </c>
      <c r="W33" s="10" t="s">
        <v>92</v>
      </c>
      <c r="X33" s="10" t="s">
        <v>93</v>
      </c>
      <c r="Y33" s="10">
        <v>51</v>
      </c>
      <c r="Z33" s="10"/>
      <c r="AA33" s="10" t="s">
        <v>94</v>
      </c>
      <c r="AB33" s="10"/>
      <c r="AC33" s="10"/>
      <c r="AD33" s="10"/>
      <c r="AE33" s="36">
        <v>100257658</v>
      </c>
      <c r="AF33" s="30" t="s">
        <v>143</v>
      </c>
      <c r="AG33" s="6" t="s">
        <v>58</v>
      </c>
      <c r="AH33" s="10" t="s">
        <v>59</v>
      </c>
      <c r="AI33" s="10" t="s">
        <v>220</v>
      </c>
      <c r="AJ33" s="10" t="s">
        <v>220</v>
      </c>
      <c r="AK33" s="21" t="s">
        <v>242</v>
      </c>
      <c r="AL33" s="21" t="s">
        <v>242</v>
      </c>
      <c r="AM33" s="10" t="s">
        <v>254</v>
      </c>
      <c r="AN33" s="10"/>
      <c r="AO33" s="10"/>
      <c r="AP33" s="10"/>
      <c r="AQ33" s="10"/>
      <c r="AR33" s="6" t="s">
        <v>95</v>
      </c>
      <c r="AS33" s="6" t="s">
        <v>96</v>
      </c>
      <c r="AT33" s="13" t="s">
        <v>97</v>
      </c>
      <c r="AU33" s="13" t="s">
        <v>100</v>
      </c>
      <c r="AV33" s="6" t="s">
        <v>98</v>
      </c>
      <c r="AW33" s="6" t="s">
        <v>99</v>
      </c>
      <c r="AX33" s="10"/>
      <c r="AY33" s="10"/>
      <c r="AZ33" s="10"/>
      <c r="BA33" s="10"/>
      <c r="BB33" s="10"/>
      <c r="BC33" s="16">
        <v>0</v>
      </c>
      <c r="BD33" s="16">
        <v>0</v>
      </c>
      <c r="BE33" s="6" t="s">
        <v>479</v>
      </c>
      <c r="BF33" s="10"/>
      <c r="BG33" s="10"/>
    </row>
    <row r="34" spans="1:59" ht="45" x14ac:dyDescent="0.25">
      <c r="A34" s="6" t="s">
        <v>57</v>
      </c>
      <c r="B34" s="4" t="s">
        <v>267</v>
      </c>
      <c r="C34" s="4" t="s">
        <v>119</v>
      </c>
      <c r="D34" s="10">
        <v>6920</v>
      </c>
      <c r="E34" s="11">
        <v>21002982</v>
      </c>
      <c r="F34" s="10"/>
      <c r="G34" s="10"/>
      <c r="H34" s="10"/>
      <c r="I34" s="10"/>
      <c r="J34" s="10"/>
      <c r="K34" s="20">
        <v>3268</v>
      </c>
      <c r="L34" s="12">
        <v>0</v>
      </c>
      <c r="M34" s="20">
        <f>Table3[[#This Row],[TotalSalesAmount]]+Table3[[#This Row],[TotalDiscountAmount]]</f>
        <v>3268</v>
      </c>
      <c r="N34" s="12">
        <v>0</v>
      </c>
      <c r="O34" s="12">
        <v>0</v>
      </c>
      <c r="P34" s="20">
        <f>(Table3[[#This Row],[NetAmount]])+(Table3[[#This Row],[NetAmount]]*0%)</f>
        <v>3268</v>
      </c>
      <c r="Q34" s="10">
        <v>200080652</v>
      </c>
      <c r="R34" s="10" t="s">
        <v>91</v>
      </c>
      <c r="S34" s="6" t="s">
        <v>58</v>
      </c>
      <c r="T34" s="10">
        <v>0</v>
      </c>
      <c r="U34" s="10" t="s">
        <v>59</v>
      </c>
      <c r="V34" s="6" t="s">
        <v>60</v>
      </c>
      <c r="W34" s="10" t="s">
        <v>92</v>
      </c>
      <c r="X34" s="10" t="s">
        <v>93</v>
      </c>
      <c r="Y34" s="10">
        <v>51</v>
      </c>
      <c r="Z34" s="10"/>
      <c r="AA34" s="10" t="s">
        <v>94</v>
      </c>
      <c r="AB34" s="10"/>
      <c r="AC34" s="10"/>
      <c r="AD34" s="10"/>
      <c r="AE34" s="36" t="s">
        <v>271</v>
      </c>
      <c r="AF34" s="30" t="s">
        <v>144</v>
      </c>
      <c r="AG34" s="6" t="s">
        <v>108</v>
      </c>
      <c r="AH34" s="10" t="s">
        <v>172</v>
      </c>
      <c r="AI34" s="10" t="s">
        <v>189</v>
      </c>
      <c r="AJ34" s="10" t="s">
        <v>189</v>
      </c>
      <c r="AK34" s="21" t="s">
        <v>221</v>
      </c>
      <c r="AL34" s="21">
        <v>9</v>
      </c>
      <c r="AM34" s="10" t="s">
        <v>259</v>
      </c>
      <c r="AN34" s="10"/>
      <c r="AO34" s="10"/>
      <c r="AP34" s="10"/>
      <c r="AQ34" s="10"/>
      <c r="AR34" s="6" t="s">
        <v>95</v>
      </c>
      <c r="AS34" s="6" t="s">
        <v>96</v>
      </c>
      <c r="AT34" s="13" t="s">
        <v>97</v>
      </c>
      <c r="AU34" s="13" t="s">
        <v>100</v>
      </c>
      <c r="AV34" s="6" t="s">
        <v>98</v>
      </c>
      <c r="AW34" s="6" t="s">
        <v>99</v>
      </c>
      <c r="AX34" s="10"/>
      <c r="AY34" s="10"/>
      <c r="AZ34" s="10"/>
      <c r="BA34" s="10"/>
      <c r="BB34" s="10"/>
      <c r="BC34" s="16">
        <v>0</v>
      </c>
      <c r="BD34" s="16">
        <v>0</v>
      </c>
      <c r="BE34" s="6" t="s">
        <v>479</v>
      </c>
      <c r="BF34" s="10"/>
      <c r="BG34" s="10"/>
    </row>
    <row r="35" spans="1:59" ht="45" x14ac:dyDescent="0.25">
      <c r="A35" s="6" t="s">
        <v>57</v>
      </c>
      <c r="B35" s="4" t="s">
        <v>267</v>
      </c>
      <c r="C35" s="4" t="s">
        <v>120</v>
      </c>
      <c r="D35" s="10">
        <v>6920</v>
      </c>
      <c r="E35" s="11">
        <v>21002983</v>
      </c>
      <c r="F35" s="10"/>
      <c r="G35" s="10"/>
      <c r="H35" s="10"/>
      <c r="I35" s="10"/>
      <c r="J35" s="10"/>
      <c r="K35" s="20">
        <v>5074.82</v>
      </c>
      <c r="L35" s="12">
        <v>0</v>
      </c>
      <c r="M35" s="20">
        <f>Table3[[#This Row],[TotalSalesAmount]]+Table3[[#This Row],[TotalDiscountAmount]]</f>
        <v>5074.82</v>
      </c>
      <c r="N35" s="12">
        <v>0</v>
      </c>
      <c r="O35" s="12">
        <v>0</v>
      </c>
      <c r="P35" s="20">
        <f>(Table3[[#This Row],[NetAmount]])+(Table3[[#This Row],[NetAmount]]*14%)</f>
        <v>5785.2947999999997</v>
      </c>
      <c r="Q35" s="10">
        <v>200080652</v>
      </c>
      <c r="R35" s="10" t="s">
        <v>91</v>
      </c>
      <c r="S35" s="6" t="s">
        <v>58</v>
      </c>
      <c r="T35" s="10">
        <v>0</v>
      </c>
      <c r="U35" s="10" t="s">
        <v>59</v>
      </c>
      <c r="V35" s="6" t="s">
        <v>60</v>
      </c>
      <c r="W35" s="10" t="s">
        <v>92</v>
      </c>
      <c r="X35" s="10" t="s">
        <v>93</v>
      </c>
      <c r="Y35" s="10">
        <v>51</v>
      </c>
      <c r="Z35" s="10"/>
      <c r="AA35" s="10" t="s">
        <v>94</v>
      </c>
      <c r="AB35" s="10"/>
      <c r="AC35" s="10"/>
      <c r="AD35" s="10"/>
      <c r="AE35" s="36">
        <v>100243754</v>
      </c>
      <c r="AF35" s="30" t="s">
        <v>129</v>
      </c>
      <c r="AG35" s="6" t="s">
        <v>58</v>
      </c>
      <c r="AH35" s="10" t="s">
        <v>59</v>
      </c>
      <c r="AI35" s="10" t="s">
        <v>61</v>
      </c>
      <c r="AJ35" s="10" t="s">
        <v>61</v>
      </c>
      <c r="AK35" s="21" t="s">
        <v>245</v>
      </c>
      <c r="AL35" s="21">
        <v>59</v>
      </c>
      <c r="AM35" s="10" t="s">
        <v>254</v>
      </c>
      <c r="AN35" s="10"/>
      <c r="AO35" s="10"/>
      <c r="AP35" s="10"/>
      <c r="AQ35" s="10"/>
      <c r="AR35" s="6" t="s">
        <v>95</v>
      </c>
      <c r="AS35" s="6" t="s">
        <v>96</v>
      </c>
      <c r="AT35" s="13" t="s">
        <v>97</v>
      </c>
      <c r="AU35" s="13" t="s">
        <v>100</v>
      </c>
      <c r="AV35" s="6" t="s">
        <v>98</v>
      </c>
      <c r="AW35" s="6" t="s">
        <v>99</v>
      </c>
      <c r="AX35" s="10"/>
      <c r="AY35" s="10"/>
      <c r="AZ35" s="10"/>
      <c r="BA35" s="10"/>
      <c r="BB35" s="10"/>
      <c r="BC35" s="16">
        <v>0</v>
      </c>
      <c r="BD35" s="16">
        <v>0</v>
      </c>
      <c r="BE35" s="6" t="s">
        <v>479</v>
      </c>
      <c r="BF35" s="10"/>
      <c r="BG35" s="10"/>
    </row>
    <row r="36" spans="1:59" ht="45" x14ac:dyDescent="0.25">
      <c r="A36" s="6" t="s">
        <v>57</v>
      </c>
      <c r="B36" s="4" t="s">
        <v>267</v>
      </c>
      <c r="C36" s="4" t="s">
        <v>120</v>
      </c>
      <c r="D36" s="10">
        <v>6920</v>
      </c>
      <c r="E36" s="11">
        <v>21002984</v>
      </c>
      <c r="F36" s="10"/>
      <c r="G36" s="10"/>
      <c r="H36" s="10"/>
      <c r="I36" s="10"/>
      <c r="J36" s="10"/>
      <c r="K36" s="20">
        <v>17314.099999999999</v>
      </c>
      <c r="L36" s="12">
        <v>0</v>
      </c>
      <c r="M36" s="20">
        <f>Table3[[#This Row],[TotalSalesAmount]]+Table3[[#This Row],[TotalDiscountAmount]]</f>
        <v>17314.099999999999</v>
      </c>
      <c r="N36" s="12">
        <v>0</v>
      </c>
      <c r="O36" s="12">
        <v>0</v>
      </c>
      <c r="P36" s="20">
        <f>(Table3[[#This Row],[NetAmount]])+(Table3[[#This Row],[NetAmount]]*0%)</f>
        <v>17314.099999999999</v>
      </c>
      <c r="Q36" s="10">
        <v>200080652</v>
      </c>
      <c r="R36" s="10" t="s">
        <v>91</v>
      </c>
      <c r="S36" s="6" t="s">
        <v>58</v>
      </c>
      <c r="T36" s="10">
        <v>0</v>
      </c>
      <c r="U36" s="10" t="s">
        <v>59</v>
      </c>
      <c r="V36" s="6" t="s">
        <v>60</v>
      </c>
      <c r="W36" s="10" t="s">
        <v>92</v>
      </c>
      <c r="X36" s="10" t="s">
        <v>93</v>
      </c>
      <c r="Y36" s="10">
        <v>51</v>
      </c>
      <c r="Z36" s="10"/>
      <c r="AA36" s="10" t="s">
        <v>94</v>
      </c>
      <c r="AB36" s="10"/>
      <c r="AC36" s="10"/>
      <c r="AD36" s="10"/>
      <c r="AE36" s="36">
        <v>204986494</v>
      </c>
      <c r="AF36" s="30" t="s">
        <v>145</v>
      </c>
      <c r="AG36" s="6" t="s">
        <v>58</v>
      </c>
      <c r="AH36" s="10" t="s">
        <v>59</v>
      </c>
      <c r="AI36" s="10" t="s">
        <v>178</v>
      </c>
      <c r="AJ36" s="10" t="s">
        <v>178</v>
      </c>
      <c r="AK36" s="21" t="s">
        <v>222</v>
      </c>
      <c r="AL36" s="21" t="s">
        <v>242</v>
      </c>
      <c r="AM36" s="10" t="s">
        <v>254</v>
      </c>
      <c r="AN36" s="10"/>
      <c r="AO36" s="10"/>
      <c r="AP36" s="10"/>
      <c r="AQ36" s="10"/>
      <c r="AR36" s="6" t="s">
        <v>95</v>
      </c>
      <c r="AS36" s="6" t="s">
        <v>96</v>
      </c>
      <c r="AT36" s="13" t="s">
        <v>97</v>
      </c>
      <c r="AU36" s="13" t="s">
        <v>100</v>
      </c>
      <c r="AV36" s="6" t="s">
        <v>98</v>
      </c>
      <c r="AW36" s="6" t="s">
        <v>99</v>
      </c>
      <c r="AX36" s="10"/>
      <c r="AY36" s="10"/>
      <c r="AZ36" s="10"/>
      <c r="BA36" s="10"/>
      <c r="BB36" s="10"/>
      <c r="BC36" s="16">
        <v>0</v>
      </c>
      <c r="BD36" s="16">
        <v>0</v>
      </c>
      <c r="BE36" s="6" t="s">
        <v>479</v>
      </c>
      <c r="BF36" s="10"/>
      <c r="BG36" s="10"/>
    </row>
    <row r="37" spans="1:59" ht="45" x14ac:dyDescent="0.25">
      <c r="A37" s="6" t="s">
        <v>57</v>
      </c>
      <c r="B37" s="4" t="s">
        <v>267</v>
      </c>
      <c r="C37" s="4" t="s">
        <v>120</v>
      </c>
      <c r="D37" s="10">
        <v>6920</v>
      </c>
      <c r="E37" s="11">
        <v>21002985</v>
      </c>
      <c r="F37" s="10"/>
      <c r="G37" s="10"/>
      <c r="H37" s="10"/>
      <c r="I37" s="10"/>
      <c r="J37" s="10"/>
      <c r="K37" s="20">
        <v>13134.83</v>
      </c>
      <c r="L37" s="12">
        <v>0</v>
      </c>
      <c r="M37" s="20">
        <f>Table3[[#This Row],[TotalSalesAmount]]+Table3[[#This Row],[TotalDiscountAmount]]</f>
        <v>13134.83</v>
      </c>
      <c r="N37" s="12">
        <v>0</v>
      </c>
      <c r="O37" s="12">
        <v>0</v>
      </c>
      <c r="P37" s="20">
        <f>(Table3[[#This Row],[NetAmount]])+(Table3[[#This Row],[NetAmount]]*0%)</f>
        <v>13134.83</v>
      </c>
      <c r="Q37" s="10">
        <v>200080652</v>
      </c>
      <c r="R37" s="10" t="s">
        <v>91</v>
      </c>
      <c r="S37" s="6" t="s">
        <v>58</v>
      </c>
      <c r="T37" s="10">
        <v>0</v>
      </c>
      <c r="U37" s="10" t="s">
        <v>59</v>
      </c>
      <c r="V37" s="6" t="s">
        <v>60</v>
      </c>
      <c r="W37" s="10" t="s">
        <v>92</v>
      </c>
      <c r="X37" s="10" t="s">
        <v>93</v>
      </c>
      <c r="Y37" s="10">
        <v>51</v>
      </c>
      <c r="Z37" s="10"/>
      <c r="AA37" s="10" t="s">
        <v>94</v>
      </c>
      <c r="AB37" s="10"/>
      <c r="AC37" s="10"/>
      <c r="AD37" s="10"/>
      <c r="AE37" s="36">
        <v>204986494</v>
      </c>
      <c r="AF37" s="30" t="s">
        <v>145</v>
      </c>
      <c r="AG37" s="6" t="s">
        <v>58</v>
      </c>
      <c r="AH37" s="10" t="s">
        <v>59</v>
      </c>
      <c r="AI37" s="10" t="s">
        <v>178</v>
      </c>
      <c r="AJ37" s="10" t="s">
        <v>178</v>
      </c>
      <c r="AK37" s="21" t="s">
        <v>222</v>
      </c>
      <c r="AL37" s="21" t="s">
        <v>242</v>
      </c>
      <c r="AM37" s="10" t="s">
        <v>254</v>
      </c>
      <c r="AN37" s="10"/>
      <c r="AO37" s="10"/>
      <c r="AP37" s="10"/>
      <c r="AQ37" s="10"/>
      <c r="AR37" s="6" t="s">
        <v>95</v>
      </c>
      <c r="AS37" s="6" t="s">
        <v>96</v>
      </c>
      <c r="AT37" s="13" t="s">
        <v>97</v>
      </c>
      <c r="AU37" s="13" t="s">
        <v>100</v>
      </c>
      <c r="AV37" s="6" t="s">
        <v>98</v>
      </c>
      <c r="AW37" s="6" t="s">
        <v>99</v>
      </c>
      <c r="AX37" s="10"/>
      <c r="AY37" s="10"/>
      <c r="AZ37" s="10"/>
      <c r="BA37" s="10"/>
      <c r="BB37" s="10"/>
      <c r="BC37" s="16">
        <v>0</v>
      </c>
      <c r="BD37" s="16">
        <v>0</v>
      </c>
      <c r="BE37" s="6" t="s">
        <v>479</v>
      </c>
      <c r="BF37" s="10"/>
      <c r="BG37" s="10"/>
    </row>
    <row r="38" spans="1:59" ht="45" x14ac:dyDescent="0.25">
      <c r="A38" s="6" t="s">
        <v>57</v>
      </c>
      <c r="B38" s="4" t="s">
        <v>267</v>
      </c>
      <c r="C38" s="4" t="s">
        <v>120</v>
      </c>
      <c r="D38" s="10">
        <v>6920</v>
      </c>
      <c r="E38" s="11">
        <v>21002986</v>
      </c>
      <c r="F38" s="10"/>
      <c r="G38" s="10"/>
      <c r="H38" s="10"/>
      <c r="I38" s="10"/>
      <c r="J38" s="10"/>
      <c r="K38" s="20">
        <v>6347.46</v>
      </c>
      <c r="L38" s="12">
        <v>0</v>
      </c>
      <c r="M38" s="20">
        <f>Table3[[#This Row],[TotalSalesAmount]]+Table3[[#This Row],[TotalDiscountAmount]]</f>
        <v>6347.46</v>
      </c>
      <c r="N38" s="12">
        <v>0</v>
      </c>
      <c r="O38" s="12">
        <v>0</v>
      </c>
      <c r="P38" s="20">
        <f>(Table3[[#This Row],[NetAmount]])+(Table3[[#This Row],[NetAmount]]*14%)</f>
        <v>7236.1044000000002</v>
      </c>
      <c r="Q38" s="10">
        <v>200080652</v>
      </c>
      <c r="R38" s="10" t="s">
        <v>91</v>
      </c>
      <c r="S38" s="6" t="s">
        <v>58</v>
      </c>
      <c r="T38" s="10">
        <v>0</v>
      </c>
      <c r="U38" s="10" t="s">
        <v>59</v>
      </c>
      <c r="V38" s="6" t="s">
        <v>60</v>
      </c>
      <c r="W38" s="10" t="s">
        <v>92</v>
      </c>
      <c r="X38" s="10" t="s">
        <v>93</v>
      </c>
      <c r="Y38" s="10">
        <v>51</v>
      </c>
      <c r="Z38" s="10"/>
      <c r="AA38" s="10" t="s">
        <v>94</v>
      </c>
      <c r="AB38" s="10"/>
      <c r="AC38" s="10"/>
      <c r="AD38" s="10"/>
      <c r="AE38" s="36">
        <v>205131700</v>
      </c>
      <c r="AF38" s="30" t="s">
        <v>146</v>
      </c>
      <c r="AG38" s="6" t="s">
        <v>58</v>
      </c>
      <c r="AH38" s="10" t="s">
        <v>59</v>
      </c>
      <c r="AI38" s="10" t="s">
        <v>190</v>
      </c>
      <c r="AJ38" s="10" t="s">
        <v>190</v>
      </c>
      <c r="AK38" s="21" t="s">
        <v>247</v>
      </c>
      <c r="AL38" s="21">
        <v>21</v>
      </c>
      <c r="AM38" s="10" t="s">
        <v>254</v>
      </c>
      <c r="AN38" s="10"/>
      <c r="AO38" s="10"/>
      <c r="AP38" s="10"/>
      <c r="AQ38" s="10"/>
      <c r="AR38" s="6" t="s">
        <v>95</v>
      </c>
      <c r="AS38" s="6" t="s">
        <v>96</v>
      </c>
      <c r="AT38" s="13" t="s">
        <v>97</v>
      </c>
      <c r="AU38" s="13" t="s">
        <v>100</v>
      </c>
      <c r="AV38" s="6" t="s">
        <v>98</v>
      </c>
      <c r="AW38" s="6" t="s">
        <v>99</v>
      </c>
      <c r="AX38" s="10"/>
      <c r="AY38" s="10"/>
      <c r="AZ38" s="10"/>
      <c r="BA38" s="10"/>
      <c r="BB38" s="10"/>
      <c r="BC38" s="16">
        <v>0</v>
      </c>
      <c r="BD38" s="16">
        <v>0</v>
      </c>
      <c r="BE38" s="6" t="s">
        <v>479</v>
      </c>
      <c r="BF38" s="10"/>
      <c r="BG38" s="10"/>
    </row>
    <row r="39" spans="1:59" ht="45" x14ac:dyDescent="0.25">
      <c r="A39" s="6" t="s">
        <v>57</v>
      </c>
      <c r="B39" s="4" t="s">
        <v>267</v>
      </c>
      <c r="C39" s="4" t="s">
        <v>120</v>
      </c>
      <c r="D39" s="10">
        <v>6920</v>
      </c>
      <c r="E39" s="11">
        <v>21002987</v>
      </c>
      <c r="F39" s="10"/>
      <c r="G39" s="10"/>
      <c r="H39" s="10"/>
      <c r="I39" s="10"/>
      <c r="J39" s="10"/>
      <c r="K39" s="20">
        <v>112280.75</v>
      </c>
      <c r="L39" s="12">
        <v>0</v>
      </c>
      <c r="M39" s="20">
        <f>Table3[[#This Row],[TotalSalesAmount]]+Table3[[#This Row],[TotalDiscountAmount]]</f>
        <v>112280.75</v>
      </c>
      <c r="N39" s="12">
        <v>0</v>
      </c>
      <c r="O39" s="12">
        <v>0</v>
      </c>
      <c r="P39" s="20">
        <f>(Table3[[#This Row],[NetAmount]])+(Table3[[#This Row],[NetAmount]]*14%)</f>
        <v>128000.05500000001</v>
      </c>
      <c r="Q39" s="10">
        <v>200080652</v>
      </c>
      <c r="R39" s="10" t="s">
        <v>91</v>
      </c>
      <c r="S39" s="6" t="s">
        <v>58</v>
      </c>
      <c r="T39" s="10">
        <v>0</v>
      </c>
      <c r="U39" s="10" t="s">
        <v>59</v>
      </c>
      <c r="V39" s="6" t="s">
        <v>60</v>
      </c>
      <c r="W39" s="10" t="s">
        <v>92</v>
      </c>
      <c r="X39" s="10" t="s">
        <v>93</v>
      </c>
      <c r="Y39" s="10">
        <v>51</v>
      </c>
      <c r="Z39" s="10"/>
      <c r="AA39" s="10" t="s">
        <v>94</v>
      </c>
      <c r="AB39" s="10"/>
      <c r="AC39" s="10"/>
      <c r="AD39" s="10"/>
      <c r="AE39" s="36">
        <v>100264794</v>
      </c>
      <c r="AF39" s="30" t="s">
        <v>147</v>
      </c>
      <c r="AG39" s="6" t="s">
        <v>58</v>
      </c>
      <c r="AH39" s="10" t="s">
        <v>59</v>
      </c>
      <c r="AI39" s="10" t="s">
        <v>179</v>
      </c>
      <c r="AJ39" s="10" t="s">
        <v>179</v>
      </c>
      <c r="AK39" s="21" t="s">
        <v>223</v>
      </c>
      <c r="AL39" s="21" t="s">
        <v>242</v>
      </c>
      <c r="AM39" s="10" t="s">
        <v>254</v>
      </c>
      <c r="AN39" s="10"/>
      <c r="AO39" s="10"/>
      <c r="AP39" s="10"/>
      <c r="AQ39" s="10"/>
      <c r="AR39" s="6" t="s">
        <v>95</v>
      </c>
      <c r="AS39" s="6" t="s">
        <v>96</v>
      </c>
      <c r="AT39" s="13" t="s">
        <v>97</v>
      </c>
      <c r="AU39" s="13" t="s">
        <v>100</v>
      </c>
      <c r="AV39" s="6" t="s">
        <v>98</v>
      </c>
      <c r="AW39" s="6" t="s">
        <v>99</v>
      </c>
      <c r="AX39" s="10"/>
      <c r="AY39" s="10"/>
      <c r="AZ39" s="10"/>
      <c r="BA39" s="10"/>
      <c r="BB39" s="10"/>
      <c r="BC39" s="16">
        <v>0</v>
      </c>
      <c r="BD39" s="16">
        <v>0</v>
      </c>
      <c r="BE39" s="6" t="s">
        <v>479</v>
      </c>
      <c r="BF39" s="10"/>
      <c r="BG39" s="10"/>
    </row>
    <row r="40" spans="1:59" ht="45" x14ac:dyDescent="0.25">
      <c r="A40" s="6" t="s">
        <v>57</v>
      </c>
      <c r="B40" s="4" t="s">
        <v>267</v>
      </c>
      <c r="C40" s="4" t="s">
        <v>120</v>
      </c>
      <c r="D40" s="10">
        <v>6920</v>
      </c>
      <c r="E40" s="11">
        <v>21002988</v>
      </c>
      <c r="F40" s="10"/>
      <c r="G40" s="10"/>
      <c r="H40" s="10"/>
      <c r="I40" s="10"/>
      <c r="J40" s="10"/>
      <c r="K40" s="20">
        <v>322761.78000000003</v>
      </c>
      <c r="L40" s="12">
        <v>0</v>
      </c>
      <c r="M40" s="20">
        <f>Table3[[#This Row],[TotalSalesAmount]]+Table3[[#This Row],[TotalDiscountAmount]]</f>
        <v>322761.78000000003</v>
      </c>
      <c r="N40" s="12">
        <v>0</v>
      </c>
      <c r="O40" s="12">
        <v>0</v>
      </c>
      <c r="P40" s="20">
        <f>(Table3[[#This Row],[NetAmount]])+(Table3[[#This Row],[NetAmount]]*0%)</f>
        <v>322761.78000000003</v>
      </c>
      <c r="Q40" s="10">
        <v>200080652</v>
      </c>
      <c r="R40" s="10" t="s">
        <v>91</v>
      </c>
      <c r="S40" s="6" t="s">
        <v>58</v>
      </c>
      <c r="T40" s="10">
        <v>0</v>
      </c>
      <c r="U40" s="10" t="s">
        <v>59</v>
      </c>
      <c r="V40" s="6" t="s">
        <v>60</v>
      </c>
      <c r="W40" s="10" t="s">
        <v>92</v>
      </c>
      <c r="X40" s="10" t="s">
        <v>93</v>
      </c>
      <c r="Y40" s="10">
        <v>51</v>
      </c>
      <c r="Z40" s="10"/>
      <c r="AA40" s="10" t="s">
        <v>94</v>
      </c>
      <c r="AB40" s="10"/>
      <c r="AC40" s="10"/>
      <c r="AD40" s="10"/>
      <c r="AE40" s="29">
        <v>6160079326</v>
      </c>
      <c r="AF40" s="30" t="s">
        <v>148</v>
      </c>
      <c r="AG40" s="6" t="s">
        <v>108</v>
      </c>
      <c r="AH40" s="10" t="s">
        <v>173</v>
      </c>
      <c r="AI40" s="10" t="s">
        <v>191</v>
      </c>
      <c r="AJ40" s="10" t="s">
        <v>191</v>
      </c>
      <c r="AK40" s="21" t="s">
        <v>224</v>
      </c>
      <c r="AL40" s="21">
        <v>22</v>
      </c>
      <c r="AM40" s="10" t="s">
        <v>260</v>
      </c>
      <c r="AN40" s="10"/>
      <c r="AO40" s="10"/>
      <c r="AP40" s="10"/>
      <c r="AQ40" s="10"/>
      <c r="AR40" s="6" t="s">
        <v>95</v>
      </c>
      <c r="AS40" s="6" t="s">
        <v>96</v>
      </c>
      <c r="AT40" s="13" t="s">
        <v>97</v>
      </c>
      <c r="AU40" s="13" t="s">
        <v>100</v>
      </c>
      <c r="AV40" s="6" t="s">
        <v>98</v>
      </c>
      <c r="AW40" s="6" t="s">
        <v>99</v>
      </c>
      <c r="AX40" s="10"/>
      <c r="AY40" s="10"/>
      <c r="AZ40" s="10"/>
      <c r="BA40" s="10"/>
      <c r="BB40" s="10"/>
      <c r="BC40" s="16">
        <v>0</v>
      </c>
      <c r="BD40" s="16">
        <v>0</v>
      </c>
      <c r="BE40" s="6" t="s">
        <v>479</v>
      </c>
      <c r="BF40" s="10"/>
      <c r="BG40" s="10"/>
    </row>
    <row r="41" spans="1:59" ht="45" x14ac:dyDescent="0.25">
      <c r="A41" s="6" t="s">
        <v>57</v>
      </c>
      <c r="B41" s="4" t="s">
        <v>267</v>
      </c>
      <c r="C41" s="4" t="s">
        <v>120</v>
      </c>
      <c r="D41" s="10">
        <v>6920</v>
      </c>
      <c r="E41" s="11">
        <v>21002989</v>
      </c>
      <c r="F41" s="10"/>
      <c r="G41" s="10"/>
      <c r="H41" s="10"/>
      <c r="I41" s="10"/>
      <c r="J41" s="10"/>
      <c r="K41" s="20">
        <v>39500</v>
      </c>
      <c r="L41" s="12">
        <v>0</v>
      </c>
      <c r="M41" s="20">
        <f>Table3[[#This Row],[TotalSalesAmount]]+Table3[[#This Row],[TotalDiscountAmount]]</f>
        <v>39500</v>
      </c>
      <c r="N41" s="12">
        <v>0</v>
      </c>
      <c r="O41" s="12">
        <v>0</v>
      </c>
      <c r="P41" s="20">
        <f>(Table3[[#This Row],[NetAmount]])+(Table3[[#This Row],[NetAmount]]*14%)</f>
        <v>45030</v>
      </c>
      <c r="Q41" s="10">
        <v>200080652</v>
      </c>
      <c r="R41" s="10" t="s">
        <v>91</v>
      </c>
      <c r="S41" s="6" t="s">
        <v>58</v>
      </c>
      <c r="T41" s="10">
        <v>0</v>
      </c>
      <c r="U41" s="10" t="s">
        <v>59</v>
      </c>
      <c r="V41" s="6" t="s">
        <v>60</v>
      </c>
      <c r="W41" s="10" t="s">
        <v>92</v>
      </c>
      <c r="X41" s="10" t="s">
        <v>93</v>
      </c>
      <c r="Y41" s="10">
        <v>51</v>
      </c>
      <c r="Z41" s="10"/>
      <c r="AA41" s="10" t="s">
        <v>94</v>
      </c>
      <c r="AB41" s="10"/>
      <c r="AC41" s="10"/>
      <c r="AD41" s="10"/>
      <c r="AE41" s="36">
        <v>237286769</v>
      </c>
      <c r="AF41" s="30" t="s">
        <v>149</v>
      </c>
      <c r="AG41" s="6" t="s">
        <v>58</v>
      </c>
      <c r="AH41" s="10" t="s">
        <v>59</v>
      </c>
      <c r="AI41" s="10" t="s">
        <v>192</v>
      </c>
      <c r="AJ41" s="10" t="s">
        <v>192</v>
      </c>
      <c r="AK41" s="21" t="s">
        <v>225</v>
      </c>
      <c r="AL41" s="21">
        <v>39</v>
      </c>
      <c r="AM41" s="10" t="s">
        <v>254</v>
      </c>
      <c r="AN41" s="10"/>
      <c r="AO41" s="10"/>
      <c r="AP41" s="10"/>
      <c r="AQ41" s="10"/>
      <c r="AR41" s="6" t="s">
        <v>95</v>
      </c>
      <c r="AS41" s="6" t="s">
        <v>96</v>
      </c>
      <c r="AT41" s="13" t="s">
        <v>97</v>
      </c>
      <c r="AU41" s="13" t="s">
        <v>100</v>
      </c>
      <c r="AV41" s="6" t="s">
        <v>98</v>
      </c>
      <c r="AW41" s="6" t="s">
        <v>99</v>
      </c>
      <c r="AX41" s="10"/>
      <c r="AY41" s="10"/>
      <c r="AZ41" s="10"/>
      <c r="BA41" s="10"/>
      <c r="BB41" s="10"/>
      <c r="BC41" s="16">
        <v>0</v>
      </c>
      <c r="BD41" s="16">
        <v>0</v>
      </c>
      <c r="BE41" s="6" t="s">
        <v>479</v>
      </c>
      <c r="BF41" s="10"/>
      <c r="BG41" s="10"/>
    </row>
    <row r="42" spans="1:59" ht="45" x14ac:dyDescent="0.25">
      <c r="A42" s="6" t="s">
        <v>57</v>
      </c>
      <c r="B42" s="4" t="s">
        <v>267</v>
      </c>
      <c r="C42" s="4" t="s">
        <v>120</v>
      </c>
      <c r="D42" s="10">
        <v>6920</v>
      </c>
      <c r="E42" s="11">
        <v>21002990</v>
      </c>
      <c r="F42" s="10"/>
      <c r="G42" s="10"/>
      <c r="H42" s="10"/>
      <c r="I42" s="10"/>
      <c r="J42" s="10"/>
      <c r="K42" s="20">
        <v>12000</v>
      </c>
      <c r="L42" s="12">
        <v>0</v>
      </c>
      <c r="M42" s="20">
        <f>Table3[[#This Row],[TotalSalesAmount]]+Table3[[#This Row],[TotalDiscountAmount]]</f>
        <v>12000</v>
      </c>
      <c r="N42" s="12">
        <v>0</v>
      </c>
      <c r="O42" s="12">
        <v>0</v>
      </c>
      <c r="P42" s="20">
        <f>(Table3[[#This Row],[NetAmount]])+(Table3[[#This Row],[NetAmount]]*14%)</f>
        <v>13680</v>
      </c>
      <c r="Q42" s="10">
        <v>200080652</v>
      </c>
      <c r="R42" s="10" t="s">
        <v>91</v>
      </c>
      <c r="S42" s="6" t="s">
        <v>58</v>
      </c>
      <c r="T42" s="10">
        <v>0</v>
      </c>
      <c r="U42" s="10" t="s">
        <v>59</v>
      </c>
      <c r="V42" s="6" t="s">
        <v>60</v>
      </c>
      <c r="W42" s="10" t="s">
        <v>92</v>
      </c>
      <c r="X42" s="10" t="s">
        <v>93</v>
      </c>
      <c r="Y42" s="10">
        <v>51</v>
      </c>
      <c r="Z42" s="10"/>
      <c r="AA42" s="10" t="s">
        <v>94</v>
      </c>
      <c r="AB42" s="10"/>
      <c r="AC42" s="10"/>
      <c r="AD42" s="10"/>
      <c r="AE42" s="36">
        <v>205009026</v>
      </c>
      <c r="AF42" s="30" t="s">
        <v>150</v>
      </c>
      <c r="AG42" s="6" t="s">
        <v>58</v>
      </c>
      <c r="AH42" s="10" t="s">
        <v>59</v>
      </c>
      <c r="AI42" s="10" t="s">
        <v>61</v>
      </c>
      <c r="AJ42" s="10" t="s">
        <v>61</v>
      </c>
      <c r="AK42" s="21" t="s">
        <v>226</v>
      </c>
      <c r="AL42" s="21">
        <v>5</v>
      </c>
      <c r="AM42" s="10" t="s">
        <v>254</v>
      </c>
      <c r="AN42" s="10"/>
      <c r="AO42" s="10"/>
      <c r="AP42" s="10"/>
      <c r="AQ42" s="10"/>
      <c r="AR42" s="6" t="s">
        <v>95</v>
      </c>
      <c r="AS42" s="6" t="s">
        <v>96</v>
      </c>
      <c r="AT42" s="13" t="s">
        <v>97</v>
      </c>
      <c r="AU42" s="13" t="s">
        <v>100</v>
      </c>
      <c r="AV42" s="6" t="s">
        <v>98</v>
      </c>
      <c r="AW42" s="6" t="s">
        <v>99</v>
      </c>
      <c r="AX42" s="10"/>
      <c r="AY42" s="10"/>
      <c r="AZ42" s="10"/>
      <c r="BA42" s="10"/>
      <c r="BB42" s="10"/>
      <c r="BC42" s="16">
        <v>0</v>
      </c>
      <c r="BD42" s="16">
        <v>0</v>
      </c>
      <c r="BE42" s="6" t="s">
        <v>479</v>
      </c>
      <c r="BF42" s="10"/>
      <c r="BG42" s="10"/>
    </row>
    <row r="43" spans="1:59" ht="45" x14ac:dyDescent="0.25">
      <c r="A43" s="6" t="s">
        <v>57</v>
      </c>
      <c r="B43" s="4" t="s">
        <v>267</v>
      </c>
      <c r="C43" s="4" t="s">
        <v>120</v>
      </c>
      <c r="D43" s="10">
        <v>6920</v>
      </c>
      <c r="E43" s="11">
        <v>21002991</v>
      </c>
      <c r="F43" s="10"/>
      <c r="G43" s="10"/>
      <c r="H43" s="10"/>
      <c r="I43" s="10"/>
      <c r="J43" s="10"/>
      <c r="K43" s="20">
        <v>47134.559999999998</v>
      </c>
      <c r="L43" s="12">
        <v>0</v>
      </c>
      <c r="M43" s="20">
        <f>Table3[[#This Row],[TotalSalesAmount]]+Table3[[#This Row],[TotalDiscountAmount]]</f>
        <v>47134.559999999998</v>
      </c>
      <c r="N43" s="12">
        <v>0</v>
      </c>
      <c r="O43" s="12">
        <v>0</v>
      </c>
      <c r="P43" s="20">
        <f>(Table3[[#This Row],[NetAmount]])+(Table3[[#This Row],[NetAmount]]*0%)</f>
        <v>47134.559999999998</v>
      </c>
      <c r="Q43" s="10">
        <v>200080652</v>
      </c>
      <c r="R43" s="10" t="s">
        <v>91</v>
      </c>
      <c r="S43" s="6" t="s">
        <v>58</v>
      </c>
      <c r="T43" s="10">
        <v>0</v>
      </c>
      <c r="U43" s="10" t="s">
        <v>59</v>
      </c>
      <c r="V43" s="6" t="s">
        <v>60</v>
      </c>
      <c r="W43" s="10" t="s">
        <v>92</v>
      </c>
      <c r="X43" s="10" t="s">
        <v>93</v>
      </c>
      <c r="Y43" s="10">
        <v>51</v>
      </c>
      <c r="Z43" s="10"/>
      <c r="AA43" s="10" t="s">
        <v>94</v>
      </c>
      <c r="AB43" s="10"/>
      <c r="AC43" s="10"/>
      <c r="AD43" s="10"/>
      <c r="AE43" s="36">
        <v>204908000</v>
      </c>
      <c r="AF43" s="30" t="s">
        <v>151</v>
      </c>
      <c r="AG43" s="6" t="s">
        <v>58</v>
      </c>
      <c r="AH43" s="10" t="s">
        <v>59</v>
      </c>
      <c r="AI43" s="10" t="s">
        <v>193</v>
      </c>
      <c r="AJ43" s="10" t="s">
        <v>193</v>
      </c>
      <c r="AK43" s="21" t="s">
        <v>227</v>
      </c>
      <c r="AL43" s="21" t="s">
        <v>242</v>
      </c>
      <c r="AM43" s="10" t="s">
        <v>254</v>
      </c>
      <c r="AN43" s="10"/>
      <c r="AO43" s="10"/>
      <c r="AP43" s="10"/>
      <c r="AQ43" s="10"/>
      <c r="AR43" s="6" t="s">
        <v>95</v>
      </c>
      <c r="AS43" s="6" t="s">
        <v>96</v>
      </c>
      <c r="AT43" s="13" t="s">
        <v>97</v>
      </c>
      <c r="AU43" s="13" t="s">
        <v>100</v>
      </c>
      <c r="AV43" s="6" t="s">
        <v>98</v>
      </c>
      <c r="AW43" s="6" t="s">
        <v>99</v>
      </c>
      <c r="AX43" s="10"/>
      <c r="AY43" s="10"/>
      <c r="AZ43" s="10"/>
      <c r="BA43" s="10"/>
      <c r="BB43" s="10"/>
      <c r="BC43" s="16">
        <v>0</v>
      </c>
      <c r="BD43" s="16">
        <v>0</v>
      </c>
      <c r="BE43" s="6" t="s">
        <v>479</v>
      </c>
      <c r="BF43" s="10"/>
      <c r="BG43" s="10"/>
    </row>
    <row r="44" spans="1:59" ht="45" x14ac:dyDescent="0.25">
      <c r="A44" s="6" t="s">
        <v>57</v>
      </c>
      <c r="B44" s="4" t="s">
        <v>267</v>
      </c>
      <c r="C44" s="4" t="s">
        <v>120</v>
      </c>
      <c r="D44" s="10">
        <v>6920</v>
      </c>
      <c r="E44" s="11">
        <v>21002992</v>
      </c>
      <c r="F44" s="10"/>
      <c r="G44" s="10"/>
      <c r="H44" s="10"/>
      <c r="I44" s="10"/>
      <c r="J44" s="10"/>
      <c r="K44" s="20">
        <v>3500</v>
      </c>
      <c r="L44" s="12">
        <v>0</v>
      </c>
      <c r="M44" s="20">
        <f>Table3[[#This Row],[TotalSalesAmount]]+Table3[[#This Row],[TotalDiscountAmount]]</f>
        <v>3500</v>
      </c>
      <c r="N44" s="12">
        <v>0</v>
      </c>
      <c r="O44" s="12">
        <v>0</v>
      </c>
      <c r="P44" s="20">
        <f>(Table3[[#This Row],[NetAmount]])+(Table3[[#This Row],[NetAmount]]*14%)</f>
        <v>3990</v>
      </c>
      <c r="Q44" s="10">
        <v>200080652</v>
      </c>
      <c r="R44" s="10" t="s">
        <v>91</v>
      </c>
      <c r="S44" s="6" t="s">
        <v>58</v>
      </c>
      <c r="T44" s="10">
        <v>0</v>
      </c>
      <c r="U44" s="10" t="s">
        <v>59</v>
      </c>
      <c r="V44" s="6" t="s">
        <v>60</v>
      </c>
      <c r="W44" s="10" t="s">
        <v>92</v>
      </c>
      <c r="X44" s="10" t="s">
        <v>93</v>
      </c>
      <c r="Y44" s="10">
        <v>51</v>
      </c>
      <c r="Z44" s="10"/>
      <c r="AA44" s="10" t="s">
        <v>94</v>
      </c>
      <c r="AB44" s="10"/>
      <c r="AC44" s="10"/>
      <c r="AD44" s="10"/>
      <c r="AE44" s="36">
        <v>320648850</v>
      </c>
      <c r="AF44" s="30" t="s">
        <v>152</v>
      </c>
      <c r="AG44" s="6" t="s">
        <v>58</v>
      </c>
      <c r="AH44" s="10" t="s">
        <v>59</v>
      </c>
      <c r="AI44" s="10" t="s">
        <v>179</v>
      </c>
      <c r="AJ44" s="10" t="s">
        <v>179</v>
      </c>
      <c r="AK44" s="21" t="s">
        <v>228</v>
      </c>
      <c r="AL44" s="21">
        <v>90</v>
      </c>
      <c r="AM44" s="10" t="s">
        <v>261</v>
      </c>
      <c r="AN44" s="10"/>
      <c r="AO44" s="10"/>
      <c r="AP44" s="10"/>
      <c r="AQ44" s="10"/>
      <c r="AR44" s="6" t="s">
        <v>95</v>
      </c>
      <c r="AS44" s="6" t="s">
        <v>96</v>
      </c>
      <c r="AT44" s="13" t="s">
        <v>97</v>
      </c>
      <c r="AU44" s="13" t="s">
        <v>100</v>
      </c>
      <c r="AV44" s="6" t="s">
        <v>98</v>
      </c>
      <c r="AW44" s="6" t="s">
        <v>99</v>
      </c>
      <c r="AX44" s="10"/>
      <c r="AY44" s="10"/>
      <c r="AZ44" s="10"/>
      <c r="BA44" s="10"/>
      <c r="BB44" s="10"/>
      <c r="BC44" s="16">
        <v>0</v>
      </c>
      <c r="BD44" s="16">
        <v>0</v>
      </c>
      <c r="BE44" s="6" t="s">
        <v>479</v>
      </c>
      <c r="BF44" s="10"/>
      <c r="BG44" s="10"/>
    </row>
    <row r="45" spans="1:59" ht="45" x14ac:dyDescent="0.25">
      <c r="A45" s="6" t="s">
        <v>57</v>
      </c>
      <c r="B45" s="4" t="s">
        <v>267</v>
      </c>
      <c r="C45" s="4" t="s">
        <v>120</v>
      </c>
      <c r="D45" s="10">
        <v>6920</v>
      </c>
      <c r="E45" s="11">
        <v>21002993</v>
      </c>
      <c r="F45" s="10"/>
      <c r="G45" s="10"/>
      <c r="H45" s="10"/>
      <c r="I45" s="10"/>
      <c r="J45" s="10"/>
      <c r="K45" s="20">
        <v>3000</v>
      </c>
      <c r="L45" s="12">
        <v>0</v>
      </c>
      <c r="M45" s="20">
        <f>Table3[[#This Row],[TotalSalesAmount]]+Table3[[#This Row],[TotalDiscountAmount]]</f>
        <v>3000</v>
      </c>
      <c r="N45" s="12">
        <v>0</v>
      </c>
      <c r="O45" s="12">
        <v>0</v>
      </c>
      <c r="P45" s="20">
        <f>(Table3[[#This Row],[NetAmount]])+(Table3[[#This Row],[NetAmount]]*14%)</f>
        <v>3420</v>
      </c>
      <c r="Q45" s="10">
        <v>200080652</v>
      </c>
      <c r="R45" s="10" t="s">
        <v>91</v>
      </c>
      <c r="S45" s="6" t="s">
        <v>58</v>
      </c>
      <c r="T45" s="10">
        <v>0</v>
      </c>
      <c r="U45" s="10" t="s">
        <v>59</v>
      </c>
      <c r="V45" s="6" t="s">
        <v>60</v>
      </c>
      <c r="W45" s="10" t="s">
        <v>92</v>
      </c>
      <c r="X45" s="10" t="s">
        <v>93</v>
      </c>
      <c r="Y45" s="10">
        <v>51</v>
      </c>
      <c r="Z45" s="10"/>
      <c r="AA45" s="10" t="s">
        <v>94</v>
      </c>
      <c r="AB45" s="10"/>
      <c r="AC45" s="10"/>
      <c r="AD45" s="10"/>
      <c r="AE45" s="36">
        <v>100413536</v>
      </c>
      <c r="AF45" s="30" t="s">
        <v>153</v>
      </c>
      <c r="AG45" s="6" t="s">
        <v>58</v>
      </c>
      <c r="AH45" s="10" t="s">
        <v>59</v>
      </c>
      <c r="AI45" s="10" t="s">
        <v>179</v>
      </c>
      <c r="AJ45" s="10" t="s">
        <v>179</v>
      </c>
      <c r="AK45" s="21" t="s">
        <v>229</v>
      </c>
      <c r="AL45" s="21">
        <v>175</v>
      </c>
      <c r="AM45" s="10" t="s">
        <v>262</v>
      </c>
      <c r="AN45" s="10"/>
      <c r="AO45" s="10"/>
      <c r="AP45" s="10"/>
      <c r="AQ45" s="10"/>
      <c r="AR45" s="6" t="s">
        <v>95</v>
      </c>
      <c r="AS45" s="6" t="s">
        <v>96</v>
      </c>
      <c r="AT45" s="13" t="s">
        <v>97</v>
      </c>
      <c r="AU45" s="13" t="s">
        <v>100</v>
      </c>
      <c r="AV45" s="6" t="s">
        <v>98</v>
      </c>
      <c r="AW45" s="6" t="s">
        <v>99</v>
      </c>
      <c r="AX45" s="10"/>
      <c r="AY45" s="10"/>
      <c r="AZ45" s="10"/>
      <c r="BA45" s="10"/>
      <c r="BB45" s="10"/>
      <c r="BC45" s="16">
        <v>0</v>
      </c>
      <c r="BD45" s="16">
        <v>0</v>
      </c>
      <c r="BE45" s="6" t="s">
        <v>479</v>
      </c>
      <c r="BF45" s="10"/>
      <c r="BG45" s="10"/>
    </row>
    <row r="46" spans="1:59" s="1" customFormat="1" ht="45" x14ac:dyDescent="0.25">
      <c r="A46" s="6" t="s">
        <v>57</v>
      </c>
      <c r="B46" s="4" t="s">
        <v>267</v>
      </c>
      <c r="C46" s="4" t="s">
        <v>480</v>
      </c>
      <c r="D46" s="10">
        <v>6920</v>
      </c>
      <c r="E46" s="11">
        <v>21002994</v>
      </c>
      <c r="F46" s="10"/>
      <c r="G46" s="10"/>
      <c r="H46" s="10"/>
      <c r="I46" s="10"/>
      <c r="J46" s="10"/>
      <c r="K46" s="20">
        <v>43500</v>
      </c>
      <c r="L46" s="12">
        <v>0</v>
      </c>
      <c r="M46" s="20">
        <f>Table3[[#This Row],[TotalSalesAmount]]+Table3[[#This Row],[TotalDiscountAmount]]</f>
        <v>43500</v>
      </c>
      <c r="N46" s="12">
        <v>0</v>
      </c>
      <c r="O46" s="12">
        <v>0</v>
      </c>
      <c r="P46" s="20">
        <f>(Table3[[#This Row],[NetAmount]])+(Table3[[#This Row],[NetAmount]]*14%)</f>
        <v>49590</v>
      </c>
      <c r="Q46" s="10">
        <v>200080652</v>
      </c>
      <c r="R46" s="10" t="s">
        <v>91</v>
      </c>
      <c r="S46" s="6" t="s">
        <v>58</v>
      </c>
      <c r="T46" s="10">
        <v>0</v>
      </c>
      <c r="U46" s="10" t="s">
        <v>59</v>
      </c>
      <c r="V46" s="6" t="s">
        <v>60</v>
      </c>
      <c r="W46" s="10" t="s">
        <v>92</v>
      </c>
      <c r="X46" s="10" t="s">
        <v>93</v>
      </c>
      <c r="Y46" s="10">
        <v>51</v>
      </c>
      <c r="Z46" s="10"/>
      <c r="AA46" s="10" t="s">
        <v>94</v>
      </c>
      <c r="AB46" s="10"/>
      <c r="AC46" s="10"/>
      <c r="AD46" s="10"/>
      <c r="AE46" s="36" t="s">
        <v>473</v>
      </c>
      <c r="AF46" s="30" t="s">
        <v>154</v>
      </c>
      <c r="AG46" s="6" t="s">
        <v>58</v>
      </c>
      <c r="AH46" s="10" t="s">
        <v>59</v>
      </c>
      <c r="AI46" s="10" t="s">
        <v>194</v>
      </c>
      <c r="AJ46" s="10" t="s">
        <v>194</v>
      </c>
      <c r="AK46" s="21" t="s">
        <v>242</v>
      </c>
      <c r="AL46" s="21" t="s">
        <v>242</v>
      </c>
      <c r="AM46" s="10" t="s">
        <v>254</v>
      </c>
      <c r="AN46" s="10"/>
      <c r="AO46" s="10"/>
      <c r="AP46" s="10"/>
      <c r="AQ46" s="10"/>
      <c r="AR46" s="6" t="s">
        <v>95</v>
      </c>
      <c r="AS46" s="6" t="s">
        <v>96</v>
      </c>
      <c r="AT46" s="13" t="s">
        <v>97</v>
      </c>
      <c r="AU46" s="13" t="s">
        <v>100</v>
      </c>
      <c r="AV46" s="6" t="s">
        <v>98</v>
      </c>
      <c r="AW46" s="6" t="s">
        <v>99</v>
      </c>
      <c r="AX46" s="10"/>
      <c r="AY46" s="10"/>
      <c r="AZ46" s="10"/>
      <c r="BA46" s="10"/>
      <c r="BB46" s="10"/>
      <c r="BC46" s="16">
        <v>0</v>
      </c>
      <c r="BD46" s="16">
        <v>0</v>
      </c>
      <c r="BE46" s="6" t="s">
        <v>479</v>
      </c>
      <c r="BF46" s="10"/>
      <c r="BG46" s="10"/>
    </row>
    <row r="47" spans="1:59" ht="45" x14ac:dyDescent="0.25">
      <c r="A47" s="6" t="s">
        <v>57</v>
      </c>
      <c r="B47" s="4" t="s">
        <v>267</v>
      </c>
      <c r="C47" s="4" t="s">
        <v>120</v>
      </c>
      <c r="D47" s="10">
        <v>6920</v>
      </c>
      <c r="E47" s="11">
        <v>21002995</v>
      </c>
      <c r="F47" s="10"/>
      <c r="G47" s="10"/>
      <c r="H47" s="10"/>
      <c r="I47" s="10"/>
      <c r="J47" s="10"/>
      <c r="K47" s="20">
        <v>6000</v>
      </c>
      <c r="L47" s="12">
        <v>0</v>
      </c>
      <c r="M47" s="20">
        <f>Table3[[#This Row],[TotalSalesAmount]]+Table3[[#This Row],[TotalDiscountAmount]]</f>
        <v>6000</v>
      </c>
      <c r="N47" s="12">
        <v>0</v>
      </c>
      <c r="O47" s="12">
        <v>0</v>
      </c>
      <c r="P47" s="20">
        <f>(Table3[[#This Row],[NetAmount]])+(Table3[[#This Row],[NetAmount]]*14%)</f>
        <v>6840</v>
      </c>
      <c r="Q47" s="10">
        <v>200080652</v>
      </c>
      <c r="R47" s="10" t="s">
        <v>91</v>
      </c>
      <c r="S47" s="6" t="s">
        <v>58</v>
      </c>
      <c r="T47" s="10">
        <v>0</v>
      </c>
      <c r="U47" s="10" t="s">
        <v>59</v>
      </c>
      <c r="V47" s="6" t="s">
        <v>60</v>
      </c>
      <c r="W47" s="10" t="s">
        <v>92</v>
      </c>
      <c r="X47" s="10" t="s">
        <v>93</v>
      </c>
      <c r="Y47" s="10">
        <v>51</v>
      </c>
      <c r="Z47" s="10"/>
      <c r="AA47" s="10" t="s">
        <v>94</v>
      </c>
      <c r="AB47" s="10"/>
      <c r="AC47" s="10"/>
      <c r="AD47" s="10"/>
      <c r="AE47" s="36">
        <v>100257658</v>
      </c>
      <c r="AF47" s="30" t="s">
        <v>143</v>
      </c>
      <c r="AG47" s="6" t="s">
        <v>58</v>
      </c>
      <c r="AH47" s="10" t="s">
        <v>59</v>
      </c>
      <c r="AI47" s="21" t="s">
        <v>220</v>
      </c>
      <c r="AJ47" s="21" t="s">
        <v>220</v>
      </c>
      <c r="AK47" s="21" t="s">
        <v>242</v>
      </c>
      <c r="AL47" s="21" t="s">
        <v>242</v>
      </c>
      <c r="AM47" s="10" t="s">
        <v>254</v>
      </c>
      <c r="AN47" s="10"/>
      <c r="AO47" s="10"/>
      <c r="AP47" s="10"/>
      <c r="AQ47" s="10"/>
      <c r="AR47" s="6" t="s">
        <v>95</v>
      </c>
      <c r="AS47" s="6" t="s">
        <v>96</v>
      </c>
      <c r="AT47" s="13" t="s">
        <v>97</v>
      </c>
      <c r="AU47" s="13" t="s">
        <v>100</v>
      </c>
      <c r="AV47" s="6" t="s">
        <v>98</v>
      </c>
      <c r="AW47" s="6" t="s">
        <v>99</v>
      </c>
      <c r="AX47" s="10"/>
      <c r="AY47" s="10"/>
      <c r="AZ47" s="10"/>
      <c r="BA47" s="10"/>
      <c r="BB47" s="10"/>
      <c r="BC47" s="16">
        <v>0</v>
      </c>
      <c r="BD47" s="16">
        <v>0</v>
      </c>
      <c r="BE47" s="6" t="s">
        <v>479</v>
      </c>
      <c r="BF47" s="10"/>
      <c r="BG47" s="10"/>
    </row>
    <row r="48" spans="1:59" ht="45" x14ac:dyDescent="0.25">
      <c r="A48" s="6" t="s">
        <v>57</v>
      </c>
      <c r="B48" s="4" t="s">
        <v>267</v>
      </c>
      <c r="C48" s="4" t="s">
        <v>120</v>
      </c>
      <c r="D48" s="10">
        <v>6920</v>
      </c>
      <c r="E48" s="11">
        <v>21002996</v>
      </c>
      <c r="F48" s="10"/>
      <c r="G48" s="10"/>
      <c r="H48" s="10"/>
      <c r="I48" s="10"/>
      <c r="J48" s="10"/>
      <c r="K48" s="20">
        <v>18910.39</v>
      </c>
      <c r="L48" s="12">
        <v>0</v>
      </c>
      <c r="M48" s="20">
        <f>Table3[[#This Row],[TotalSalesAmount]]+Table3[[#This Row],[TotalDiscountAmount]]</f>
        <v>18910.39</v>
      </c>
      <c r="N48" s="12">
        <v>0</v>
      </c>
      <c r="O48" s="12">
        <v>0</v>
      </c>
      <c r="P48" s="20">
        <f>(Table3[[#This Row],[NetAmount]])+(Table3[[#This Row],[NetAmount]]*0%)</f>
        <v>18910.39</v>
      </c>
      <c r="Q48" s="10">
        <v>200080652</v>
      </c>
      <c r="R48" s="10" t="s">
        <v>91</v>
      </c>
      <c r="S48" s="6" t="s">
        <v>58</v>
      </c>
      <c r="T48" s="10">
        <v>0</v>
      </c>
      <c r="U48" s="10" t="s">
        <v>59</v>
      </c>
      <c r="V48" s="6" t="s">
        <v>60</v>
      </c>
      <c r="W48" s="10" t="s">
        <v>92</v>
      </c>
      <c r="X48" s="10" t="s">
        <v>93</v>
      </c>
      <c r="Y48" s="10">
        <v>51</v>
      </c>
      <c r="Z48" s="10"/>
      <c r="AA48" s="10" t="s">
        <v>94</v>
      </c>
      <c r="AB48" s="10"/>
      <c r="AC48" s="10"/>
      <c r="AD48" s="10"/>
      <c r="AE48" s="36" t="s">
        <v>272</v>
      </c>
      <c r="AF48" s="30" t="s">
        <v>155</v>
      </c>
      <c r="AG48" s="6" t="s">
        <v>108</v>
      </c>
      <c r="AH48" s="2" t="s">
        <v>474</v>
      </c>
      <c r="AI48" s="10" t="s">
        <v>195</v>
      </c>
      <c r="AJ48" s="10" t="s">
        <v>195</v>
      </c>
      <c r="AK48" s="21" t="s">
        <v>230</v>
      </c>
      <c r="AL48" s="21" t="s">
        <v>242</v>
      </c>
      <c r="AM48" s="10" t="s">
        <v>263</v>
      </c>
      <c r="AN48" s="10"/>
      <c r="AO48" s="10"/>
      <c r="AP48" s="10"/>
      <c r="AQ48" s="10"/>
      <c r="AR48" s="6" t="s">
        <v>95</v>
      </c>
      <c r="AS48" s="6" t="s">
        <v>96</v>
      </c>
      <c r="AT48" s="13" t="s">
        <v>97</v>
      </c>
      <c r="AU48" s="13" t="s">
        <v>100</v>
      </c>
      <c r="AV48" s="6" t="s">
        <v>98</v>
      </c>
      <c r="AW48" s="6" t="s">
        <v>99</v>
      </c>
      <c r="AX48" s="10"/>
      <c r="AY48" s="10"/>
      <c r="AZ48" s="10"/>
      <c r="BA48" s="10"/>
      <c r="BB48" s="10"/>
      <c r="BC48" s="16">
        <v>0</v>
      </c>
      <c r="BD48" s="16">
        <v>0</v>
      </c>
      <c r="BE48" s="6" t="s">
        <v>479</v>
      </c>
      <c r="BF48" s="10"/>
      <c r="BG48" s="10"/>
    </row>
    <row r="49" spans="1:59" ht="45" x14ac:dyDescent="0.25">
      <c r="A49" s="6" t="s">
        <v>57</v>
      </c>
      <c r="B49" s="4" t="s">
        <v>267</v>
      </c>
      <c r="C49" s="4" t="s">
        <v>120</v>
      </c>
      <c r="D49" s="10">
        <v>6920</v>
      </c>
      <c r="E49" s="11">
        <v>21002997</v>
      </c>
      <c r="F49" s="10"/>
      <c r="G49" s="10"/>
      <c r="H49" s="10"/>
      <c r="I49" s="10"/>
      <c r="J49" s="10"/>
      <c r="K49" s="20">
        <v>93483.55</v>
      </c>
      <c r="L49" s="12">
        <v>0</v>
      </c>
      <c r="M49" s="20">
        <f>Table3[[#This Row],[TotalSalesAmount]]+Table3[[#This Row],[TotalDiscountAmount]]</f>
        <v>93483.55</v>
      </c>
      <c r="N49" s="12">
        <v>0</v>
      </c>
      <c r="O49" s="12">
        <v>0</v>
      </c>
      <c r="P49" s="20">
        <f>(Table3[[#This Row],[NetAmount]])+(Table3[[#This Row],[NetAmount]]*0%)</f>
        <v>93483.55</v>
      </c>
      <c r="Q49" s="10">
        <v>200080652</v>
      </c>
      <c r="R49" s="10" t="s">
        <v>91</v>
      </c>
      <c r="S49" s="6" t="s">
        <v>58</v>
      </c>
      <c r="T49" s="10">
        <v>0</v>
      </c>
      <c r="U49" s="10" t="s">
        <v>59</v>
      </c>
      <c r="V49" s="6" t="s">
        <v>60</v>
      </c>
      <c r="W49" s="10" t="s">
        <v>92</v>
      </c>
      <c r="X49" s="10" t="s">
        <v>93</v>
      </c>
      <c r="Y49" s="10">
        <v>51</v>
      </c>
      <c r="Z49" s="10"/>
      <c r="AA49" s="10" t="s">
        <v>94</v>
      </c>
      <c r="AB49" s="10"/>
      <c r="AC49" s="10"/>
      <c r="AD49" s="10"/>
      <c r="AE49" s="36" t="s">
        <v>273</v>
      </c>
      <c r="AF49" s="30" t="s">
        <v>156</v>
      </c>
      <c r="AG49" s="6" t="s">
        <v>108</v>
      </c>
      <c r="AH49" s="10" t="s">
        <v>174</v>
      </c>
      <c r="AI49" s="10" t="s">
        <v>196</v>
      </c>
      <c r="AJ49" s="10" t="s">
        <v>196</v>
      </c>
      <c r="AK49" s="21" t="s">
        <v>231</v>
      </c>
      <c r="AL49" s="21" t="s">
        <v>242</v>
      </c>
      <c r="AM49" s="10" t="s">
        <v>254</v>
      </c>
      <c r="AN49" s="10"/>
      <c r="AO49" s="10"/>
      <c r="AP49" s="10"/>
      <c r="AQ49" s="10"/>
      <c r="AR49" s="6" t="s">
        <v>95</v>
      </c>
      <c r="AS49" s="6" t="s">
        <v>96</v>
      </c>
      <c r="AT49" s="13" t="s">
        <v>97</v>
      </c>
      <c r="AU49" s="13" t="s">
        <v>100</v>
      </c>
      <c r="AV49" s="6" t="s">
        <v>98</v>
      </c>
      <c r="AW49" s="6" t="s">
        <v>99</v>
      </c>
      <c r="AX49" s="10"/>
      <c r="AY49" s="10"/>
      <c r="AZ49" s="10"/>
      <c r="BA49" s="10"/>
      <c r="BB49" s="10"/>
      <c r="BC49" s="16">
        <v>0</v>
      </c>
      <c r="BD49" s="16">
        <v>0</v>
      </c>
      <c r="BE49" s="6" t="s">
        <v>479</v>
      </c>
      <c r="BF49" s="10"/>
      <c r="BG49" s="10"/>
    </row>
    <row r="50" spans="1:59" ht="45" x14ac:dyDescent="0.25">
      <c r="A50" s="6" t="s">
        <v>57</v>
      </c>
      <c r="B50" s="4" t="s">
        <v>267</v>
      </c>
      <c r="C50" s="4" t="s">
        <v>120</v>
      </c>
      <c r="D50" s="10">
        <v>6920</v>
      </c>
      <c r="E50" s="11">
        <v>21002998</v>
      </c>
      <c r="F50" s="10"/>
      <c r="G50" s="10"/>
      <c r="H50" s="10"/>
      <c r="I50" s="10"/>
      <c r="J50" s="10"/>
      <c r="K50" s="20">
        <v>13747.58</v>
      </c>
      <c r="L50" s="12">
        <v>0</v>
      </c>
      <c r="M50" s="20">
        <f>Table3[[#This Row],[TotalSalesAmount]]+Table3[[#This Row],[TotalDiscountAmount]]</f>
        <v>13747.58</v>
      </c>
      <c r="N50" s="12">
        <v>0</v>
      </c>
      <c r="O50" s="12">
        <v>0</v>
      </c>
      <c r="P50" s="20">
        <f>(Table3[[#This Row],[NetAmount]])+(Table3[[#This Row],[NetAmount]]*0%)</f>
        <v>13747.58</v>
      </c>
      <c r="Q50" s="10">
        <v>200080652</v>
      </c>
      <c r="R50" s="10" t="s">
        <v>91</v>
      </c>
      <c r="S50" s="6" t="s">
        <v>58</v>
      </c>
      <c r="T50" s="10">
        <v>0</v>
      </c>
      <c r="U50" s="10" t="s">
        <v>59</v>
      </c>
      <c r="V50" s="6" t="s">
        <v>60</v>
      </c>
      <c r="W50" s="10" t="s">
        <v>92</v>
      </c>
      <c r="X50" s="10" t="s">
        <v>93</v>
      </c>
      <c r="Y50" s="10">
        <v>51</v>
      </c>
      <c r="Z50" s="10"/>
      <c r="AA50" s="10" t="s">
        <v>94</v>
      </c>
      <c r="AB50" s="10"/>
      <c r="AC50" s="10"/>
      <c r="AD50" s="10"/>
      <c r="AE50" s="36" t="s">
        <v>273</v>
      </c>
      <c r="AF50" s="30" t="s">
        <v>156</v>
      </c>
      <c r="AG50" s="6" t="s">
        <v>108</v>
      </c>
      <c r="AH50" s="10" t="s">
        <v>174</v>
      </c>
      <c r="AI50" s="10" t="s">
        <v>196</v>
      </c>
      <c r="AJ50" s="10" t="s">
        <v>196</v>
      </c>
      <c r="AK50" s="21" t="s">
        <v>231</v>
      </c>
      <c r="AL50" s="21" t="s">
        <v>242</v>
      </c>
      <c r="AM50" s="10" t="s">
        <v>254</v>
      </c>
      <c r="AN50" s="10"/>
      <c r="AO50" s="10"/>
      <c r="AP50" s="10"/>
      <c r="AQ50" s="10"/>
      <c r="AR50" s="6" t="s">
        <v>95</v>
      </c>
      <c r="AS50" s="6" t="s">
        <v>96</v>
      </c>
      <c r="AT50" s="13" t="s">
        <v>97</v>
      </c>
      <c r="AU50" s="13" t="s">
        <v>100</v>
      </c>
      <c r="AV50" s="6" t="s">
        <v>98</v>
      </c>
      <c r="AW50" s="6" t="s">
        <v>99</v>
      </c>
      <c r="AX50" s="10"/>
      <c r="AY50" s="10"/>
      <c r="AZ50" s="10"/>
      <c r="BA50" s="10"/>
      <c r="BB50" s="10"/>
      <c r="BC50" s="16">
        <v>0</v>
      </c>
      <c r="BD50" s="16">
        <v>0</v>
      </c>
      <c r="BE50" s="6" t="s">
        <v>479</v>
      </c>
      <c r="BF50" s="10"/>
      <c r="BG50" s="10"/>
    </row>
    <row r="51" spans="1:59" ht="45" x14ac:dyDescent="0.25">
      <c r="A51" s="6" t="s">
        <v>57</v>
      </c>
      <c r="B51" s="4" t="s">
        <v>267</v>
      </c>
      <c r="C51" s="4" t="s">
        <v>120</v>
      </c>
      <c r="D51" s="10">
        <v>6920</v>
      </c>
      <c r="E51" s="11">
        <v>21002999</v>
      </c>
      <c r="F51" s="10"/>
      <c r="G51" s="10"/>
      <c r="H51" s="10"/>
      <c r="I51" s="10"/>
      <c r="J51" s="10"/>
      <c r="K51" s="20">
        <v>8800</v>
      </c>
      <c r="L51" s="12">
        <v>0</v>
      </c>
      <c r="M51" s="20">
        <f>Table3[[#This Row],[TotalSalesAmount]]+Table3[[#This Row],[TotalDiscountAmount]]</f>
        <v>8800</v>
      </c>
      <c r="N51" s="12">
        <v>0</v>
      </c>
      <c r="O51" s="12">
        <v>0</v>
      </c>
      <c r="P51" s="20">
        <f>(Table3[[#This Row],[NetAmount]])+(Table3[[#This Row],[NetAmount]]*14%)</f>
        <v>10032</v>
      </c>
      <c r="Q51" s="10">
        <v>200080652</v>
      </c>
      <c r="R51" s="10" t="s">
        <v>91</v>
      </c>
      <c r="S51" s="6" t="s">
        <v>58</v>
      </c>
      <c r="T51" s="10">
        <v>0</v>
      </c>
      <c r="U51" s="10" t="s">
        <v>59</v>
      </c>
      <c r="V51" s="6" t="s">
        <v>60</v>
      </c>
      <c r="W51" s="10" t="s">
        <v>92</v>
      </c>
      <c r="X51" s="10" t="s">
        <v>93</v>
      </c>
      <c r="Y51" s="10">
        <v>51</v>
      </c>
      <c r="Z51" s="10"/>
      <c r="AA51" s="10" t="s">
        <v>94</v>
      </c>
      <c r="AB51" s="10"/>
      <c r="AC51" s="10"/>
      <c r="AD51" s="10"/>
      <c r="AE51" s="36">
        <v>205146996</v>
      </c>
      <c r="AF51" s="30" t="s">
        <v>157</v>
      </c>
      <c r="AG51" s="6" t="s">
        <v>58</v>
      </c>
      <c r="AH51" s="10" t="s">
        <v>59</v>
      </c>
      <c r="AI51" s="10" t="s">
        <v>61</v>
      </c>
      <c r="AJ51" s="10" t="s">
        <v>61</v>
      </c>
      <c r="AK51" s="21" t="s">
        <v>248</v>
      </c>
      <c r="AL51" s="21">
        <v>55</v>
      </c>
      <c r="AM51" s="10" t="s">
        <v>254</v>
      </c>
      <c r="AN51" s="10"/>
      <c r="AO51" s="10"/>
      <c r="AP51" s="10"/>
      <c r="AQ51" s="10"/>
      <c r="AR51" s="6" t="s">
        <v>95</v>
      </c>
      <c r="AS51" s="6" t="s">
        <v>96</v>
      </c>
      <c r="AT51" s="13" t="s">
        <v>97</v>
      </c>
      <c r="AU51" s="13" t="s">
        <v>100</v>
      </c>
      <c r="AV51" s="6" t="s">
        <v>98</v>
      </c>
      <c r="AW51" s="6" t="s">
        <v>99</v>
      </c>
      <c r="AX51" s="10"/>
      <c r="AY51" s="10"/>
      <c r="AZ51" s="10"/>
      <c r="BA51" s="10"/>
      <c r="BB51" s="10"/>
      <c r="BC51" s="16">
        <v>0</v>
      </c>
      <c r="BD51" s="16">
        <v>0</v>
      </c>
      <c r="BE51" s="6" t="s">
        <v>479</v>
      </c>
      <c r="BF51" s="10"/>
      <c r="BG51" s="10"/>
    </row>
    <row r="52" spans="1:59" ht="45" x14ac:dyDescent="0.25">
      <c r="A52" s="6" t="s">
        <v>57</v>
      </c>
      <c r="B52" s="4" t="s">
        <v>267</v>
      </c>
      <c r="C52" s="4" t="s">
        <v>120</v>
      </c>
      <c r="D52" s="10">
        <v>6920</v>
      </c>
      <c r="E52" s="11">
        <v>21003000</v>
      </c>
      <c r="F52" s="10"/>
      <c r="G52" s="10"/>
      <c r="H52" s="10"/>
      <c r="I52" s="10"/>
      <c r="J52" s="10"/>
      <c r="K52" s="20">
        <v>24200</v>
      </c>
      <c r="L52" s="12">
        <v>0</v>
      </c>
      <c r="M52" s="20">
        <f>Table3[[#This Row],[TotalSalesAmount]]+Table3[[#This Row],[TotalDiscountAmount]]</f>
        <v>24200</v>
      </c>
      <c r="N52" s="12">
        <v>0</v>
      </c>
      <c r="O52" s="12">
        <v>0</v>
      </c>
      <c r="P52" s="20">
        <f>(Table3[[#This Row],[NetAmount]])+(Table3[[#This Row],[NetAmount]]*14%)</f>
        <v>27588</v>
      </c>
      <c r="Q52" s="10">
        <v>200080652</v>
      </c>
      <c r="R52" s="10" t="s">
        <v>91</v>
      </c>
      <c r="S52" s="6" t="s">
        <v>58</v>
      </c>
      <c r="T52" s="10">
        <v>0</v>
      </c>
      <c r="U52" s="10" t="s">
        <v>59</v>
      </c>
      <c r="V52" s="6" t="s">
        <v>60</v>
      </c>
      <c r="W52" s="10" t="s">
        <v>92</v>
      </c>
      <c r="X52" s="10" t="s">
        <v>93</v>
      </c>
      <c r="Y52" s="10">
        <v>51</v>
      </c>
      <c r="Z52" s="10"/>
      <c r="AA52" s="10" t="s">
        <v>94</v>
      </c>
      <c r="AB52" s="10"/>
      <c r="AC52" s="10"/>
      <c r="AD52" s="10"/>
      <c r="AE52" s="36">
        <v>200149946</v>
      </c>
      <c r="AF52" s="30" t="s">
        <v>158</v>
      </c>
      <c r="AG52" s="6" t="s">
        <v>58</v>
      </c>
      <c r="AH52" s="10" t="s">
        <v>59</v>
      </c>
      <c r="AI52" s="10" t="s">
        <v>179</v>
      </c>
      <c r="AJ52" s="10" t="s">
        <v>179</v>
      </c>
      <c r="AK52" s="21" t="s">
        <v>249</v>
      </c>
      <c r="AL52" s="21">
        <v>40</v>
      </c>
      <c r="AM52" s="10" t="s">
        <v>254</v>
      </c>
      <c r="AN52" s="10"/>
      <c r="AO52" s="10"/>
      <c r="AP52" s="10"/>
      <c r="AQ52" s="10"/>
      <c r="AR52" s="6" t="s">
        <v>95</v>
      </c>
      <c r="AS52" s="6" t="s">
        <v>96</v>
      </c>
      <c r="AT52" s="13" t="s">
        <v>97</v>
      </c>
      <c r="AU52" s="13" t="s">
        <v>100</v>
      </c>
      <c r="AV52" s="6" t="s">
        <v>98</v>
      </c>
      <c r="AW52" s="6" t="s">
        <v>99</v>
      </c>
      <c r="AX52" s="10"/>
      <c r="AY52" s="10"/>
      <c r="AZ52" s="10"/>
      <c r="BA52" s="10"/>
      <c r="BB52" s="10"/>
      <c r="BC52" s="16">
        <v>0</v>
      </c>
      <c r="BD52" s="16">
        <v>0</v>
      </c>
      <c r="BE52" s="6" t="s">
        <v>479</v>
      </c>
      <c r="BF52" s="10"/>
      <c r="BG52" s="10"/>
    </row>
    <row r="53" spans="1:59" ht="45" x14ac:dyDescent="0.25">
      <c r="A53" s="6" t="s">
        <v>57</v>
      </c>
      <c r="B53" s="4" t="s">
        <v>267</v>
      </c>
      <c r="C53" s="4" t="s">
        <v>120</v>
      </c>
      <c r="D53" s="10">
        <v>6920</v>
      </c>
      <c r="E53" s="11">
        <v>21003001</v>
      </c>
      <c r="F53" s="10"/>
      <c r="G53" s="10"/>
      <c r="H53" s="10"/>
      <c r="I53" s="10"/>
      <c r="J53" s="10"/>
      <c r="K53" s="20">
        <v>19350</v>
      </c>
      <c r="L53" s="12">
        <v>0</v>
      </c>
      <c r="M53" s="20">
        <f>Table3[[#This Row],[TotalSalesAmount]]+Table3[[#This Row],[TotalDiscountAmount]]</f>
        <v>19350</v>
      </c>
      <c r="N53" s="12">
        <v>0</v>
      </c>
      <c r="O53" s="12">
        <v>0</v>
      </c>
      <c r="P53" s="20">
        <f>(Table3[[#This Row],[NetAmount]])+(Table3[[#This Row],[NetAmount]]*14%)</f>
        <v>22059</v>
      </c>
      <c r="Q53" s="10">
        <v>200080652</v>
      </c>
      <c r="R53" s="10" t="s">
        <v>91</v>
      </c>
      <c r="S53" s="6" t="s">
        <v>58</v>
      </c>
      <c r="T53" s="10">
        <v>0</v>
      </c>
      <c r="U53" s="10" t="s">
        <v>59</v>
      </c>
      <c r="V53" s="6" t="s">
        <v>60</v>
      </c>
      <c r="W53" s="10" t="s">
        <v>92</v>
      </c>
      <c r="X53" s="10" t="s">
        <v>93</v>
      </c>
      <c r="Y53" s="10">
        <v>51</v>
      </c>
      <c r="Z53" s="10"/>
      <c r="AA53" s="10" t="s">
        <v>94</v>
      </c>
      <c r="AB53" s="10"/>
      <c r="AC53" s="10"/>
      <c r="AD53" s="10"/>
      <c r="AE53" s="36">
        <v>200149946</v>
      </c>
      <c r="AF53" s="30" t="s">
        <v>159</v>
      </c>
      <c r="AG53" s="6" t="s">
        <v>58</v>
      </c>
      <c r="AH53" s="10" t="s">
        <v>59</v>
      </c>
      <c r="AI53" s="10" t="s">
        <v>117</v>
      </c>
      <c r="AJ53" s="10" t="s">
        <v>117</v>
      </c>
      <c r="AK53" s="21" t="s">
        <v>242</v>
      </c>
      <c r="AL53" s="21" t="s">
        <v>242</v>
      </c>
      <c r="AM53" s="10" t="s">
        <v>254</v>
      </c>
      <c r="AN53" s="10"/>
      <c r="AO53" s="10"/>
      <c r="AP53" s="10"/>
      <c r="AQ53" s="10"/>
      <c r="AR53" s="6" t="s">
        <v>95</v>
      </c>
      <c r="AS53" s="6" t="s">
        <v>96</v>
      </c>
      <c r="AT53" s="13" t="s">
        <v>97</v>
      </c>
      <c r="AU53" s="13" t="s">
        <v>100</v>
      </c>
      <c r="AV53" s="6" t="s">
        <v>98</v>
      </c>
      <c r="AW53" s="6" t="s">
        <v>99</v>
      </c>
      <c r="AX53" s="10"/>
      <c r="AY53" s="10"/>
      <c r="AZ53" s="10"/>
      <c r="BA53" s="10"/>
      <c r="BB53" s="10"/>
      <c r="BC53" s="16">
        <v>0</v>
      </c>
      <c r="BD53" s="16">
        <v>0</v>
      </c>
      <c r="BE53" s="6" t="s">
        <v>479</v>
      </c>
      <c r="BF53" s="10"/>
      <c r="BG53" s="10"/>
    </row>
    <row r="54" spans="1:59" ht="45" x14ac:dyDescent="0.25">
      <c r="A54" s="6" t="s">
        <v>57</v>
      </c>
      <c r="B54" s="4" t="s">
        <v>267</v>
      </c>
      <c r="C54" s="4" t="s">
        <v>120</v>
      </c>
      <c r="D54" s="10">
        <v>6920</v>
      </c>
      <c r="E54" s="11">
        <v>21003002</v>
      </c>
      <c r="F54" s="10"/>
      <c r="G54" s="10"/>
      <c r="H54" s="10"/>
      <c r="I54" s="10"/>
      <c r="J54" s="10"/>
      <c r="K54" s="20">
        <v>14000</v>
      </c>
      <c r="L54" s="12">
        <v>0</v>
      </c>
      <c r="M54" s="20">
        <f>Table3[[#This Row],[TotalSalesAmount]]+Table3[[#This Row],[TotalDiscountAmount]]</f>
        <v>14000</v>
      </c>
      <c r="N54" s="12">
        <v>0</v>
      </c>
      <c r="O54" s="12">
        <v>0</v>
      </c>
      <c r="P54" s="20">
        <f>(Table3[[#This Row],[NetAmount]])+(Table3[[#This Row],[NetAmount]]*14%)</f>
        <v>15960</v>
      </c>
      <c r="Q54" s="10">
        <v>200080652</v>
      </c>
      <c r="R54" s="10" t="s">
        <v>91</v>
      </c>
      <c r="S54" s="6" t="s">
        <v>58</v>
      </c>
      <c r="T54" s="10">
        <v>0</v>
      </c>
      <c r="U54" s="10" t="s">
        <v>59</v>
      </c>
      <c r="V54" s="6" t="s">
        <v>60</v>
      </c>
      <c r="W54" s="10" t="s">
        <v>92</v>
      </c>
      <c r="X54" s="10" t="s">
        <v>93</v>
      </c>
      <c r="Y54" s="10">
        <v>51</v>
      </c>
      <c r="Z54" s="10"/>
      <c r="AA54" s="10" t="s">
        <v>94</v>
      </c>
      <c r="AB54" s="10"/>
      <c r="AC54" s="10"/>
      <c r="AD54" s="10"/>
      <c r="AE54" s="36" t="s">
        <v>472</v>
      </c>
      <c r="AF54" s="30" t="s">
        <v>160</v>
      </c>
      <c r="AG54" s="6" t="s">
        <v>58</v>
      </c>
      <c r="AH54" s="10" t="s">
        <v>59</v>
      </c>
      <c r="AI54" s="21" t="s">
        <v>232</v>
      </c>
      <c r="AJ54" s="21" t="s">
        <v>232</v>
      </c>
      <c r="AK54" s="21" t="s">
        <v>242</v>
      </c>
      <c r="AL54" s="21" t="s">
        <v>242</v>
      </c>
      <c r="AM54" s="10" t="s">
        <v>254</v>
      </c>
      <c r="AN54" s="10"/>
      <c r="AO54" s="10"/>
      <c r="AP54" s="10"/>
      <c r="AQ54" s="10"/>
      <c r="AR54" s="6" t="s">
        <v>95</v>
      </c>
      <c r="AS54" s="6" t="s">
        <v>96</v>
      </c>
      <c r="AT54" s="13" t="s">
        <v>97</v>
      </c>
      <c r="AU54" s="13" t="s">
        <v>100</v>
      </c>
      <c r="AV54" s="6" t="s">
        <v>98</v>
      </c>
      <c r="AW54" s="6" t="s">
        <v>99</v>
      </c>
      <c r="AX54" s="10"/>
      <c r="AY54" s="10"/>
      <c r="AZ54" s="10"/>
      <c r="BA54" s="10"/>
      <c r="BB54" s="10"/>
      <c r="BC54" s="16">
        <v>0</v>
      </c>
      <c r="BD54" s="16">
        <v>0</v>
      </c>
      <c r="BE54" s="6" t="s">
        <v>479</v>
      </c>
      <c r="BF54" s="10"/>
      <c r="BG54" s="10"/>
    </row>
    <row r="55" spans="1:59" ht="45" x14ac:dyDescent="0.25">
      <c r="A55" s="6" t="s">
        <v>57</v>
      </c>
      <c r="B55" s="4" t="s">
        <v>267</v>
      </c>
      <c r="C55" s="4" t="s">
        <v>120</v>
      </c>
      <c r="D55" s="10">
        <v>6920</v>
      </c>
      <c r="E55" s="11">
        <v>21003003</v>
      </c>
      <c r="F55" s="10"/>
      <c r="G55" s="10"/>
      <c r="H55" s="10"/>
      <c r="I55" s="10"/>
      <c r="J55" s="10"/>
      <c r="K55" s="20">
        <v>726.66</v>
      </c>
      <c r="L55" s="12">
        <v>0</v>
      </c>
      <c r="M55" s="20">
        <f>Table3[[#This Row],[TotalSalesAmount]]+Table3[[#This Row],[TotalDiscountAmount]]</f>
        <v>726.66</v>
      </c>
      <c r="N55" s="12">
        <v>0</v>
      </c>
      <c r="O55" s="12">
        <v>0</v>
      </c>
      <c r="P55" s="20">
        <f>(Table3[[#This Row],[NetAmount]])+(Table3[[#This Row],[NetAmount]]*0%)</f>
        <v>726.66</v>
      </c>
      <c r="Q55" s="10">
        <v>200080652</v>
      </c>
      <c r="R55" s="10" t="s">
        <v>91</v>
      </c>
      <c r="S55" s="6" t="s">
        <v>58</v>
      </c>
      <c r="T55" s="10">
        <v>0</v>
      </c>
      <c r="U55" s="10" t="s">
        <v>59</v>
      </c>
      <c r="V55" s="6" t="s">
        <v>60</v>
      </c>
      <c r="W55" s="10" t="s">
        <v>92</v>
      </c>
      <c r="X55" s="10" t="s">
        <v>93</v>
      </c>
      <c r="Y55" s="10">
        <v>51</v>
      </c>
      <c r="Z55" s="10"/>
      <c r="AA55" s="10" t="s">
        <v>94</v>
      </c>
      <c r="AB55" s="10"/>
      <c r="AC55" s="10"/>
      <c r="AD55" s="10"/>
      <c r="AE55" s="36" t="s">
        <v>273</v>
      </c>
      <c r="AF55" s="30" t="s">
        <v>156</v>
      </c>
      <c r="AG55" s="6" t="s">
        <v>108</v>
      </c>
      <c r="AH55" s="10" t="s">
        <v>174</v>
      </c>
      <c r="AI55" s="10" t="s">
        <v>196</v>
      </c>
      <c r="AJ55" s="10" t="s">
        <v>196</v>
      </c>
      <c r="AK55" s="21" t="s">
        <v>231</v>
      </c>
      <c r="AL55" s="21" t="s">
        <v>242</v>
      </c>
      <c r="AM55" s="10" t="s">
        <v>254</v>
      </c>
      <c r="AN55" s="10"/>
      <c r="AO55" s="10"/>
      <c r="AP55" s="10"/>
      <c r="AQ55" s="10"/>
      <c r="AR55" s="6" t="s">
        <v>95</v>
      </c>
      <c r="AS55" s="6" t="s">
        <v>96</v>
      </c>
      <c r="AT55" s="13" t="s">
        <v>97</v>
      </c>
      <c r="AU55" s="13" t="s">
        <v>100</v>
      </c>
      <c r="AV55" s="6" t="s">
        <v>98</v>
      </c>
      <c r="AW55" s="6" t="s">
        <v>99</v>
      </c>
      <c r="AX55" s="10"/>
      <c r="AY55" s="10"/>
      <c r="AZ55" s="10"/>
      <c r="BA55" s="10"/>
      <c r="BB55" s="10"/>
      <c r="BC55" s="16">
        <v>0</v>
      </c>
      <c r="BD55" s="16">
        <v>0</v>
      </c>
      <c r="BE55" s="6" t="s">
        <v>479</v>
      </c>
      <c r="BF55" s="10"/>
      <c r="BG55" s="10"/>
    </row>
    <row r="56" spans="1:59" ht="45" x14ac:dyDescent="0.25">
      <c r="A56" s="6" t="s">
        <v>57</v>
      </c>
      <c r="B56" s="4" t="s">
        <v>267</v>
      </c>
      <c r="C56" s="4" t="s">
        <v>120</v>
      </c>
      <c r="D56" s="10">
        <v>6920</v>
      </c>
      <c r="E56" s="11">
        <v>21003004</v>
      </c>
      <c r="F56" s="10"/>
      <c r="G56" s="10"/>
      <c r="H56" s="10"/>
      <c r="I56" s="10"/>
      <c r="J56" s="10"/>
      <c r="K56" s="20">
        <v>179739.8</v>
      </c>
      <c r="L56" s="12">
        <v>0</v>
      </c>
      <c r="M56" s="20">
        <f>Table3[[#This Row],[TotalSalesAmount]]+Table3[[#This Row],[TotalDiscountAmount]]</f>
        <v>179739.8</v>
      </c>
      <c r="N56" s="12">
        <v>0</v>
      </c>
      <c r="O56" s="12">
        <v>0</v>
      </c>
      <c r="P56" s="20">
        <f>(Table3[[#This Row],[NetAmount]])+(Table3[[#This Row],[NetAmount]]*14%)</f>
        <v>204903.37199999997</v>
      </c>
      <c r="Q56" s="10">
        <v>200080652</v>
      </c>
      <c r="R56" s="10" t="s">
        <v>91</v>
      </c>
      <c r="S56" s="6" t="s">
        <v>58</v>
      </c>
      <c r="T56" s="10">
        <v>0</v>
      </c>
      <c r="U56" s="10" t="s">
        <v>59</v>
      </c>
      <c r="V56" s="6" t="s">
        <v>60</v>
      </c>
      <c r="W56" s="10" t="s">
        <v>92</v>
      </c>
      <c r="X56" s="10" t="s">
        <v>93</v>
      </c>
      <c r="Y56" s="10">
        <v>51</v>
      </c>
      <c r="Z56" s="10"/>
      <c r="AA56" s="10" t="s">
        <v>94</v>
      </c>
      <c r="AB56" s="10"/>
      <c r="AC56" s="10"/>
      <c r="AD56" s="10"/>
      <c r="AE56" s="36">
        <v>100325637</v>
      </c>
      <c r="AF56" s="30" t="s">
        <v>161</v>
      </c>
      <c r="AG56" s="6" t="s">
        <v>58</v>
      </c>
      <c r="AH56" s="10" t="s">
        <v>59</v>
      </c>
      <c r="AI56" s="10" t="s">
        <v>184</v>
      </c>
      <c r="AJ56" s="10" t="s">
        <v>184</v>
      </c>
      <c r="AK56" s="21" t="s">
        <v>250</v>
      </c>
      <c r="AL56" s="21">
        <v>36</v>
      </c>
      <c r="AM56" s="10" t="s">
        <v>254</v>
      </c>
      <c r="AN56" s="10"/>
      <c r="AO56" s="10"/>
      <c r="AP56" s="10"/>
      <c r="AQ56" s="10"/>
      <c r="AR56" s="6" t="s">
        <v>95</v>
      </c>
      <c r="AS56" s="6" t="s">
        <v>96</v>
      </c>
      <c r="AT56" s="13" t="s">
        <v>97</v>
      </c>
      <c r="AU56" s="13" t="s">
        <v>100</v>
      </c>
      <c r="AV56" s="6" t="s">
        <v>98</v>
      </c>
      <c r="AW56" s="6" t="s">
        <v>99</v>
      </c>
      <c r="AX56" s="10"/>
      <c r="AY56" s="10"/>
      <c r="AZ56" s="10"/>
      <c r="BA56" s="10"/>
      <c r="BB56" s="10"/>
      <c r="BC56" s="16">
        <v>0</v>
      </c>
      <c r="BD56" s="16">
        <v>0</v>
      </c>
      <c r="BE56" s="6" t="s">
        <v>479</v>
      </c>
      <c r="BF56" s="10"/>
      <c r="BG56" s="10"/>
    </row>
    <row r="57" spans="1:59" ht="45" x14ac:dyDescent="0.25">
      <c r="A57" s="6" t="s">
        <v>57</v>
      </c>
      <c r="B57" s="4" t="s">
        <v>267</v>
      </c>
      <c r="C57" s="4" t="s">
        <v>120</v>
      </c>
      <c r="D57" s="10">
        <v>6920</v>
      </c>
      <c r="E57" s="11">
        <v>21003005</v>
      </c>
      <c r="F57" s="10"/>
      <c r="G57" s="10"/>
      <c r="H57" s="10"/>
      <c r="I57" s="10"/>
      <c r="J57" s="10"/>
      <c r="K57" s="20">
        <v>12000</v>
      </c>
      <c r="L57" s="12">
        <v>0</v>
      </c>
      <c r="M57" s="20">
        <f>Table3[[#This Row],[TotalSalesAmount]]+Table3[[#This Row],[TotalDiscountAmount]]</f>
        <v>12000</v>
      </c>
      <c r="N57" s="12">
        <v>0</v>
      </c>
      <c r="O57" s="12">
        <v>0</v>
      </c>
      <c r="P57" s="20">
        <f>(Table3[[#This Row],[NetAmount]])+(Table3[[#This Row],[NetAmount]]*14%)</f>
        <v>13680</v>
      </c>
      <c r="Q57" s="10">
        <v>200080652</v>
      </c>
      <c r="R57" s="10" t="s">
        <v>91</v>
      </c>
      <c r="S57" s="6" t="s">
        <v>58</v>
      </c>
      <c r="T57" s="10">
        <v>0</v>
      </c>
      <c r="U57" s="10" t="s">
        <v>59</v>
      </c>
      <c r="V57" s="6" t="s">
        <v>60</v>
      </c>
      <c r="W57" s="10" t="s">
        <v>92</v>
      </c>
      <c r="X57" s="10" t="s">
        <v>93</v>
      </c>
      <c r="Y57" s="10">
        <v>51</v>
      </c>
      <c r="Z57" s="10"/>
      <c r="AA57" s="10" t="s">
        <v>94</v>
      </c>
      <c r="AB57" s="10"/>
      <c r="AC57" s="10"/>
      <c r="AD57" s="10"/>
      <c r="AE57" s="36">
        <v>100511724</v>
      </c>
      <c r="AF57" s="30" t="s">
        <v>162</v>
      </c>
      <c r="AG57" s="6" t="s">
        <v>58</v>
      </c>
      <c r="AH57" s="10" t="s">
        <v>59</v>
      </c>
      <c r="AI57" s="10" t="s">
        <v>197</v>
      </c>
      <c r="AJ57" s="10" t="s">
        <v>197</v>
      </c>
      <c r="AK57" s="21" t="s">
        <v>233</v>
      </c>
      <c r="AL57" s="21" t="s">
        <v>242</v>
      </c>
      <c r="AM57" s="10" t="s">
        <v>254</v>
      </c>
      <c r="AN57" s="10"/>
      <c r="AO57" s="10"/>
      <c r="AP57" s="10"/>
      <c r="AQ57" s="10"/>
      <c r="AR57" s="6" t="s">
        <v>95</v>
      </c>
      <c r="AS57" s="6" t="s">
        <v>96</v>
      </c>
      <c r="AT57" s="13" t="s">
        <v>97</v>
      </c>
      <c r="AU57" s="13" t="s">
        <v>100</v>
      </c>
      <c r="AV57" s="6" t="s">
        <v>98</v>
      </c>
      <c r="AW57" s="6" t="s">
        <v>99</v>
      </c>
      <c r="AX57" s="10"/>
      <c r="AY57" s="10"/>
      <c r="AZ57" s="10"/>
      <c r="BA57" s="10"/>
      <c r="BB57" s="10"/>
      <c r="BC57" s="16">
        <v>0</v>
      </c>
      <c r="BD57" s="16">
        <v>0</v>
      </c>
      <c r="BE57" s="6" t="s">
        <v>479</v>
      </c>
      <c r="BF57" s="10"/>
      <c r="BG57" s="10"/>
    </row>
    <row r="58" spans="1:59" ht="45" x14ac:dyDescent="0.25">
      <c r="A58" s="6" t="s">
        <v>57</v>
      </c>
      <c r="B58" s="4" t="s">
        <v>267</v>
      </c>
      <c r="C58" s="4" t="s">
        <v>120</v>
      </c>
      <c r="D58" s="10">
        <v>6920</v>
      </c>
      <c r="E58" s="11">
        <v>21003006</v>
      </c>
      <c r="F58" s="10"/>
      <c r="G58" s="10"/>
      <c r="H58" s="10"/>
      <c r="I58" s="10"/>
      <c r="J58" s="10"/>
      <c r="K58" s="20">
        <v>13661.17</v>
      </c>
      <c r="L58" s="12">
        <v>0</v>
      </c>
      <c r="M58" s="20">
        <f>Table3[[#This Row],[TotalSalesAmount]]+Table3[[#This Row],[TotalDiscountAmount]]</f>
        <v>13661.17</v>
      </c>
      <c r="N58" s="12">
        <v>0</v>
      </c>
      <c r="O58" s="12">
        <v>0</v>
      </c>
      <c r="P58" s="20">
        <f>(Table3[[#This Row],[NetAmount]])+(Table3[[#This Row],[NetAmount]]*0%)</f>
        <v>13661.17</v>
      </c>
      <c r="Q58" s="10">
        <v>200080652</v>
      </c>
      <c r="R58" s="10" t="s">
        <v>91</v>
      </c>
      <c r="S58" s="6" t="s">
        <v>58</v>
      </c>
      <c r="T58" s="10">
        <v>0</v>
      </c>
      <c r="U58" s="10" t="s">
        <v>59</v>
      </c>
      <c r="V58" s="6" t="s">
        <v>60</v>
      </c>
      <c r="W58" s="10" t="s">
        <v>92</v>
      </c>
      <c r="X58" s="10" t="s">
        <v>93</v>
      </c>
      <c r="Y58" s="10">
        <v>51</v>
      </c>
      <c r="Z58" s="10"/>
      <c r="AA58" s="10" t="s">
        <v>94</v>
      </c>
      <c r="AB58" s="10"/>
      <c r="AC58" s="10"/>
      <c r="AD58" s="10"/>
      <c r="AE58" s="36" t="s">
        <v>273</v>
      </c>
      <c r="AF58" s="30" t="s">
        <v>156</v>
      </c>
      <c r="AG58" s="6" t="s">
        <v>108</v>
      </c>
      <c r="AH58" s="10" t="s">
        <v>174</v>
      </c>
      <c r="AI58" s="10" t="s">
        <v>196</v>
      </c>
      <c r="AJ58" s="10" t="s">
        <v>196</v>
      </c>
      <c r="AK58" s="21" t="s">
        <v>231</v>
      </c>
      <c r="AL58" s="21" t="s">
        <v>242</v>
      </c>
      <c r="AM58" s="10" t="s">
        <v>254</v>
      </c>
      <c r="AN58" s="10"/>
      <c r="AO58" s="10"/>
      <c r="AP58" s="10"/>
      <c r="AQ58" s="10"/>
      <c r="AR58" s="6" t="s">
        <v>95</v>
      </c>
      <c r="AS58" s="6" t="s">
        <v>96</v>
      </c>
      <c r="AT58" s="13" t="s">
        <v>97</v>
      </c>
      <c r="AU58" s="13" t="s">
        <v>100</v>
      </c>
      <c r="AV58" s="6" t="s">
        <v>98</v>
      </c>
      <c r="AW58" s="6" t="s">
        <v>99</v>
      </c>
      <c r="AX58" s="10"/>
      <c r="AY58" s="10"/>
      <c r="AZ58" s="10"/>
      <c r="BA58" s="10"/>
      <c r="BB58" s="10"/>
      <c r="BC58" s="16">
        <v>0</v>
      </c>
      <c r="BD58" s="16">
        <v>0</v>
      </c>
      <c r="BE58" s="6" t="s">
        <v>479</v>
      </c>
      <c r="BF58" s="10"/>
      <c r="BG58" s="10"/>
    </row>
    <row r="59" spans="1:59" ht="45" x14ac:dyDescent="0.25">
      <c r="A59" s="6" t="s">
        <v>57</v>
      </c>
      <c r="B59" s="4" t="s">
        <v>267</v>
      </c>
      <c r="C59" s="4" t="s">
        <v>120</v>
      </c>
      <c r="D59" s="10">
        <v>6920</v>
      </c>
      <c r="E59" s="11">
        <v>21003007</v>
      </c>
      <c r="F59" s="10"/>
      <c r="G59" s="10"/>
      <c r="H59" s="10"/>
      <c r="I59" s="10"/>
      <c r="J59" s="10"/>
      <c r="K59" s="20">
        <v>11626.53</v>
      </c>
      <c r="L59" s="12">
        <v>0</v>
      </c>
      <c r="M59" s="20">
        <f>Table3[[#This Row],[TotalSalesAmount]]+Table3[[#This Row],[TotalDiscountAmount]]</f>
        <v>11626.53</v>
      </c>
      <c r="N59" s="12">
        <v>0</v>
      </c>
      <c r="O59" s="12">
        <v>0</v>
      </c>
      <c r="P59" s="20">
        <f>(Table3[[#This Row],[NetAmount]])+(Table3[[#This Row],[NetAmount]]*0%)</f>
        <v>11626.53</v>
      </c>
      <c r="Q59" s="10">
        <v>200080652</v>
      </c>
      <c r="R59" s="10" t="s">
        <v>91</v>
      </c>
      <c r="S59" s="6" t="s">
        <v>58</v>
      </c>
      <c r="T59" s="10">
        <v>0</v>
      </c>
      <c r="U59" s="10" t="s">
        <v>59</v>
      </c>
      <c r="V59" s="6" t="s">
        <v>60</v>
      </c>
      <c r="W59" s="10" t="s">
        <v>92</v>
      </c>
      <c r="X59" s="10" t="s">
        <v>93</v>
      </c>
      <c r="Y59" s="10">
        <v>51</v>
      </c>
      <c r="Z59" s="10"/>
      <c r="AA59" s="10" t="s">
        <v>94</v>
      </c>
      <c r="AB59" s="10"/>
      <c r="AC59" s="10"/>
      <c r="AD59" s="10"/>
      <c r="AE59" s="36" t="s">
        <v>273</v>
      </c>
      <c r="AF59" s="30" t="s">
        <v>156</v>
      </c>
      <c r="AG59" s="6" t="s">
        <v>108</v>
      </c>
      <c r="AH59" s="10" t="s">
        <v>174</v>
      </c>
      <c r="AI59" s="10" t="s">
        <v>196</v>
      </c>
      <c r="AJ59" s="10" t="s">
        <v>196</v>
      </c>
      <c r="AK59" s="21" t="s">
        <v>231</v>
      </c>
      <c r="AL59" s="21" t="s">
        <v>242</v>
      </c>
      <c r="AM59" s="10" t="s">
        <v>254</v>
      </c>
      <c r="AN59" s="10"/>
      <c r="AO59" s="10"/>
      <c r="AP59" s="10"/>
      <c r="AQ59" s="10"/>
      <c r="AR59" s="6" t="s">
        <v>95</v>
      </c>
      <c r="AS59" s="6" t="s">
        <v>96</v>
      </c>
      <c r="AT59" s="13" t="s">
        <v>97</v>
      </c>
      <c r="AU59" s="13" t="s">
        <v>100</v>
      </c>
      <c r="AV59" s="6" t="s">
        <v>98</v>
      </c>
      <c r="AW59" s="6" t="s">
        <v>99</v>
      </c>
      <c r="AX59" s="10"/>
      <c r="AY59" s="10"/>
      <c r="AZ59" s="10"/>
      <c r="BA59" s="10"/>
      <c r="BB59" s="10"/>
      <c r="BC59" s="16">
        <v>0</v>
      </c>
      <c r="BD59" s="16">
        <v>0</v>
      </c>
      <c r="BE59" s="6" t="s">
        <v>479</v>
      </c>
      <c r="BF59" s="10"/>
      <c r="BG59" s="10"/>
    </row>
    <row r="60" spans="1:59" ht="45" x14ac:dyDescent="0.25">
      <c r="A60" s="6" t="s">
        <v>57</v>
      </c>
      <c r="B60" s="4" t="s">
        <v>267</v>
      </c>
      <c r="C60" s="4" t="s">
        <v>120</v>
      </c>
      <c r="D60" s="10">
        <v>6920</v>
      </c>
      <c r="E60" s="11">
        <v>21003008</v>
      </c>
      <c r="F60" s="10"/>
      <c r="G60" s="10"/>
      <c r="H60" s="10"/>
      <c r="I60" s="10"/>
      <c r="J60" s="10"/>
      <c r="K60" s="20">
        <v>18399.29</v>
      </c>
      <c r="L60" s="12">
        <v>0</v>
      </c>
      <c r="M60" s="20">
        <f>Table3[[#This Row],[TotalSalesAmount]]+Table3[[#This Row],[TotalDiscountAmount]]</f>
        <v>18399.29</v>
      </c>
      <c r="N60" s="12">
        <v>0</v>
      </c>
      <c r="O60" s="12">
        <v>0</v>
      </c>
      <c r="P60" s="20">
        <f>(Table3[[#This Row],[NetAmount]])+(Table3[[#This Row],[NetAmount]]*0%)</f>
        <v>18399.29</v>
      </c>
      <c r="Q60" s="10">
        <v>200080652</v>
      </c>
      <c r="R60" s="10" t="s">
        <v>91</v>
      </c>
      <c r="S60" s="6" t="s">
        <v>58</v>
      </c>
      <c r="T60" s="10">
        <v>0</v>
      </c>
      <c r="U60" s="10" t="s">
        <v>59</v>
      </c>
      <c r="V60" s="6" t="s">
        <v>60</v>
      </c>
      <c r="W60" s="10" t="s">
        <v>92</v>
      </c>
      <c r="X60" s="10" t="s">
        <v>93</v>
      </c>
      <c r="Y60" s="10">
        <v>51</v>
      </c>
      <c r="Z60" s="10"/>
      <c r="AA60" s="10" t="s">
        <v>94</v>
      </c>
      <c r="AB60" s="10"/>
      <c r="AC60" s="10"/>
      <c r="AD60" s="10"/>
      <c r="AE60" s="36" t="s">
        <v>273</v>
      </c>
      <c r="AF60" s="30" t="s">
        <v>156</v>
      </c>
      <c r="AG60" s="6" t="s">
        <v>108</v>
      </c>
      <c r="AH60" s="10" t="s">
        <v>174</v>
      </c>
      <c r="AI60" s="10" t="s">
        <v>196</v>
      </c>
      <c r="AJ60" s="10" t="s">
        <v>196</v>
      </c>
      <c r="AK60" s="21" t="s">
        <v>231</v>
      </c>
      <c r="AL60" s="21" t="s">
        <v>242</v>
      </c>
      <c r="AM60" s="10" t="s">
        <v>254</v>
      </c>
      <c r="AN60" s="10"/>
      <c r="AO60" s="10"/>
      <c r="AP60" s="10"/>
      <c r="AQ60" s="10"/>
      <c r="AR60" s="6" t="s">
        <v>95</v>
      </c>
      <c r="AS60" s="6" t="s">
        <v>96</v>
      </c>
      <c r="AT60" s="13" t="s">
        <v>97</v>
      </c>
      <c r="AU60" s="13" t="s">
        <v>100</v>
      </c>
      <c r="AV60" s="6" t="s">
        <v>98</v>
      </c>
      <c r="AW60" s="6" t="s">
        <v>99</v>
      </c>
      <c r="AX60" s="10"/>
      <c r="AY60" s="10"/>
      <c r="AZ60" s="10"/>
      <c r="BA60" s="10"/>
      <c r="BB60" s="10"/>
      <c r="BC60" s="16">
        <v>0</v>
      </c>
      <c r="BD60" s="16">
        <v>0</v>
      </c>
      <c r="BE60" s="6" t="s">
        <v>479</v>
      </c>
      <c r="BF60" s="10"/>
      <c r="BG60" s="10"/>
    </row>
    <row r="61" spans="1:59" ht="45" x14ac:dyDescent="0.25">
      <c r="A61" s="6" t="s">
        <v>57</v>
      </c>
      <c r="B61" s="4" t="s">
        <v>267</v>
      </c>
      <c r="C61" s="4" t="s">
        <v>118</v>
      </c>
      <c r="D61" s="10">
        <v>6920</v>
      </c>
      <c r="E61" s="11">
        <v>21006419</v>
      </c>
      <c r="F61" s="10"/>
      <c r="G61" s="10"/>
      <c r="H61" s="10"/>
      <c r="I61" s="10"/>
      <c r="J61" s="10"/>
      <c r="K61" s="20">
        <v>6336.09</v>
      </c>
      <c r="L61" s="12">
        <v>0</v>
      </c>
      <c r="M61" s="20">
        <f>Table3[[#This Row],[TotalSalesAmount]]+Table3[[#This Row],[TotalDiscountAmount]]</f>
        <v>6336.09</v>
      </c>
      <c r="N61" s="12">
        <v>0</v>
      </c>
      <c r="O61" s="12">
        <v>0</v>
      </c>
      <c r="P61" s="20">
        <f>(Table3[[#This Row],[NetAmount]])+(Table3[[#This Row],[NetAmount]]*0%)</f>
        <v>6336.09</v>
      </c>
      <c r="Q61" s="10">
        <v>200080652</v>
      </c>
      <c r="R61" s="10" t="s">
        <v>91</v>
      </c>
      <c r="S61" s="6" t="s">
        <v>58</v>
      </c>
      <c r="T61" s="10">
        <v>0</v>
      </c>
      <c r="U61" s="10" t="s">
        <v>59</v>
      </c>
      <c r="V61" s="6" t="s">
        <v>60</v>
      </c>
      <c r="W61" s="10" t="s">
        <v>92</v>
      </c>
      <c r="X61" s="10" t="s">
        <v>93</v>
      </c>
      <c r="Y61" s="10">
        <v>51</v>
      </c>
      <c r="Z61" s="10"/>
      <c r="AA61" s="10" t="s">
        <v>94</v>
      </c>
      <c r="AB61" s="10"/>
      <c r="AC61" s="10"/>
      <c r="AD61" s="10"/>
      <c r="AE61" s="36" t="s">
        <v>276</v>
      </c>
      <c r="AF61" s="30" t="s">
        <v>163</v>
      </c>
      <c r="AG61" s="6" t="s">
        <v>108</v>
      </c>
      <c r="AH61" s="10" t="s">
        <v>175</v>
      </c>
      <c r="AI61" s="10" t="s">
        <v>198</v>
      </c>
      <c r="AJ61" s="10" t="s">
        <v>198</v>
      </c>
      <c r="AK61" s="21" t="s">
        <v>234</v>
      </c>
      <c r="AL61" s="21" t="s">
        <v>242</v>
      </c>
      <c r="AM61" s="10" t="s">
        <v>254</v>
      </c>
      <c r="AN61" s="10"/>
      <c r="AO61" s="10"/>
      <c r="AP61" s="10"/>
      <c r="AQ61" s="10"/>
      <c r="AR61" s="6" t="s">
        <v>95</v>
      </c>
      <c r="AS61" s="6" t="s">
        <v>96</v>
      </c>
      <c r="AT61" s="13" t="s">
        <v>97</v>
      </c>
      <c r="AU61" s="13" t="s">
        <v>100</v>
      </c>
      <c r="AV61" s="6" t="s">
        <v>98</v>
      </c>
      <c r="AW61" s="6" t="s">
        <v>99</v>
      </c>
      <c r="AX61" s="10"/>
      <c r="AY61" s="10"/>
      <c r="AZ61" s="10"/>
      <c r="BA61" s="10"/>
      <c r="BB61" s="10"/>
      <c r="BC61" s="16">
        <v>0</v>
      </c>
      <c r="BD61" s="16">
        <v>0</v>
      </c>
      <c r="BE61" s="6" t="s">
        <v>479</v>
      </c>
      <c r="BF61" s="10"/>
      <c r="BG61" s="10"/>
    </row>
    <row r="62" spans="1:59" ht="45" x14ac:dyDescent="0.25">
      <c r="A62" s="6" t="s">
        <v>57</v>
      </c>
      <c r="B62" s="4" t="s">
        <v>267</v>
      </c>
      <c r="C62" s="4" t="s">
        <v>118</v>
      </c>
      <c r="D62" s="10">
        <v>6920</v>
      </c>
      <c r="E62" s="11">
        <v>21006420</v>
      </c>
      <c r="F62" s="10"/>
      <c r="G62" s="10"/>
      <c r="H62" s="10"/>
      <c r="I62" s="10"/>
      <c r="J62" s="10"/>
      <c r="K62" s="20">
        <v>9415.86</v>
      </c>
      <c r="L62" s="12">
        <v>0</v>
      </c>
      <c r="M62" s="20">
        <f>Table3[[#This Row],[TotalSalesAmount]]+Table3[[#This Row],[TotalDiscountAmount]]</f>
        <v>9415.86</v>
      </c>
      <c r="N62" s="12">
        <v>0</v>
      </c>
      <c r="O62" s="12">
        <v>0</v>
      </c>
      <c r="P62" s="20">
        <f>(Table3[[#This Row],[NetAmount]])+(Table3[[#This Row],[NetAmount]]*0%)</f>
        <v>9415.86</v>
      </c>
      <c r="Q62" s="10">
        <v>200080652</v>
      </c>
      <c r="R62" s="10" t="s">
        <v>91</v>
      </c>
      <c r="S62" s="6" t="s">
        <v>58</v>
      </c>
      <c r="T62" s="10">
        <v>0</v>
      </c>
      <c r="U62" s="10" t="s">
        <v>59</v>
      </c>
      <c r="V62" s="6" t="s">
        <v>60</v>
      </c>
      <c r="W62" s="10" t="s">
        <v>92</v>
      </c>
      <c r="X62" s="10" t="s">
        <v>93</v>
      </c>
      <c r="Y62" s="10">
        <v>51</v>
      </c>
      <c r="Z62" s="10"/>
      <c r="AA62" s="10" t="s">
        <v>94</v>
      </c>
      <c r="AB62" s="10"/>
      <c r="AC62" s="10"/>
      <c r="AD62" s="10"/>
      <c r="AE62" s="36" t="s">
        <v>275</v>
      </c>
      <c r="AF62" s="30" t="s">
        <v>164</v>
      </c>
      <c r="AG62" s="6" t="s">
        <v>108</v>
      </c>
      <c r="AH62" s="10" t="s">
        <v>176</v>
      </c>
      <c r="AI62" s="10" t="s">
        <v>199</v>
      </c>
      <c r="AJ62" s="10" t="s">
        <v>199</v>
      </c>
      <c r="AK62" s="21" t="s">
        <v>235</v>
      </c>
      <c r="AL62" s="21">
        <v>51</v>
      </c>
      <c r="AM62" s="10" t="s">
        <v>254</v>
      </c>
      <c r="AN62" s="10"/>
      <c r="AO62" s="10"/>
      <c r="AP62" s="10"/>
      <c r="AQ62" s="10"/>
      <c r="AR62" s="6" t="s">
        <v>95</v>
      </c>
      <c r="AS62" s="6" t="s">
        <v>96</v>
      </c>
      <c r="AT62" s="13" t="s">
        <v>97</v>
      </c>
      <c r="AU62" s="13" t="s">
        <v>100</v>
      </c>
      <c r="AV62" s="6" t="s">
        <v>98</v>
      </c>
      <c r="AW62" s="6" t="s">
        <v>99</v>
      </c>
      <c r="AX62" s="10"/>
      <c r="AY62" s="10"/>
      <c r="AZ62" s="10"/>
      <c r="BA62" s="10"/>
      <c r="BB62" s="10"/>
      <c r="BC62" s="16">
        <v>0</v>
      </c>
      <c r="BD62" s="16">
        <v>0</v>
      </c>
      <c r="BE62" s="6" t="s">
        <v>479</v>
      </c>
      <c r="BF62" s="10"/>
      <c r="BG62" s="10"/>
    </row>
    <row r="63" spans="1:59" ht="45" x14ac:dyDescent="0.25">
      <c r="A63" s="6" t="s">
        <v>57</v>
      </c>
      <c r="B63" s="4" t="s">
        <v>267</v>
      </c>
      <c r="C63" s="4" t="s">
        <v>121</v>
      </c>
      <c r="D63" s="10">
        <v>6920</v>
      </c>
      <c r="E63" s="11">
        <v>21006421</v>
      </c>
      <c r="F63" s="10"/>
      <c r="G63" s="10"/>
      <c r="H63" s="10"/>
      <c r="I63" s="10"/>
      <c r="J63" s="10"/>
      <c r="K63" s="20">
        <v>74542.210000000006</v>
      </c>
      <c r="L63" s="12">
        <v>0</v>
      </c>
      <c r="M63" s="20">
        <f>Table3[[#This Row],[TotalSalesAmount]]+Table3[[#This Row],[TotalDiscountAmount]]</f>
        <v>74542.210000000006</v>
      </c>
      <c r="N63" s="12">
        <v>0</v>
      </c>
      <c r="O63" s="12">
        <v>0</v>
      </c>
      <c r="P63" s="20">
        <f>(Table3[[#This Row],[NetAmount]])+(Table3[[#This Row],[NetAmount]]*0%)</f>
        <v>74542.210000000006</v>
      </c>
      <c r="Q63" s="10">
        <v>200080652</v>
      </c>
      <c r="R63" s="10" t="s">
        <v>91</v>
      </c>
      <c r="S63" s="6" t="s">
        <v>58</v>
      </c>
      <c r="T63" s="10">
        <v>0</v>
      </c>
      <c r="U63" s="10" t="s">
        <v>59</v>
      </c>
      <c r="V63" s="6" t="s">
        <v>60</v>
      </c>
      <c r="W63" s="10" t="s">
        <v>92</v>
      </c>
      <c r="X63" s="10" t="s">
        <v>93</v>
      </c>
      <c r="Y63" s="10">
        <v>51</v>
      </c>
      <c r="Z63" s="10"/>
      <c r="AA63" s="10" t="s">
        <v>94</v>
      </c>
      <c r="AB63" s="10"/>
      <c r="AC63" s="10"/>
      <c r="AD63" s="10"/>
      <c r="AE63" s="36" t="s">
        <v>274</v>
      </c>
      <c r="AF63" s="30" t="s">
        <v>165</v>
      </c>
      <c r="AG63" s="6" t="s">
        <v>108</v>
      </c>
      <c r="AH63" s="10" t="s">
        <v>113</v>
      </c>
      <c r="AI63" s="10" t="s">
        <v>200</v>
      </c>
      <c r="AJ63" s="10" t="s">
        <v>200</v>
      </c>
      <c r="AK63" s="21" t="s">
        <v>236</v>
      </c>
      <c r="AL63" s="21">
        <v>62</v>
      </c>
      <c r="AM63" s="10" t="s">
        <v>254</v>
      </c>
      <c r="AN63" s="10"/>
      <c r="AO63" s="10"/>
      <c r="AP63" s="10"/>
      <c r="AQ63" s="10"/>
      <c r="AR63" s="6" t="s">
        <v>95</v>
      </c>
      <c r="AS63" s="6" t="s">
        <v>96</v>
      </c>
      <c r="AT63" s="13" t="s">
        <v>97</v>
      </c>
      <c r="AU63" s="13" t="s">
        <v>100</v>
      </c>
      <c r="AV63" s="6" t="s">
        <v>98</v>
      </c>
      <c r="AW63" s="6" t="s">
        <v>99</v>
      </c>
      <c r="AX63" s="10"/>
      <c r="AY63" s="10"/>
      <c r="AZ63" s="10"/>
      <c r="BA63" s="10"/>
      <c r="BB63" s="10"/>
      <c r="BC63" s="16">
        <v>0</v>
      </c>
      <c r="BD63" s="16">
        <v>0</v>
      </c>
      <c r="BE63" s="6" t="s">
        <v>479</v>
      </c>
      <c r="BF63" s="10"/>
      <c r="BG63" s="10"/>
    </row>
    <row r="64" spans="1:59" ht="45" x14ac:dyDescent="0.25">
      <c r="A64" s="6" t="s">
        <v>57</v>
      </c>
      <c r="B64" s="4" t="s">
        <v>267</v>
      </c>
      <c r="C64" s="4" t="s">
        <v>119</v>
      </c>
      <c r="D64" s="10">
        <v>6920</v>
      </c>
      <c r="E64" s="11">
        <v>21006422</v>
      </c>
      <c r="F64" s="10"/>
      <c r="G64" s="10"/>
      <c r="H64" s="10"/>
      <c r="I64" s="10"/>
      <c r="J64" s="10"/>
      <c r="K64" s="20">
        <v>5492.58</v>
      </c>
      <c r="L64" s="12">
        <v>0</v>
      </c>
      <c r="M64" s="20">
        <f>Table3[[#This Row],[TotalSalesAmount]]+Table3[[#This Row],[TotalDiscountAmount]]</f>
        <v>5492.58</v>
      </c>
      <c r="N64" s="12">
        <v>0</v>
      </c>
      <c r="O64" s="12">
        <v>0</v>
      </c>
      <c r="P64" s="20">
        <f>(Table3[[#This Row],[NetAmount]])+(Table3[[#This Row],[NetAmount]]*0%)</f>
        <v>5492.58</v>
      </c>
      <c r="Q64" s="10">
        <v>200080652</v>
      </c>
      <c r="R64" s="10" t="s">
        <v>91</v>
      </c>
      <c r="S64" s="6" t="s">
        <v>58</v>
      </c>
      <c r="T64" s="10">
        <v>0</v>
      </c>
      <c r="U64" s="10" t="s">
        <v>59</v>
      </c>
      <c r="V64" s="6" t="s">
        <v>60</v>
      </c>
      <c r="W64" s="10" t="s">
        <v>92</v>
      </c>
      <c r="X64" s="10" t="s">
        <v>93</v>
      </c>
      <c r="Y64" s="10">
        <v>51</v>
      </c>
      <c r="Z64" s="10"/>
      <c r="AA64" s="10" t="s">
        <v>94</v>
      </c>
      <c r="AB64" s="10"/>
      <c r="AC64" s="10"/>
      <c r="AD64" s="10"/>
      <c r="AE64" s="36">
        <v>7729055402</v>
      </c>
      <c r="AF64" s="30" t="s">
        <v>166</v>
      </c>
      <c r="AG64" s="6" t="s">
        <v>108</v>
      </c>
      <c r="AH64" s="10" t="s">
        <v>177</v>
      </c>
      <c r="AI64" s="10" t="s">
        <v>201</v>
      </c>
      <c r="AJ64" s="10" t="s">
        <v>201</v>
      </c>
      <c r="AK64" s="21" t="s">
        <v>237</v>
      </c>
      <c r="AL64" s="21" t="s">
        <v>242</v>
      </c>
      <c r="AM64" s="10" t="s">
        <v>264</v>
      </c>
      <c r="AN64" s="10"/>
      <c r="AO64" s="10"/>
      <c r="AP64" s="10"/>
      <c r="AQ64" s="10"/>
      <c r="AR64" s="6" t="s">
        <v>95</v>
      </c>
      <c r="AS64" s="6" t="s">
        <v>96</v>
      </c>
      <c r="AT64" s="13" t="s">
        <v>97</v>
      </c>
      <c r="AU64" s="13" t="s">
        <v>100</v>
      </c>
      <c r="AV64" s="6" t="s">
        <v>98</v>
      </c>
      <c r="AW64" s="6" t="s">
        <v>99</v>
      </c>
      <c r="AX64" s="10"/>
      <c r="AY64" s="10"/>
      <c r="AZ64" s="10"/>
      <c r="BA64" s="10"/>
      <c r="BB64" s="10"/>
      <c r="BC64" s="16">
        <v>0</v>
      </c>
      <c r="BD64" s="16">
        <v>0</v>
      </c>
      <c r="BE64" s="6" t="s">
        <v>479</v>
      </c>
      <c r="BF64" s="10"/>
      <c r="BG64" s="10"/>
    </row>
    <row r="65" spans="1:59" ht="45" x14ac:dyDescent="0.25">
      <c r="A65" s="6" t="s">
        <v>57</v>
      </c>
      <c r="B65" s="4" t="s">
        <v>267</v>
      </c>
      <c r="C65" s="4" t="s">
        <v>119</v>
      </c>
      <c r="D65" s="10">
        <v>6920</v>
      </c>
      <c r="E65" s="11">
        <v>21006423</v>
      </c>
      <c r="F65" s="10"/>
      <c r="G65" s="10"/>
      <c r="H65" s="10"/>
      <c r="I65" s="10"/>
      <c r="J65" s="10"/>
      <c r="K65" s="20">
        <v>5492.58</v>
      </c>
      <c r="L65" s="12">
        <v>0</v>
      </c>
      <c r="M65" s="20">
        <f>Table3[[#This Row],[TotalSalesAmount]]+Table3[[#This Row],[TotalDiscountAmount]]</f>
        <v>5492.58</v>
      </c>
      <c r="N65" s="12">
        <v>0</v>
      </c>
      <c r="O65" s="12">
        <v>0</v>
      </c>
      <c r="P65" s="20">
        <f>(Table3[[#This Row],[NetAmount]])+(Table3[[#This Row],[NetAmount]]*0%)</f>
        <v>5492.58</v>
      </c>
      <c r="Q65" s="10">
        <v>200080652</v>
      </c>
      <c r="R65" s="10" t="s">
        <v>91</v>
      </c>
      <c r="S65" s="6" t="s">
        <v>58</v>
      </c>
      <c r="T65" s="10">
        <v>0</v>
      </c>
      <c r="U65" s="10" t="s">
        <v>59</v>
      </c>
      <c r="V65" s="6" t="s">
        <v>60</v>
      </c>
      <c r="W65" s="10" t="s">
        <v>92</v>
      </c>
      <c r="X65" s="10" t="s">
        <v>93</v>
      </c>
      <c r="Y65" s="10">
        <v>51</v>
      </c>
      <c r="Z65" s="10"/>
      <c r="AA65" s="10" t="s">
        <v>94</v>
      </c>
      <c r="AB65" s="10"/>
      <c r="AC65" s="10"/>
      <c r="AD65" s="10"/>
      <c r="AE65" s="36">
        <v>7729055402</v>
      </c>
      <c r="AF65" s="30" t="s">
        <v>166</v>
      </c>
      <c r="AG65" s="6" t="s">
        <v>108</v>
      </c>
      <c r="AH65" s="10" t="s">
        <v>177</v>
      </c>
      <c r="AI65" s="10" t="s">
        <v>201</v>
      </c>
      <c r="AJ65" s="10" t="s">
        <v>201</v>
      </c>
      <c r="AK65" s="21" t="s">
        <v>237</v>
      </c>
      <c r="AL65" s="21" t="s">
        <v>242</v>
      </c>
      <c r="AM65" s="10" t="s">
        <v>264</v>
      </c>
      <c r="AN65" s="10"/>
      <c r="AO65" s="10"/>
      <c r="AP65" s="10"/>
      <c r="AQ65" s="10"/>
      <c r="AR65" s="6" t="s">
        <v>95</v>
      </c>
      <c r="AS65" s="6" t="s">
        <v>96</v>
      </c>
      <c r="AT65" s="13" t="s">
        <v>97</v>
      </c>
      <c r="AU65" s="13" t="s">
        <v>100</v>
      </c>
      <c r="AV65" s="6" t="s">
        <v>98</v>
      </c>
      <c r="AW65" s="6" t="s">
        <v>99</v>
      </c>
      <c r="AX65" s="10"/>
      <c r="AY65" s="10"/>
      <c r="AZ65" s="10"/>
      <c r="BA65" s="10"/>
      <c r="BB65" s="10"/>
      <c r="BC65" s="16">
        <v>0</v>
      </c>
      <c r="BD65" s="16">
        <v>0</v>
      </c>
      <c r="BE65" s="6" t="s">
        <v>479</v>
      </c>
      <c r="BF65" s="10"/>
      <c r="BG65" s="10"/>
    </row>
    <row r="66" spans="1:59" ht="45" x14ac:dyDescent="0.25">
      <c r="A66" s="6" t="s">
        <v>57</v>
      </c>
      <c r="B66" s="4" t="s">
        <v>267</v>
      </c>
      <c r="C66" s="4" t="s">
        <v>119</v>
      </c>
      <c r="D66" s="10">
        <v>6920</v>
      </c>
      <c r="E66" s="11">
        <v>21006424</v>
      </c>
      <c r="F66" s="10"/>
      <c r="G66" s="10"/>
      <c r="H66" s="10"/>
      <c r="I66" s="10"/>
      <c r="J66" s="10"/>
      <c r="K66" s="20">
        <v>5492.58</v>
      </c>
      <c r="L66" s="12">
        <v>0</v>
      </c>
      <c r="M66" s="20">
        <f>Table3[[#This Row],[TotalSalesAmount]]+Table3[[#This Row],[TotalDiscountAmount]]</f>
        <v>5492.58</v>
      </c>
      <c r="N66" s="12">
        <v>0</v>
      </c>
      <c r="O66" s="12">
        <v>0</v>
      </c>
      <c r="P66" s="20">
        <f>(Table3[[#This Row],[NetAmount]])+(Table3[[#This Row],[NetAmount]]*0%)</f>
        <v>5492.58</v>
      </c>
      <c r="Q66" s="10">
        <v>200080652</v>
      </c>
      <c r="R66" s="10" t="s">
        <v>91</v>
      </c>
      <c r="S66" s="6" t="s">
        <v>58</v>
      </c>
      <c r="T66" s="10">
        <v>0</v>
      </c>
      <c r="U66" s="10" t="s">
        <v>59</v>
      </c>
      <c r="V66" s="6" t="s">
        <v>60</v>
      </c>
      <c r="W66" s="10" t="s">
        <v>92</v>
      </c>
      <c r="X66" s="10" t="s">
        <v>93</v>
      </c>
      <c r="Y66" s="10">
        <v>51</v>
      </c>
      <c r="Z66" s="10"/>
      <c r="AA66" s="10" t="s">
        <v>94</v>
      </c>
      <c r="AB66" s="10"/>
      <c r="AC66" s="10"/>
      <c r="AD66" s="10"/>
      <c r="AE66" s="36">
        <v>7729055402</v>
      </c>
      <c r="AF66" s="30" t="s">
        <v>166</v>
      </c>
      <c r="AG66" s="6" t="s">
        <v>108</v>
      </c>
      <c r="AH66" s="10" t="s">
        <v>177</v>
      </c>
      <c r="AI66" s="10" t="s">
        <v>201</v>
      </c>
      <c r="AJ66" s="10" t="s">
        <v>201</v>
      </c>
      <c r="AK66" s="21" t="s">
        <v>237</v>
      </c>
      <c r="AL66" s="21" t="s">
        <v>242</v>
      </c>
      <c r="AM66" s="10" t="s">
        <v>264</v>
      </c>
      <c r="AN66" s="10"/>
      <c r="AO66" s="10"/>
      <c r="AP66" s="10"/>
      <c r="AQ66" s="10"/>
      <c r="AR66" s="6" t="s">
        <v>95</v>
      </c>
      <c r="AS66" s="6" t="s">
        <v>96</v>
      </c>
      <c r="AT66" s="13" t="s">
        <v>97</v>
      </c>
      <c r="AU66" s="13" t="s">
        <v>100</v>
      </c>
      <c r="AV66" s="6" t="s">
        <v>98</v>
      </c>
      <c r="AW66" s="6" t="s">
        <v>99</v>
      </c>
      <c r="AX66" s="10"/>
      <c r="AY66" s="10"/>
      <c r="AZ66" s="10"/>
      <c r="BA66" s="10"/>
      <c r="BB66" s="10"/>
      <c r="BC66" s="16">
        <v>0</v>
      </c>
      <c r="BD66" s="16">
        <v>0</v>
      </c>
      <c r="BE66" s="6" t="s">
        <v>479</v>
      </c>
      <c r="BF66" s="10"/>
      <c r="BG66" s="10"/>
    </row>
    <row r="67" spans="1:59" ht="45" x14ac:dyDescent="0.25">
      <c r="A67" s="6" t="s">
        <v>57</v>
      </c>
      <c r="B67" s="4" t="s">
        <v>267</v>
      </c>
      <c r="C67" s="4" t="s">
        <v>119</v>
      </c>
      <c r="D67" s="10">
        <v>6920</v>
      </c>
      <c r="E67" s="11">
        <v>21006425</v>
      </c>
      <c r="F67" s="10"/>
      <c r="G67" s="10"/>
      <c r="H67" s="10"/>
      <c r="I67" s="10"/>
      <c r="J67" s="10"/>
      <c r="K67" s="20">
        <v>16920</v>
      </c>
      <c r="L67" s="12">
        <v>0</v>
      </c>
      <c r="M67" s="20">
        <f>Table3[[#This Row],[TotalSalesAmount]]+Table3[[#This Row],[TotalDiscountAmount]]</f>
        <v>16920</v>
      </c>
      <c r="N67" s="12">
        <v>0</v>
      </c>
      <c r="O67" s="12">
        <v>0</v>
      </c>
      <c r="P67" s="20">
        <f>(Table3[[#This Row],[NetAmount]])+(Table3[[#This Row],[NetAmount]]*0%)</f>
        <v>16920</v>
      </c>
      <c r="Q67" s="10">
        <v>200080652</v>
      </c>
      <c r="R67" s="10" t="s">
        <v>91</v>
      </c>
      <c r="S67" s="6" t="s">
        <v>58</v>
      </c>
      <c r="T67" s="10">
        <v>0</v>
      </c>
      <c r="U67" s="10" t="s">
        <v>59</v>
      </c>
      <c r="V67" s="6" t="s">
        <v>60</v>
      </c>
      <c r="W67" s="10" t="s">
        <v>92</v>
      </c>
      <c r="X67" s="10" t="s">
        <v>93</v>
      </c>
      <c r="Y67" s="10">
        <v>51</v>
      </c>
      <c r="Z67" s="10"/>
      <c r="AA67" s="10" t="s">
        <v>94</v>
      </c>
      <c r="AB67" s="10"/>
      <c r="AC67" s="10"/>
      <c r="AD67" s="10"/>
      <c r="AE67" s="36">
        <v>705996093</v>
      </c>
      <c r="AF67" s="30" t="s">
        <v>167</v>
      </c>
      <c r="AG67" s="6" t="s">
        <v>58</v>
      </c>
      <c r="AH67" s="10" t="s">
        <v>59</v>
      </c>
      <c r="AI67" s="10" t="s">
        <v>116</v>
      </c>
      <c r="AJ67" s="10" t="s">
        <v>116</v>
      </c>
      <c r="AK67" s="21" t="s">
        <v>238</v>
      </c>
      <c r="AL67" s="21" t="s">
        <v>242</v>
      </c>
      <c r="AM67" s="10" t="s">
        <v>265</v>
      </c>
      <c r="AN67" s="10"/>
      <c r="AO67" s="10"/>
      <c r="AP67" s="10"/>
      <c r="AQ67" s="10"/>
      <c r="AR67" s="6" t="s">
        <v>95</v>
      </c>
      <c r="AS67" s="6" t="s">
        <v>96</v>
      </c>
      <c r="AT67" s="13" t="s">
        <v>97</v>
      </c>
      <c r="AU67" s="13" t="s">
        <v>100</v>
      </c>
      <c r="AV67" s="6" t="s">
        <v>98</v>
      </c>
      <c r="AW67" s="6" t="s">
        <v>99</v>
      </c>
      <c r="AX67" s="10"/>
      <c r="AY67" s="10"/>
      <c r="AZ67" s="10"/>
      <c r="BA67" s="10"/>
      <c r="BB67" s="10"/>
      <c r="BC67" s="16">
        <v>0</v>
      </c>
      <c r="BD67" s="16">
        <v>0</v>
      </c>
      <c r="BE67" s="6" t="s">
        <v>479</v>
      </c>
      <c r="BF67" s="10"/>
      <c r="BG67" s="10"/>
    </row>
    <row r="68" spans="1:59" ht="45" x14ac:dyDescent="0.25">
      <c r="A68" s="6" t="s">
        <v>57</v>
      </c>
      <c r="B68" s="4" t="s">
        <v>267</v>
      </c>
      <c r="C68" s="4" t="s">
        <v>119</v>
      </c>
      <c r="D68" s="10">
        <v>6920</v>
      </c>
      <c r="E68" s="11">
        <v>21006426</v>
      </c>
      <c r="F68" s="10"/>
      <c r="G68" s="10"/>
      <c r="H68" s="10"/>
      <c r="I68" s="10"/>
      <c r="J68" s="10"/>
      <c r="K68" s="20">
        <v>3923.27</v>
      </c>
      <c r="L68" s="12">
        <v>0</v>
      </c>
      <c r="M68" s="20">
        <f>Table3[[#This Row],[TotalSalesAmount]]+Table3[[#This Row],[TotalDiscountAmount]]</f>
        <v>3923.27</v>
      </c>
      <c r="N68" s="12">
        <v>0</v>
      </c>
      <c r="O68" s="12">
        <v>0</v>
      </c>
      <c r="P68" s="20">
        <f>(Table3[[#This Row],[NetAmount]])+(Table3[[#This Row],[NetAmount]]*0%)</f>
        <v>3923.27</v>
      </c>
      <c r="Q68" s="10">
        <v>200080652</v>
      </c>
      <c r="R68" s="10" t="s">
        <v>91</v>
      </c>
      <c r="S68" s="6" t="s">
        <v>58</v>
      </c>
      <c r="T68" s="10">
        <v>0</v>
      </c>
      <c r="U68" s="10" t="s">
        <v>59</v>
      </c>
      <c r="V68" s="6" t="s">
        <v>60</v>
      </c>
      <c r="W68" s="10" t="s">
        <v>92</v>
      </c>
      <c r="X68" s="10" t="s">
        <v>93</v>
      </c>
      <c r="Y68" s="10">
        <v>51</v>
      </c>
      <c r="Z68" s="10"/>
      <c r="AA68" s="10" t="s">
        <v>94</v>
      </c>
      <c r="AB68" s="10"/>
      <c r="AC68" s="10"/>
      <c r="AD68" s="10"/>
      <c r="AE68" s="36">
        <v>205125158</v>
      </c>
      <c r="AF68" s="30" t="s">
        <v>168</v>
      </c>
      <c r="AG68" s="6" t="s">
        <v>58</v>
      </c>
      <c r="AH68" s="10" t="s">
        <v>59</v>
      </c>
      <c r="AI68" s="10" t="s">
        <v>61</v>
      </c>
      <c r="AJ68" s="10" t="s">
        <v>202</v>
      </c>
      <c r="AK68" s="21" t="s">
        <v>252</v>
      </c>
      <c r="AL68" s="21" t="s">
        <v>251</v>
      </c>
      <c r="AM68" s="10" t="s">
        <v>254</v>
      </c>
      <c r="AN68" s="10"/>
      <c r="AO68" s="10"/>
      <c r="AP68" s="10"/>
      <c r="AQ68" s="10"/>
      <c r="AR68" s="6" t="s">
        <v>95</v>
      </c>
      <c r="AS68" s="6" t="s">
        <v>96</v>
      </c>
      <c r="AT68" s="13" t="s">
        <v>97</v>
      </c>
      <c r="AU68" s="13" t="s">
        <v>100</v>
      </c>
      <c r="AV68" s="6" t="s">
        <v>98</v>
      </c>
      <c r="AW68" s="6" t="s">
        <v>99</v>
      </c>
      <c r="AX68" s="10"/>
      <c r="AY68" s="10"/>
      <c r="AZ68" s="10"/>
      <c r="BA68" s="10"/>
      <c r="BB68" s="10"/>
      <c r="BC68" s="16">
        <v>0</v>
      </c>
      <c r="BD68" s="16">
        <v>0</v>
      </c>
      <c r="BE68" s="6" t="s">
        <v>479</v>
      </c>
      <c r="BF68" s="10"/>
      <c r="BG68" s="10"/>
    </row>
    <row r="69" spans="1:59" ht="45" x14ac:dyDescent="0.25">
      <c r="A69" s="6" t="s">
        <v>57</v>
      </c>
      <c r="B69" s="4" t="s">
        <v>267</v>
      </c>
      <c r="C69" s="4" t="s">
        <v>120</v>
      </c>
      <c r="D69" s="10">
        <v>6920</v>
      </c>
      <c r="E69" s="11">
        <v>21006429</v>
      </c>
      <c r="F69" s="10"/>
      <c r="G69" s="10"/>
      <c r="H69" s="10"/>
      <c r="I69" s="10"/>
      <c r="J69" s="10"/>
      <c r="K69" s="20">
        <v>10985.17</v>
      </c>
      <c r="L69" s="12">
        <v>0</v>
      </c>
      <c r="M69" s="20">
        <f>Table3[[#This Row],[TotalSalesAmount]]+Table3[[#This Row],[TotalDiscountAmount]]</f>
        <v>10985.17</v>
      </c>
      <c r="N69" s="12">
        <v>0</v>
      </c>
      <c r="O69" s="12">
        <v>0</v>
      </c>
      <c r="P69" s="20">
        <f>(Table3[[#This Row],[NetAmount]])+(Table3[[#This Row],[NetAmount]]*0%)</f>
        <v>10985.17</v>
      </c>
      <c r="Q69" s="10">
        <v>200080652</v>
      </c>
      <c r="R69" s="10" t="s">
        <v>91</v>
      </c>
      <c r="S69" s="6" t="s">
        <v>58</v>
      </c>
      <c r="T69" s="10">
        <v>0</v>
      </c>
      <c r="U69" s="10" t="s">
        <v>59</v>
      </c>
      <c r="V69" s="6" t="s">
        <v>60</v>
      </c>
      <c r="W69" s="10" t="s">
        <v>92</v>
      </c>
      <c r="X69" s="10" t="s">
        <v>93</v>
      </c>
      <c r="Y69" s="10">
        <v>51</v>
      </c>
      <c r="Z69" s="10"/>
      <c r="AA69" s="10" t="s">
        <v>94</v>
      </c>
      <c r="AB69" s="10"/>
      <c r="AC69" s="10"/>
      <c r="AD69" s="10"/>
      <c r="AE69" s="36">
        <v>438195124</v>
      </c>
      <c r="AF69" s="30" t="s">
        <v>169</v>
      </c>
      <c r="AG69" s="6" t="s">
        <v>58</v>
      </c>
      <c r="AH69" s="10" t="s">
        <v>59</v>
      </c>
      <c r="AI69" s="10" t="s">
        <v>61</v>
      </c>
      <c r="AJ69" s="10" t="s">
        <v>202</v>
      </c>
      <c r="AK69" s="21" t="s">
        <v>242</v>
      </c>
      <c r="AL69" s="21" t="s">
        <v>242</v>
      </c>
      <c r="AM69" s="10" t="s">
        <v>254</v>
      </c>
      <c r="AN69" s="10"/>
      <c r="AO69" s="10"/>
      <c r="AP69" s="10"/>
      <c r="AQ69" s="10"/>
      <c r="AR69" s="6" t="s">
        <v>95</v>
      </c>
      <c r="AS69" s="6" t="s">
        <v>96</v>
      </c>
      <c r="AT69" s="13" t="s">
        <v>97</v>
      </c>
      <c r="AU69" s="13" t="s">
        <v>100</v>
      </c>
      <c r="AV69" s="6" t="s">
        <v>98</v>
      </c>
      <c r="AW69" s="6" t="s">
        <v>99</v>
      </c>
      <c r="AX69" s="10"/>
      <c r="AY69" s="10"/>
      <c r="AZ69" s="10"/>
      <c r="BA69" s="10"/>
      <c r="BB69" s="10"/>
      <c r="BC69" s="16">
        <v>0</v>
      </c>
      <c r="BD69" s="16">
        <v>0</v>
      </c>
      <c r="BE69" s="6" t="s">
        <v>479</v>
      </c>
      <c r="BF69" s="10"/>
      <c r="BG69" s="10"/>
    </row>
    <row r="70" spans="1:59" x14ac:dyDescent="0.25">
      <c r="A70" s="10"/>
      <c r="B70" s="28"/>
      <c r="C70" s="29"/>
      <c r="D70" s="10"/>
      <c r="E70" s="11"/>
      <c r="F70" s="10"/>
      <c r="G70" s="10"/>
      <c r="H70" s="10"/>
      <c r="I70" s="10"/>
      <c r="J70" s="10"/>
      <c r="K70" s="17"/>
      <c r="L70" s="18"/>
      <c r="M70" s="19"/>
      <c r="N70" s="18"/>
      <c r="O70" s="18"/>
      <c r="P70" s="17"/>
      <c r="Q70" s="10"/>
      <c r="R70" s="10"/>
      <c r="S70" s="6"/>
      <c r="T70" s="10"/>
      <c r="U70" s="10"/>
      <c r="V70" s="6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1"/>
      <c r="AL70" s="21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6"/>
      <c r="BD70" s="16"/>
      <c r="BE70" s="10"/>
      <c r="BF70" s="10"/>
      <c r="BG70" s="10"/>
    </row>
    <row r="71" spans="1:59" x14ac:dyDescent="0.25">
      <c r="A71" s="10"/>
      <c r="B71" s="28"/>
      <c r="C71" s="29"/>
      <c r="D71" s="10"/>
      <c r="E71" s="11"/>
      <c r="F71" s="10"/>
      <c r="G71" s="10"/>
      <c r="H71" s="10"/>
      <c r="I71" s="10"/>
      <c r="J71" s="10"/>
      <c r="K71" s="17"/>
      <c r="L71" s="18"/>
      <c r="M71" s="19"/>
      <c r="N71" s="18"/>
      <c r="O71" s="18"/>
      <c r="P71" s="17"/>
      <c r="Q71" s="10"/>
      <c r="R71" s="10"/>
      <c r="S71" s="6"/>
      <c r="T71" s="10"/>
      <c r="U71" s="10"/>
      <c r="V71" s="6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21"/>
      <c r="AL71" s="21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6"/>
      <c r="BD71" s="16"/>
      <c r="BE71" s="10"/>
      <c r="BF71" s="10"/>
      <c r="BG71" s="10"/>
    </row>
    <row r="72" spans="1:59" x14ac:dyDescent="0.25">
      <c r="A72" s="10"/>
      <c r="B72" s="28"/>
      <c r="C72" s="29"/>
      <c r="D72" s="10"/>
      <c r="E72" s="11"/>
      <c r="F72" s="10"/>
      <c r="G72" s="10"/>
      <c r="H72" s="10"/>
      <c r="I72" s="10"/>
      <c r="J72" s="10"/>
      <c r="K72" s="17"/>
      <c r="L72" s="18"/>
      <c r="M72" s="19"/>
      <c r="N72" s="18"/>
      <c r="O72" s="18"/>
      <c r="P72" s="17"/>
      <c r="Q72" s="10"/>
      <c r="R72" s="10"/>
      <c r="S72" s="6"/>
      <c r="T72" s="10"/>
      <c r="U72" s="10"/>
      <c r="V72" s="6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21"/>
      <c r="AL72" s="21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6"/>
      <c r="BD72" s="16"/>
      <c r="BE72" s="10"/>
      <c r="BF72" s="10"/>
      <c r="BG72" s="10"/>
    </row>
    <row r="73" spans="1:59" x14ac:dyDescent="0.25">
      <c r="A73" s="10"/>
      <c r="B73" s="28"/>
      <c r="C73" s="29"/>
      <c r="D73" s="10"/>
      <c r="E73" s="11"/>
      <c r="F73" s="10"/>
      <c r="G73" s="10"/>
      <c r="H73" s="10"/>
      <c r="I73" s="10"/>
      <c r="J73" s="10"/>
      <c r="K73" s="17"/>
      <c r="L73" s="18"/>
      <c r="M73" s="19"/>
      <c r="N73" s="18"/>
      <c r="O73" s="18"/>
      <c r="P73" s="17"/>
      <c r="Q73" s="10"/>
      <c r="R73" s="10"/>
      <c r="S73" s="6"/>
      <c r="T73" s="10"/>
      <c r="U73" s="10"/>
      <c r="V73" s="6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21"/>
      <c r="AL73" s="21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6"/>
      <c r="BD73" s="16"/>
      <c r="BE73" s="10"/>
      <c r="BF73" s="10"/>
      <c r="BG73" s="10"/>
    </row>
    <row r="74" spans="1:59" x14ac:dyDescent="0.25">
      <c r="A74" s="10"/>
      <c r="B74" s="28"/>
      <c r="C74" s="29"/>
      <c r="D74" s="10"/>
      <c r="E74" s="11"/>
      <c r="F74" s="10"/>
      <c r="G74" s="10"/>
      <c r="H74" s="10"/>
      <c r="I74" s="10"/>
      <c r="J74" s="10"/>
      <c r="K74" s="17"/>
      <c r="L74" s="18"/>
      <c r="M74" s="19"/>
      <c r="N74" s="18"/>
      <c r="O74" s="18"/>
      <c r="P74" s="17"/>
      <c r="Q74" s="10"/>
      <c r="R74" s="10"/>
      <c r="S74" s="6"/>
      <c r="T74" s="10"/>
      <c r="U74" s="10"/>
      <c r="V74" s="6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21"/>
      <c r="AL74" s="21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6"/>
      <c r="BD74" s="16"/>
      <c r="BE74" s="10"/>
      <c r="BF74" s="10"/>
      <c r="BG74" s="10"/>
    </row>
    <row r="75" spans="1:59" x14ac:dyDescent="0.25">
      <c r="A75" s="10"/>
      <c r="B75" s="28"/>
      <c r="C75" s="29"/>
      <c r="D75" s="10"/>
      <c r="E75" s="11"/>
      <c r="F75" s="10"/>
      <c r="G75" s="10"/>
      <c r="H75" s="10"/>
      <c r="I75" s="10"/>
      <c r="J75" s="10"/>
      <c r="K75" s="17"/>
      <c r="L75" s="18"/>
      <c r="M75" s="19"/>
      <c r="N75" s="18"/>
      <c r="O75" s="18"/>
      <c r="P75" s="17"/>
      <c r="Q75" s="10"/>
      <c r="R75" s="10"/>
      <c r="S75" s="6"/>
      <c r="T75" s="10"/>
      <c r="U75" s="10"/>
      <c r="V75" s="6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21"/>
      <c r="AL75" s="21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6"/>
      <c r="BD75" s="16"/>
      <c r="BE75" s="10"/>
      <c r="BF75" s="10"/>
      <c r="BG75" s="10"/>
    </row>
    <row r="76" spans="1:59" x14ac:dyDescent="0.25">
      <c r="A76" s="10"/>
      <c r="B76" s="28"/>
      <c r="C76" s="29"/>
      <c r="D76" s="10"/>
      <c r="E76" s="11"/>
      <c r="F76" s="10"/>
      <c r="G76" s="10"/>
      <c r="H76" s="10"/>
      <c r="I76" s="10"/>
      <c r="J76" s="10"/>
      <c r="K76" s="17"/>
      <c r="L76" s="18"/>
      <c r="M76" s="19"/>
      <c r="N76" s="18"/>
      <c r="O76" s="18"/>
      <c r="P76" s="17"/>
      <c r="Q76" s="10"/>
      <c r="R76" s="10"/>
      <c r="S76" s="6"/>
      <c r="T76" s="10"/>
      <c r="U76" s="10"/>
      <c r="V76" s="6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21"/>
      <c r="AL76" s="21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6"/>
      <c r="BD76" s="16"/>
      <c r="BE76" s="10"/>
      <c r="BF76" s="10"/>
      <c r="BG76" s="10"/>
    </row>
    <row r="77" spans="1:59" x14ac:dyDescent="0.25">
      <c r="A77" s="10"/>
      <c r="B77" s="28"/>
      <c r="C77" s="29"/>
      <c r="D77" s="10"/>
      <c r="E77" s="11"/>
      <c r="F77" s="10"/>
      <c r="G77" s="10"/>
      <c r="H77" s="10"/>
      <c r="I77" s="10"/>
      <c r="J77" s="10"/>
      <c r="K77" s="17"/>
      <c r="L77" s="18"/>
      <c r="M77" s="19"/>
      <c r="N77" s="18"/>
      <c r="O77" s="18"/>
      <c r="P77" s="17"/>
      <c r="Q77" s="10"/>
      <c r="R77" s="10"/>
      <c r="S77" s="6"/>
      <c r="T77" s="10"/>
      <c r="U77" s="10"/>
      <c r="V77" s="6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21"/>
      <c r="AL77" s="21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6"/>
      <c r="BD77" s="16"/>
      <c r="BE77" s="10"/>
      <c r="BF77" s="10"/>
      <c r="BG77" s="10"/>
    </row>
    <row r="78" spans="1:59" x14ac:dyDescent="0.25">
      <c r="A78" s="10"/>
      <c r="B78" s="28"/>
      <c r="C78" s="29"/>
      <c r="D78" s="10"/>
      <c r="E78" s="11"/>
      <c r="F78" s="10"/>
      <c r="G78" s="10"/>
      <c r="H78" s="10"/>
      <c r="I78" s="10"/>
      <c r="J78" s="10"/>
      <c r="K78" s="17"/>
      <c r="L78" s="18"/>
      <c r="M78" s="19"/>
      <c r="N78" s="18"/>
      <c r="O78" s="18"/>
      <c r="P78" s="17"/>
      <c r="Q78" s="10"/>
      <c r="R78" s="10"/>
      <c r="S78" s="6"/>
      <c r="T78" s="10"/>
      <c r="U78" s="10"/>
      <c r="V78" s="6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21"/>
      <c r="AL78" s="21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6"/>
      <c r="BD78" s="16"/>
      <c r="BE78" s="10"/>
      <c r="BF78" s="10"/>
      <c r="BG78" s="10"/>
    </row>
    <row r="79" spans="1:59" x14ac:dyDescent="0.25">
      <c r="A79" s="10"/>
      <c r="B79" s="28"/>
      <c r="C79" s="29"/>
      <c r="D79" s="10"/>
      <c r="E79" s="11"/>
      <c r="F79" s="10"/>
      <c r="G79" s="10"/>
      <c r="H79" s="10"/>
      <c r="I79" s="10"/>
      <c r="J79" s="10"/>
      <c r="K79" s="17"/>
      <c r="L79" s="18"/>
      <c r="M79" s="19"/>
      <c r="N79" s="18"/>
      <c r="O79" s="18"/>
      <c r="P79" s="1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21"/>
      <c r="AL79" s="21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6"/>
      <c r="BD79" s="16"/>
      <c r="BE79" s="10"/>
      <c r="BF79" s="10"/>
      <c r="BG79" s="10"/>
    </row>
    <row r="80" spans="1:59" x14ac:dyDescent="0.25">
      <c r="A80" s="10"/>
      <c r="B80" s="28"/>
      <c r="C80" s="29"/>
      <c r="D80" s="10"/>
      <c r="E80" s="11"/>
      <c r="F80" s="10"/>
      <c r="G80" s="10"/>
      <c r="H80" s="10"/>
      <c r="I80" s="10"/>
      <c r="J80" s="10"/>
      <c r="K80" s="17"/>
      <c r="L80" s="18"/>
      <c r="M80" s="19"/>
      <c r="N80" s="18"/>
      <c r="O80" s="18"/>
      <c r="P80" s="1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21"/>
      <c r="AL80" s="21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6"/>
      <c r="BD80" s="16"/>
      <c r="BE80" s="10"/>
      <c r="BF80" s="10"/>
      <c r="BG80" s="10"/>
    </row>
    <row r="81" spans="1:59" x14ac:dyDescent="0.25">
      <c r="A81" s="10"/>
      <c r="B81" s="28"/>
      <c r="C81" s="29"/>
      <c r="D81" s="10"/>
      <c r="E81" s="11"/>
      <c r="F81" s="10"/>
      <c r="G81" s="10"/>
      <c r="H81" s="10"/>
      <c r="I81" s="10"/>
      <c r="J81" s="10"/>
      <c r="K81" s="17"/>
      <c r="L81" s="18"/>
      <c r="M81" s="19"/>
      <c r="N81" s="18"/>
      <c r="O81" s="18"/>
      <c r="P81" s="1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21"/>
      <c r="AL81" s="21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6"/>
      <c r="BD81" s="16"/>
      <c r="BE81" s="10"/>
      <c r="BF81" s="10"/>
      <c r="BG81" s="10"/>
    </row>
    <row r="82" spans="1:59" x14ac:dyDescent="0.25">
      <c r="A82" s="10"/>
      <c r="B82" s="28"/>
      <c r="C82" s="29"/>
      <c r="D82" s="10"/>
      <c r="E82" s="11"/>
      <c r="F82" s="10"/>
      <c r="G82" s="10"/>
      <c r="H82" s="10"/>
      <c r="I82" s="10"/>
      <c r="J82" s="10"/>
      <c r="K82" s="17"/>
      <c r="L82" s="18"/>
      <c r="M82" s="19"/>
      <c r="N82" s="18"/>
      <c r="O82" s="18"/>
      <c r="P82" s="1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21"/>
      <c r="AL82" s="21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6"/>
      <c r="BD82" s="16"/>
      <c r="BE82" s="10"/>
      <c r="BF82" s="10"/>
      <c r="BG82" s="10"/>
    </row>
    <row r="83" spans="1:59" x14ac:dyDescent="0.25">
      <c r="A83" s="10"/>
      <c r="B83" s="28"/>
      <c r="C83" s="29"/>
      <c r="D83" s="10"/>
      <c r="E83" s="11"/>
      <c r="F83" s="10"/>
      <c r="G83" s="10"/>
      <c r="H83" s="10"/>
      <c r="I83" s="10"/>
      <c r="J83" s="10"/>
      <c r="K83" s="17"/>
      <c r="L83" s="18"/>
      <c r="M83" s="19"/>
      <c r="N83" s="18"/>
      <c r="O83" s="18"/>
      <c r="P83" s="1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21"/>
      <c r="AL83" s="21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6"/>
      <c r="BD83" s="16"/>
      <c r="BE83" s="10"/>
      <c r="BF83" s="10"/>
      <c r="BG83" s="10"/>
    </row>
    <row r="84" spans="1:59" x14ac:dyDescent="0.25">
      <c r="A84" s="10"/>
      <c r="B84" s="28"/>
      <c r="C84" s="29"/>
      <c r="D84" s="10"/>
      <c r="E84" s="11"/>
      <c r="F84" s="10"/>
      <c r="G84" s="10"/>
      <c r="H84" s="10"/>
      <c r="I84" s="10"/>
      <c r="J84" s="10"/>
      <c r="K84" s="17"/>
      <c r="L84" s="18"/>
      <c r="M84" s="19"/>
      <c r="N84" s="18"/>
      <c r="O84" s="18"/>
      <c r="P84" s="1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21"/>
      <c r="AL84" s="21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6"/>
      <c r="BD84" s="16"/>
      <c r="BE84" s="10"/>
      <c r="BF84" s="10"/>
      <c r="BG84" s="10"/>
    </row>
    <row r="85" spans="1:59" x14ac:dyDescent="0.25">
      <c r="A85" s="10"/>
      <c r="B85" s="28"/>
      <c r="C85" s="29"/>
      <c r="D85" s="10"/>
      <c r="E85" s="11"/>
      <c r="F85" s="10"/>
      <c r="G85" s="10"/>
      <c r="H85" s="10"/>
      <c r="I85" s="10"/>
      <c r="J85" s="10"/>
      <c r="K85" s="17"/>
      <c r="L85" s="18"/>
      <c r="M85" s="19"/>
      <c r="N85" s="18"/>
      <c r="O85" s="18"/>
      <c r="P85" s="1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21"/>
      <c r="AL85" s="21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6"/>
      <c r="BD85" s="16"/>
      <c r="BE85" s="10"/>
      <c r="BF85" s="10"/>
      <c r="BG85" s="10"/>
    </row>
    <row r="86" spans="1:59" x14ac:dyDescent="0.25">
      <c r="A86" s="10"/>
      <c r="B86" s="28"/>
      <c r="C86" s="29"/>
      <c r="D86" s="10"/>
      <c r="E86" s="11"/>
      <c r="F86" s="10"/>
      <c r="G86" s="10"/>
      <c r="H86" s="10"/>
      <c r="I86" s="10"/>
      <c r="J86" s="10"/>
      <c r="K86" s="17"/>
      <c r="L86" s="18"/>
      <c r="M86" s="19"/>
      <c r="N86" s="18"/>
      <c r="O86" s="18"/>
      <c r="P86" s="1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21"/>
      <c r="AL86" s="21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6"/>
      <c r="BD86" s="16"/>
      <c r="BE86" s="10"/>
      <c r="BF86" s="10"/>
      <c r="BG86" s="10"/>
    </row>
    <row r="87" spans="1:59" x14ac:dyDescent="0.25">
      <c r="A87" s="10"/>
      <c r="B87" s="28"/>
      <c r="C87" s="29"/>
      <c r="D87" s="10"/>
      <c r="E87" s="11"/>
      <c r="F87" s="10"/>
      <c r="G87" s="10"/>
      <c r="H87" s="10"/>
      <c r="I87" s="10"/>
      <c r="J87" s="10"/>
      <c r="K87" s="17"/>
      <c r="L87" s="18"/>
      <c r="M87" s="19"/>
      <c r="N87" s="18"/>
      <c r="O87" s="18"/>
      <c r="P87" s="1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21"/>
      <c r="AL87" s="21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6"/>
      <c r="BD87" s="16"/>
      <c r="BE87" s="10"/>
      <c r="BF87" s="10"/>
      <c r="BG87" s="10"/>
    </row>
    <row r="88" spans="1:59" x14ac:dyDescent="0.25">
      <c r="A88" s="10"/>
      <c r="B88" s="28"/>
      <c r="C88" s="29"/>
      <c r="D88" s="10"/>
      <c r="E88" s="11"/>
      <c r="F88" s="10"/>
      <c r="G88" s="10"/>
      <c r="H88" s="10"/>
      <c r="I88" s="10"/>
      <c r="J88" s="10"/>
      <c r="K88" s="17"/>
      <c r="L88" s="18"/>
      <c r="M88" s="19"/>
      <c r="N88" s="18"/>
      <c r="O88" s="18"/>
      <c r="P88" s="1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21"/>
      <c r="AL88" s="21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6"/>
      <c r="BD88" s="16"/>
      <c r="BE88" s="10"/>
      <c r="BF88" s="10"/>
      <c r="BG88" s="10"/>
    </row>
    <row r="89" spans="1:59" x14ac:dyDescent="0.25">
      <c r="A89" s="10"/>
      <c r="B89" s="28"/>
      <c r="C89" s="29"/>
      <c r="D89" s="10"/>
      <c r="E89" s="11"/>
      <c r="F89" s="10"/>
      <c r="G89" s="10"/>
      <c r="H89" s="10"/>
      <c r="I89" s="10"/>
      <c r="J89" s="10"/>
      <c r="K89" s="17"/>
      <c r="L89" s="18"/>
      <c r="M89" s="19"/>
      <c r="N89" s="18"/>
      <c r="O89" s="18"/>
      <c r="P89" s="1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21"/>
      <c r="AL89" s="21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6"/>
      <c r="BD89" s="16"/>
      <c r="BE89" s="10"/>
      <c r="BF89" s="10"/>
      <c r="BG89" s="10"/>
    </row>
    <row r="90" spans="1:59" x14ac:dyDescent="0.25">
      <c r="A90" s="10"/>
      <c r="B90" s="28"/>
      <c r="C90" s="29"/>
      <c r="D90" s="10"/>
      <c r="E90" s="11"/>
      <c r="F90" s="10"/>
      <c r="G90" s="10"/>
      <c r="H90" s="10"/>
      <c r="I90" s="10"/>
      <c r="J90" s="10"/>
      <c r="K90" s="17"/>
      <c r="L90" s="18"/>
      <c r="M90" s="19"/>
      <c r="N90" s="18"/>
      <c r="O90" s="18"/>
      <c r="P90" s="1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21"/>
      <c r="AL90" s="21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6"/>
      <c r="BD90" s="16"/>
      <c r="BE90" s="10"/>
      <c r="BF90" s="10"/>
      <c r="BG90" s="10"/>
    </row>
  </sheetData>
  <dataValidations count="2">
    <dataValidation type="list" allowBlank="1" showInputMessage="1" showErrorMessage="1" sqref="BE2:BE90" xr:uid="{00000000-0002-0000-0000-000000000000}">
      <formula1>"Completed, Updated"</formula1>
    </dataValidation>
    <dataValidation type="list" allowBlank="1" showInputMessage="1" showErrorMessage="1" sqref="B2:B90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opLeftCell="H1" zoomScale="90" zoomScaleNormal="90" workbookViewId="0">
      <selection activeCell="M8" sqref="M8"/>
    </sheetView>
  </sheetViews>
  <sheetFormatPr defaultColWidth="8.85546875" defaultRowHeight="15" x14ac:dyDescent="0.25"/>
  <cols>
    <col min="1" max="1" width="23" bestFit="1" customWidth="1"/>
    <col min="2" max="2" width="13.42578125" bestFit="1" customWidth="1"/>
    <col min="3" max="3" width="17.85546875" bestFit="1" customWidth="1"/>
    <col min="4" max="4" width="16.5703125" bestFit="1" customWidth="1"/>
    <col min="5" max="5" width="13" bestFit="1" customWidth="1"/>
    <col min="6" max="6" width="16.28515625" bestFit="1" customWidth="1"/>
    <col min="7" max="8" width="15.5703125" bestFit="1" customWidth="1"/>
    <col min="9" max="9" width="18.85546875" bestFit="1" customWidth="1"/>
    <col min="10" max="10" width="19.28515625" bestFit="1" customWidth="1"/>
    <col min="11" max="11" width="15.5703125" bestFit="1" customWidth="1"/>
    <col min="12" max="12" width="17.28515625" bestFit="1" customWidth="1"/>
    <col min="13" max="13" width="66" customWidth="1"/>
    <col min="14" max="14" width="16.42578125" bestFit="1" customWidth="1"/>
    <col min="15" max="15" width="15.42578125" bestFit="1" customWidth="1"/>
    <col min="16" max="16" width="15.85546875" bestFit="1" customWidth="1"/>
    <col min="17" max="17" width="24" bestFit="1" customWidth="1"/>
    <col min="18" max="18" width="16.42578125" bestFit="1" customWidth="1"/>
    <col min="19" max="19" width="19.28515625" bestFit="1" customWidth="1"/>
    <col min="20" max="20" width="22.140625" bestFit="1" customWidth="1"/>
  </cols>
  <sheetData>
    <row r="1" spans="1:20" s="9" customFormat="1" x14ac:dyDescent="0.25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</row>
    <row r="2" spans="1:20" s="2" customFormat="1" ht="45" x14ac:dyDescent="0.25">
      <c r="A2" s="5">
        <v>21002949</v>
      </c>
      <c r="B2" s="6" t="s">
        <v>82</v>
      </c>
      <c r="C2" s="6" t="s">
        <v>101</v>
      </c>
      <c r="D2" s="6" t="s">
        <v>105</v>
      </c>
      <c r="E2" s="5">
        <v>1</v>
      </c>
      <c r="F2" s="6">
        <v>69</v>
      </c>
      <c r="G2" s="20">
        <v>8000.01</v>
      </c>
      <c r="H2" s="20">
        <f>Table2[[#This Row],[NetTotal]]+Table1[[#This Row],[Amount]]</f>
        <v>9120.0113999999994</v>
      </c>
      <c r="I2" s="23">
        <v>0</v>
      </c>
      <c r="J2" s="24">
        <v>0</v>
      </c>
      <c r="K2" s="20">
        <v>8000.01</v>
      </c>
      <c r="L2" s="6">
        <v>0</v>
      </c>
      <c r="M2" s="14" t="s">
        <v>376</v>
      </c>
      <c r="N2" s="6" t="s">
        <v>83</v>
      </c>
      <c r="O2" s="25">
        <f t="shared" ref="O2:O30" si="0">G2/E2</f>
        <v>8000.01</v>
      </c>
      <c r="P2" s="26">
        <v>0</v>
      </c>
      <c r="Q2" s="7">
        <v>0</v>
      </c>
      <c r="R2" s="7">
        <v>0</v>
      </c>
      <c r="S2" s="7">
        <v>0</v>
      </c>
      <c r="T2" s="5">
        <v>21002949</v>
      </c>
    </row>
    <row r="3" spans="1:20" s="2" customFormat="1" x14ac:dyDescent="0.25">
      <c r="A3" s="5">
        <v>21002950</v>
      </c>
      <c r="B3" s="6" t="s">
        <v>82</v>
      </c>
      <c r="C3" s="6" t="s">
        <v>101</v>
      </c>
      <c r="D3" s="6" t="s">
        <v>105</v>
      </c>
      <c r="E3" s="5">
        <v>1</v>
      </c>
      <c r="F3" s="6">
        <v>69</v>
      </c>
      <c r="G3" s="22">
        <v>5001</v>
      </c>
      <c r="H3" s="20">
        <f>Table2[[#This Row],[NetTotal]]+Table1[[#This Row],[Amount]]</f>
        <v>5701.14</v>
      </c>
      <c r="I3" s="23">
        <v>0</v>
      </c>
      <c r="J3" s="24">
        <v>0</v>
      </c>
      <c r="K3" s="22">
        <v>5001</v>
      </c>
      <c r="L3" s="6">
        <v>0</v>
      </c>
      <c r="M3" s="14" t="s">
        <v>377</v>
      </c>
      <c r="N3" s="6" t="s">
        <v>83</v>
      </c>
      <c r="O3" s="25">
        <f t="shared" si="0"/>
        <v>5001</v>
      </c>
      <c r="P3" s="26">
        <v>0</v>
      </c>
      <c r="Q3" s="7">
        <v>0</v>
      </c>
      <c r="R3" s="7">
        <v>0</v>
      </c>
      <c r="S3" s="7">
        <v>0</v>
      </c>
      <c r="T3" s="5">
        <v>21002950</v>
      </c>
    </row>
    <row r="4" spans="1:20" ht="75" x14ac:dyDescent="0.25">
      <c r="A4" s="5">
        <v>21002951</v>
      </c>
      <c r="B4" s="6" t="s">
        <v>82</v>
      </c>
      <c r="C4" s="6" t="s">
        <v>101</v>
      </c>
      <c r="D4" s="6" t="s">
        <v>105</v>
      </c>
      <c r="E4" s="5">
        <v>1</v>
      </c>
      <c r="F4" s="6">
        <v>69</v>
      </c>
      <c r="G4" s="22">
        <v>9562.7999999999993</v>
      </c>
      <c r="H4" s="20">
        <f>Table2[[#This Row],[NetTotal]]+Table1[[#This Row],[Amount]]</f>
        <v>10901.591999999999</v>
      </c>
      <c r="I4" s="23">
        <v>0</v>
      </c>
      <c r="J4" s="24">
        <v>0</v>
      </c>
      <c r="K4" s="22">
        <v>9562.7999999999993</v>
      </c>
      <c r="L4" s="6">
        <v>0</v>
      </c>
      <c r="M4" s="14" t="s">
        <v>378</v>
      </c>
      <c r="N4" s="6" t="s">
        <v>83</v>
      </c>
      <c r="O4" s="25">
        <f t="shared" si="0"/>
        <v>9562.7999999999993</v>
      </c>
      <c r="P4" s="26">
        <v>0</v>
      </c>
      <c r="Q4" s="7">
        <v>0</v>
      </c>
      <c r="R4" s="7">
        <v>0</v>
      </c>
      <c r="S4" s="7">
        <v>0</v>
      </c>
      <c r="T4" s="5">
        <v>21002951</v>
      </c>
    </row>
    <row r="5" spans="1:20" ht="30" x14ac:dyDescent="0.25">
      <c r="A5" s="5" t="s">
        <v>278</v>
      </c>
      <c r="B5" s="6" t="s">
        <v>82</v>
      </c>
      <c r="C5" s="6" t="s">
        <v>101</v>
      </c>
      <c r="D5" s="6" t="s">
        <v>105</v>
      </c>
      <c r="E5" s="5">
        <v>1</v>
      </c>
      <c r="F5" s="6">
        <v>69</v>
      </c>
      <c r="G5" s="22">
        <v>4500</v>
      </c>
      <c r="H5" s="20">
        <f>Table2[[#This Row],[NetTotal]]+Table1[[#This Row],[Amount]]</f>
        <v>5130</v>
      </c>
      <c r="I5" s="23">
        <v>0</v>
      </c>
      <c r="J5" s="24">
        <v>0</v>
      </c>
      <c r="K5" s="22">
        <v>4500</v>
      </c>
      <c r="L5" s="6">
        <v>0</v>
      </c>
      <c r="M5" s="14" t="s">
        <v>379</v>
      </c>
      <c r="N5" s="6" t="s">
        <v>83</v>
      </c>
      <c r="O5" s="25">
        <f t="shared" si="0"/>
        <v>4500</v>
      </c>
      <c r="P5" s="26">
        <v>0</v>
      </c>
      <c r="Q5" s="7">
        <v>0</v>
      </c>
      <c r="R5" s="7">
        <v>0</v>
      </c>
      <c r="S5" s="7">
        <v>0</v>
      </c>
      <c r="T5" s="5">
        <v>21002952</v>
      </c>
    </row>
    <row r="6" spans="1:20" ht="30" x14ac:dyDescent="0.25">
      <c r="A6" s="5" t="s">
        <v>279</v>
      </c>
      <c r="B6" s="6" t="s">
        <v>82</v>
      </c>
      <c r="C6" s="6" t="s">
        <v>101</v>
      </c>
      <c r="D6" s="6" t="s">
        <v>105</v>
      </c>
      <c r="E6" s="5">
        <v>1</v>
      </c>
      <c r="F6" s="6">
        <v>69</v>
      </c>
      <c r="G6" s="22">
        <v>13500</v>
      </c>
      <c r="H6" s="20">
        <f>Table2[[#This Row],[NetTotal]]+Table1[[#This Row],[Amount]]</f>
        <v>15390</v>
      </c>
      <c r="I6" s="23">
        <v>0</v>
      </c>
      <c r="J6" s="24">
        <v>0</v>
      </c>
      <c r="K6" s="22">
        <v>13500</v>
      </c>
      <c r="L6" s="6">
        <v>0</v>
      </c>
      <c r="M6" s="14" t="s">
        <v>379</v>
      </c>
      <c r="N6" s="6" t="s">
        <v>83</v>
      </c>
      <c r="O6" s="25">
        <f t="shared" si="0"/>
        <v>13500</v>
      </c>
      <c r="P6" s="26">
        <v>0</v>
      </c>
      <c r="Q6" s="7">
        <v>0</v>
      </c>
      <c r="R6" s="7">
        <v>0</v>
      </c>
      <c r="S6" s="7">
        <v>0</v>
      </c>
      <c r="T6" s="5">
        <v>21002952</v>
      </c>
    </row>
    <row r="7" spans="1:20" x14ac:dyDescent="0.25">
      <c r="A7" s="5">
        <v>21002953</v>
      </c>
      <c r="B7" s="6" t="s">
        <v>82</v>
      </c>
      <c r="C7" s="6" t="s">
        <v>101</v>
      </c>
      <c r="D7" s="6" t="s">
        <v>105</v>
      </c>
      <c r="E7" s="5">
        <v>1</v>
      </c>
      <c r="F7" s="6">
        <v>69</v>
      </c>
      <c r="G7" s="22">
        <v>12000</v>
      </c>
      <c r="H7" s="20">
        <f>Table2[[#This Row],[NetTotal]]+Table1[[#This Row],[Amount]]</f>
        <v>13680</v>
      </c>
      <c r="I7" s="23">
        <v>0</v>
      </c>
      <c r="J7" s="24">
        <v>0</v>
      </c>
      <c r="K7" s="22">
        <v>12000</v>
      </c>
      <c r="L7" s="6">
        <v>0</v>
      </c>
      <c r="M7" s="14" t="s">
        <v>380</v>
      </c>
      <c r="N7" s="6" t="s">
        <v>83</v>
      </c>
      <c r="O7" s="25">
        <f t="shared" si="0"/>
        <v>12000</v>
      </c>
      <c r="P7" s="26">
        <v>0</v>
      </c>
      <c r="Q7" s="7">
        <v>0</v>
      </c>
      <c r="R7" s="7">
        <v>0</v>
      </c>
      <c r="S7" s="7">
        <v>0</v>
      </c>
      <c r="T7" s="5">
        <v>21002953</v>
      </c>
    </row>
    <row r="8" spans="1:20" ht="45" x14ac:dyDescent="0.25">
      <c r="A8" s="5">
        <v>21002954</v>
      </c>
      <c r="B8" s="6" t="s">
        <v>82</v>
      </c>
      <c r="C8" s="6" t="s">
        <v>101</v>
      </c>
      <c r="D8" s="6" t="s">
        <v>105</v>
      </c>
      <c r="E8" s="5">
        <v>1</v>
      </c>
      <c r="F8" s="6">
        <v>69</v>
      </c>
      <c r="G8" s="22">
        <v>8000</v>
      </c>
      <c r="H8" s="20">
        <f>Table2[[#This Row],[NetTotal]]+Table1[[#This Row],[Amount]]</f>
        <v>9120</v>
      </c>
      <c r="I8" s="23">
        <v>0</v>
      </c>
      <c r="J8" s="24">
        <v>0</v>
      </c>
      <c r="K8" s="22">
        <v>8000</v>
      </c>
      <c r="L8" s="6">
        <v>0</v>
      </c>
      <c r="M8" s="14" t="s">
        <v>381</v>
      </c>
      <c r="N8" s="6" t="s">
        <v>83</v>
      </c>
      <c r="O8" s="25">
        <f t="shared" si="0"/>
        <v>8000</v>
      </c>
      <c r="P8" s="26">
        <v>0</v>
      </c>
      <c r="Q8" s="7">
        <v>0</v>
      </c>
      <c r="R8" s="7">
        <v>0</v>
      </c>
      <c r="S8" s="7">
        <v>0</v>
      </c>
      <c r="T8" s="5">
        <v>21002954</v>
      </c>
    </row>
    <row r="9" spans="1:20" ht="45" x14ac:dyDescent="0.25">
      <c r="A9" s="5">
        <v>21002955</v>
      </c>
      <c r="B9" s="6" t="s">
        <v>82</v>
      </c>
      <c r="C9" s="6" t="s">
        <v>101</v>
      </c>
      <c r="D9" s="6" t="s">
        <v>105</v>
      </c>
      <c r="E9" s="5">
        <v>1</v>
      </c>
      <c r="F9" s="6">
        <v>69</v>
      </c>
      <c r="G9" s="22">
        <v>6740.24</v>
      </c>
      <c r="H9" s="20">
        <f>Table2[[#This Row],[NetTotal]]+Table1[[#This Row],[Amount]]</f>
        <v>7683.8735999999999</v>
      </c>
      <c r="I9" s="23">
        <v>0</v>
      </c>
      <c r="J9" s="24">
        <v>0</v>
      </c>
      <c r="K9" s="22">
        <v>6740.24</v>
      </c>
      <c r="L9" s="6">
        <v>0</v>
      </c>
      <c r="M9" s="14" t="s">
        <v>382</v>
      </c>
      <c r="N9" s="6" t="s">
        <v>102</v>
      </c>
      <c r="O9" s="25">
        <f t="shared" si="0"/>
        <v>6740.24</v>
      </c>
      <c r="P9" s="26">
        <f>Table2[[#This Row],[AmountEGP]]/Table2[[#This Row],[CurrencyExchangeRate]]</f>
        <v>428.99983484730939</v>
      </c>
      <c r="Q9" s="7">
        <v>15.7115212</v>
      </c>
      <c r="R9" s="7">
        <v>0</v>
      </c>
      <c r="S9" s="7">
        <v>0</v>
      </c>
      <c r="T9" s="5">
        <v>21002955</v>
      </c>
    </row>
    <row r="10" spans="1:20" ht="30" x14ac:dyDescent="0.25">
      <c r="A10" s="5">
        <v>21002956</v>
      </c>
      <c r="B10" s="6" t="s">
        <v>82</v>
      </c>
      <c r="C10" s="6" t="s">
        <v>101</v>
      </c>
      <c r="D10" s="6" t="s">
        <v>105</v>
      </c>
      <c r="E10" s="5">
        <v>1</v>
      </c>
      <c r="F10" s="6">
        <v>69</v>
      </c>
      <c r="G10" s="22">
        <v>4163.55</v>
      </c>
      <c r="H10" s="20">
        <f>Table2[[#This Row],[NetTotal]]+Table1[[#This Row],[Amount]]</f>
        <v>4746.4470000000001</v>
      </c>
      <c r="I10" s="23">
        <v>0</v>
      </c>
      <c r="J10" s="24">
        <v>0</v>
      </c>
      <c r="K10" s="22">
        <v>4163.55</v>
      </c>
      <c r="L10" s="6">
        <v>0</v>
      </c>
      <c r="M10" s="14" t="s">
        <v>383</v>
      </c>
      <c r="N10" s="6" t="s">
        <v>102</v>
      </c>
      <c r="O10" s="25">
        <f t="shared" si="0"/>
        <v>4163.55</v>
      </c>
      <c r="P10" s="26">
        <f>Table2[[#This Row],[AmountEGP]]/Table2[[#This Row],[CurrencyExchangeRate]]</f>
        <v>264.99980154690559</v>
      </c>
      <c r="Q10" s="7">
        <v>15.7115212</v>
      </c>
      <c r="R10" s="7">
        <v>0</v>
      </c>
      <c r="S10" s="7">
        <v>0</v>
      </c>
      <c r="T10" s="5">
        <v>21002956</v>
      </c>
    </row>
    <row r="11" spans="1:20" ht="30" x14ac:dyDescent="0.25">
      <c r="A11" s="5">
        <v>21002957</v>
      </c>
      <c r="B11" s="6" t="s">
        <v>82</v>
      </c>
      <c r="C11" s="6" t="s">
        <v>101</v>
      </c>
      <c r="D11" s="6" t="s">
        <v>105</v>
      </c>
      <c r="E11" s="5">
        <v>1</v>
      </c>
      <c r="F11" s="6">
        <v>69</v>
      </c>
      <c r="G11" s="22">
        <v>11076.62</v>
      </c>
      <c r="H11" s="20">
        <f>Table2[[#This Row],[NetTotal]]+Table1[[#This Row],[Amount]]</f>
        <v>12627.346800000001</v>
      </c>
      <c r="I11" s="23">
        <v>0</v>
      </c>
      <c r="J11" s="24">
        <v>0</v>
      </c>
      <c r="K11" s="22">
        <v>11076.62</v>
      </c>
      <c r="L11" s="6">
        <v>0</v>
      </c>
      <c r="M11" s="14" t="s">
        <v>384</v>
      </c>
      <c r="N11" s="6" t="s">
        <v>102</v>
      </c>
      <c r="O11" s="25">
        <f t="shared" si="0"/>
        <v>11076.62</v>
      </c>
      <c r="P11" s="26">
        <f>Table2[[#This Row],[AmountEGP]]/Table2[[#This Row],[CurrencyExchangeRate]]</f>
        <v>704.99984431806649</v>
      </c>
      <c r="Q11" s="7">
        <v>15.7115212</v>
      </c>
      <c r="R11" s="7">
        <v>0</v>
      </c>
      <c r="S11" s="7">
        <v>0</v>
      </c>
      <c r="T11" s="5">
        <v>21002957</v>
      </c>
    </row>
    <row r="12" spans="1:20" ht="30" x14ac:dyDescent="0.25">
      <c r="A12" s="5">
        <v>21002958</v>
      </c>
      <c r="B12" s="6" t="s">
        <v>82</v>
      </c>
      <c r="C12" s="6" t="s">
        <v>101</v>
      </c>
      <c r="D12" s="6" t="s">
        <v>105</v>
      </c>
      <c r="E12" s="5">
        <v>1</v>
      </c>
      <c r="F12" s="6">
        <v>69</v>
      </c>
      <c r="G12" s="22">
        <v>17500</v>
      </c>
      <c r="H12" s="20">
        <f>Table2[[#This Row],[NetTotal]]+Table1[[#This Row],[Amount]]</f>
        <v>19950</v>
      </c>
      <c r="I12" s="23">
        <v>0</v>
      </c>
      <c r="J12" s="24">
        <v>0</v>
      </c>
      <c r="K12" s="22">
        <v>17500</v>
      </c>
      <c r="L12" s="6">
        <v>0</v>
      </c>
      <c r="M12" s="14" t="s">
        <v>385</v>
      </c>
      <c r="N12" s="6" t="s">
        <v>83</v>
      </c>
      <c r="O12" s="25">
        <f t="shared" si="0"/>
        <v>17500</v>
      </c>
      <c r="P12" s="26">
        <v>0</v>
      </c>
      <c r="Q12" s="7">
        <v>0</v>
      </c>
      <c r="R12" s="7">
        <v>0</v>
      </c>
      <c r="S12" s="7">
        <v>0</v>
      </c>
      <c r="T12" s="5">
        <v>21002958</v>
      </c>
    </row>
    <row r="13" spans="1:20" ht="30" x14ac:dyDescent="0.25">
      <c r="A13" s="5" t="s">
        <v>280</v>
      </c>
      <c r="B13" s="6" t="s">
        <v>82</v>
      </c>
      <c r="C13" s="6" t="s">
        <v>101</v>
      </c>
      <c r="D13" s="6" t="s">
        <v>105</v>
      </c>
      <c r="E13" s="5">
        <v>1</v>
      </c>
      <c r="F13" s="6">
        <v>69</v>
      </c>
      <c r="G13" s="22">
        <v>2100</v>
      </c>
      <c r="H13" s="20">
        <f>Table2[[#This Row],[NetTotal]]+Table1[[#This Row],[Amount]]</f>
        <v>2394</v>
      </c>
      <c r="I13" s="23">
        <v>0</v>
      </c>
      <c r="J13" s="24">
        <v>0</v>
      </c>
      <c r="K13" s="22">
        <v>2100</v>
      </c>
      <c r="L13" s="6">
        <v>0</v>
      </c>
      <c r="M13" s="14" t="s">
        <v>386</v>
      </c>
      <c r="N13" s="6" t="s">
        <v>83</v>
      </c>
      <c r="O13" s="25">
        <f t="shared" si="0"/>
        <v>2100</v>
      </c>
      <c r="P13" s="26">
        <v>0</v>
      </c>
      <c r="Q13" s="7">
        <v>0</v>
      </c>
      <c r="R13" s="7">
        <v>0</v>
      </c>
      <c r="S13" s="7">
        <v>0</v>
      </c>
      <c r="T13" s="5">
        <v>21002959</v>
      </c>
    </row>
    <row r="14" spans="1:20" ht="30" x14ac:dyDescent="0.25">
      <c r="A14" s="5" t="s">
        <v>281</v>
      </c>
      <c r="B14" s="6" t="s">
        <v>82</v>
      </c>
      <c r="C14" s="6" t="s">
        <v>101</v>
      </c>
      <c r="D14" s="6" t="s">
        <v>105</v>
      </c>
      <c r="E14" s="5">
        <v>1</v>
      </c>
      <c r="F14" s="6">
        <v>69</v>
      </c>
      <c r="G14" s="22">
        <v>1800</v>
      </c>
      <c r="H14" s="20">
        <f>Table2[[#This Row],[NetTotal]]+Table1[[#This Row],[Amount]]</f>
        <v>2052</v>
      </c>
      <c r="I14" s="23">
        <v>0</v>
      </c>
      <c r="J14" s="24">
        <v>0</v>
      </c>
      <c r="K14" s="22">
        <v>1800</v>
      </c>
      <c r="L14" s="6">
        <v>0</v>
      </c>
      <c r="M14" s="14" t="s">
        <v>387</v>
      </c>
      <c r="N14" s="6" t="s">
        <v>83</v>
      </c>
      <c r="O14" s="25">
        <f t="shared" si="0"/>
        <v>1800</v>
      </c>
      <c r="P14" s="26">
        <v>0</v>
      </c>
      <c r="Q14" s="7">
        <v>0</v>
      </c>
      <c r="R14" s="7">
        <v>0</v>
      </c>
      <c r="S14" s="7">
        <v>0</v>
      </c>
      <c r="T14" s="5">
        <v>21002959</v>
      </c>
    </row>
    <row r="15" spans="1:20" ht="60" x14ac:dyDescent="0.25">
      <c r="A15" s="5" t="s">
        <v>282</v>
      </c>
      <c r="B15" s="6" t="s">
        <v>82</v>
      </c>
      <c r="C15" s="6" t="s">
        <v>101</v>
      </c>
      <c r="D15" s="6" t="s">
        <v>105</v>
      </c>
      <c r="E15" s="5">
        <v>1</v>
      </c>
      <c r="F15" s="6">
        <v>69</v>
      </c>
      <c r="G15" s="22">
        <v>11500</v>
      </c>
      <c r="H15" s="20">
        <f>Table2[[#This Row],[NetTotal]]+Table1[[#This Row],[Amount]]</f>
        <v>13110</v>
      </c>
      <c r="I15" s="23">
        <v>0</v>
      </c>
      <c r="J15" s="24">
        <v>0</v>
      </c>
      <c r="K15" s="22">
        <v>11500</v>
      </c>
      <c r="L15" s="6">
        <v>0</v>
      </c>
      <c r="M15" s="14" t="s">
        <v>388</v>
      </c>
      <c r="N15" s="6" t="s">
        <v>83</v>
      </c>
      <c r="O15" s="25">
        <f t="shared" si="0"/>
        <v>11500</v>
      </c>
      <c r="P15" s="26">
        <v>0</v>
      </c>
      <c r="Q15" s="7">
        <v>0</v>
      </c>
      <c r="R15" s="7">
        <v>0</v>
      </c>
      <c r="S15" s="7">
        <v>0</v>
      </c>
      <c r="T15" s="5">
        <v>21002959</v>
      </c>
    </row>
    <row r="16" spans="1:20" ht="60" x14ac:dyDescent="0.25">
      <c r="A16" s="5">
        <v>21002960</v>
      </c>
      <c r="B16" s="6" t="s">
        <v>82</v>
      </c>
      <c r="C16" s="6" t="s">
        <v>101</v>
      </c>
      <c r="D16" s="6" t="s">
        <v>105</v>
      </c>
      <c r="E16" s="5">
        <v>1</v>
      </c>
      <c r="F16" s="6">
        <v>69</v>
      </c>
      <c r="G16" s="22">
        <v>1800</v>
      </c>
      <c r="H16" s="20">
        <f>Table2[[#This Row],[NetTotal]]+Table1[[#This Row],[Amount]]</f>
        <v>2052</v>
      </c>
      <c r="I16" s="23">
        <v>0</v>
      </c>
      <c r="J16" s="24">
        <v>0</v>
      </c>
      <c r="K16" s="22">
        <v>1800</v>
      </c>
      <c r="L16" s="6">
        <v>0</v>
      </c>
      <c r="M16" s="14" t="s">
        <v>389</v>
      </c>
      <c r="N16" s="6" t="s">
        <v>83</v>
      </c>
      <c r="O16" s="25">
        <f t="shared" si="0"/>
        <v>1800</v>
      </c>
      <c r="P16" s="26">
        <v>0</v>
      </c>
      <c r="Q16" s="7">
        <v>0</v>
      </c>
      <c r="R16" s="7">
        <v>0</v>
      </c>
      <c r="S16" s="7">
        <v>0</v>
      </c>
      <c r="T16" s="5">
        <v>21002960</v>
      </c>
    </row>
    <row r="17" spans="1:20" ht="30" x14ac:dyDescent="0.25">
      <c r="A17" s="5" t="s">
        <v>283</v>
      </c>
      <c r="B17" s="6" t="s">
        <v>82</v>
      </c>
      <c r="C17" s="6" t="s">
        <v>101</v>
      </c>
      <c r="D17" s="6" t="s">
        <v>105</v>
      </c>
      <c r="E17" s="5">
        <v>1</v>
      </c>
      <c r="F17" s="6">
        <v>69</v>
      </c>
      <c r="G17" s="22">
        <v>8000</v>
      </c>
      <c r="H17" s="20">
        <f>Table2[[#This Row],[NetTotal]]+Table1[[#This Row],[Amount]]</f>
        <v>8000</v>
      </c>
      <c r="I17" s="23">
        <v>0</v>
      </c>
      <c r="J17" s="24">
        <v>0</v>
      </c>
      <c r="K17" s="22">
        <v>8000</v>
      </c>
      <c r="L17" s="6">
        <v>0</v>
      </c>
      <c r="M17" s="14" t="s">
        <v>390</v>
      </c>
      <c r="N17" s="6" t="s">
        <v>83</v>
      </c>
      <c r="O17" s="25">
        <f t="shared" si="0"/>
        <v>8000</v>
      </c>
      <c r="P17" s="26">
        <v>0</v>
      </c>
      <c r="Q17" s="7">
        <v>0</v>
      </c>
      <c r="R17" s="7">
        <v>0</v>
      </c>
      <c r="S17" s="7">
        <v>0</v>
      </c>
      <c r="T17" s="5">
        <v>21002961</v>
      </c>
    </row>
    <row r="18" spans="1:20" ht="30" x14ac:dyDescent="0.25">
      <c r="A18" s="5" t="s">
        <v>284</v>
      </c>
      <c r="B18" s="6" t="s">
        <v>82</v>
      </c>
      <c r="C18" s="6" t="s">
        <v>101</v>
      </c>
      <c r="D18" s="6" t="s">
        <v>105</v>
      </c>
      <c r="E18" s="5">
        <v>1</v>
      </c>
      <c r="F18" s="6">
        <v>69</v>
      </c>
      <c r="G18" s="22">
        <v>29400</v>
      </c>
      <c r="H18" s="20">
        <f>Table2[[#This Row],[NetTotal]]+Table1[[#This Row],[Amount]]</f>
        <v>29400</v>
      </c>
      <c r="I18" s="23">
        <v>0</v>
      </c>
      <c r="J18" s="24">
        <v>0</v>
      </c>
      <c r="K18" s="22">
        <v>29400</v>
      </c>
      <c r="L18" s="6">
        <v>0</v>
      </c>
      <c r="M18" s="14" t="s">
        <v>391</v>
      </c>
      <c r="N18" s="6" t="s">
        <v>83</v>
      </c>
      <c r="O18" s="25">
        <f t="shared" si="0"/>
        <v>29400</v>
      </c>
      <c r="P18" s="26">
        <v>0</v>
      </c>
      <c r="Q18" s="7">
        <v>0</v>
      </c>
      <c r="R18" s="7">
        <v>0</v>
      </c>
      <c r="S18" s="7">
        <v>0</v>
      </c>
      <c r="T18" s="5">
        <v>21002961</v>
      </c>
    </row>
    <row r="19" spans="1:20" ht="30" x14ac:dyDescent="0.25">
      <c r="A19" s="5" t="s">
        <v>285</v>
      </c>
      <c r="B19" s="6" t="s">
        <v>82</v>
      </c>
      <c r="C19" s="6" t="s">
        <v>101</v>
      </c>
      <c r="D19" s="6" t="s">
        <v>105</v>
      </c>
      <c r="E19" s="5">
        <v>1</v>
      </c>
      <c r="F19" s="6">
        <v>69</v>
      </c>
      <c r="G19" s="22">
        <v>6000</v>
      </c>
      <c r="H19" s="20">
        <f>Table2[[#This Row],[NetTotal]]+Table1[[#This Row],[Amount]]</f>
        <v>6000</v>
      </c>
      <c r="I19" s="23">
        <v>0</v>
      </c>
      <c r="J19" s="24">
        <v>0</v>
      </c>
      <c r="K19" s="22">
        <v>6000</v>
      </c>
      <c r="L19" s="6">
        <v>0</v>
      </c>
      <c r="M19" s="14" t="s">
        <v>392</v>
      </c>
      <c r="N19" s="6" t="s">
        <v>83</v>
      </c>
      <c r="O19" s="25">
        <f t="shared" si="0"/>
        <v>6000</v>
      </c>
      <c r="P19" s="26">
        <v>0</v>
      </c>
      <c r="Q19" s="7">
        <v>0</v>
      </c>
      <c r="R19" s="7">
        <v>0</v>
      </c>
      <c r="S19" s="7">
        <v>0</v>
      </c>
      <c r="T19" s="5">
        <v>21002961</v>
      </c>
    </row>
    <row r="20" spans="1:20" x14ac:dyDescent="0.25">
      <c r="A20" s="5">
        <v>21002962</v>
      </c>
      <c r="B20" s="6" t="s">
        <v>82</v>
      </c>
      <c r="C20" s="6" t="s">
        <v>101</v>
      </c>
      <c r="D20" s="6" t="s">
        <v>105</v>
      </c>
      <c r="E20" s="5">
        <v>1</v>
      </c>
      <c r="F20" s="6">
        <v>69</v>
      </c>
      <c r="G20" s="22">
        <v>10000</v>
      </c>
      <c r="H20" s="20">
        <f>Table2[[#This Row],[NetTotal]]+Table1[[#This Row],[Amount]]</f>
        <v>11400</v>
      </c>
      <c r="I20" s="23">
        <v>0</v>
      </c>
      <c r="J20" s="24">
        <v>0</v>
      </c>
      <c r="K20" s="22">
        <v>10000</v>
      </c>
      <c r="L20" s="6">
        <v>0</v>
      </c>
      <c r="M20" s="14" t="s">
        <v>393</v>
      </c>
      <c r="N20" s="6" t="s">
        <v>83</v>
      </c>
      <c r="O20" s="25">
        <f t="shared" si="0"/>
        <v>10000</v>
      </c>
      <c r="P20" s="26">
        <v>0</v>
      </c>
      <c r="Q20" s="7">
        <v>0</v>
      </c>
      <c r="R20" s="7">
        <v>0</v>
      </c>
      <c r="S20" s="7">
        <v>0</v>
      </c>
      <c r="T20" s="5">
        <v>21002962</v>
      </c>
    </row>
    <row r="21" spans="1:20" x14ac:dyDescent="0.25">
      <c r="A21" s="5">
        <v>21002963</v>
      </c>
      <c r="B21" s="6" t="s">
        <v>82</v>
      </c>
      <c r="C21" s="6" t="s">
        <v>101</v>
      </c>
      <c r="D21" s="6" t="s">
        <v>105</v>
      </c>
      <c r="E21" s="5">
        <v>1</v>
      </c>
      <c r="F21" s="6">
        <v>69</v>
      </c>
      <c r="G21" s="22">
        <v>1800</v>
      </c>
      <c r="H21" s="20">
        <f>Table2[[#This Row],[NetTotal]]+Table1[[#This Row],[Amount]]</f>
        <v>2052</v>
      </c>
      <c r="I21" s="23">
        <v>0</v>
      </c>
      <c r="J21" s="24">
        <v>0</v>
      </c>
      <c r="K21" s="22">
        <v>1800</v>
      </c>
      <c r="L21" s="6">
        <v>0</v>
      </c>
      <c r="M21" s="14" t="s">
        <v>394</v>
      </c>
      <c r="N21" s="6" t="s">
        <v>83</v>
      </c>
      <c r="O21" s="25">
        <f t="shared" si="0"/>
        <v>1800</v>
      </c>
      <c r="P21" s="26">
        <v>0</v>
      </c>
      <c r="Q21" s="7">
        <v>0</v>
      </c>
      <c r="R21" s="7">
        <v>0</v>
      </c>
      <c r="S21" s="7">
        <v>0</v>
      </c>
      <c r="T21" s="5">
        <v>21002963</v>
      </c>
    </row>
    <row r="22" spans="1:20" x14ac:dyDescent="0.25">
      <c r="A22" s="5">
        <v>21002964</v>
      </c>
      <c r="B22" s="6" t="s">
        <v>82</v>
      </c>
      <c r="C22" s="6" t="s">
        <v>101</v>
      </c>
      <c r="D22" s="6" t="s">
        <v>105</v>
      </c>
      <c r="E22" s="5">
        <v>1</v>
      </c>
      <c r="F22" s="6">
        <v>69</v>
      </c>
      <c r="G22" s="22">
        <v>1800</v>
      </c>
      <c r="H22" s="20">
        <f>Table2[[#This Row],[NetTotal]]+Table1[[#This Row],[Amount]]</f>
        <v>2052</v>
      </c>
      <c r="I22" s="23">
        <v>0</v>
      </c>
      <c r="J22" s="24">
        <v>0</v>
      </c>
      <c r="K22" s="22">
        <v>1800</v>
      </c>
      <c r="L22" s="6">
        <v>0</v>
      </c>
      <c r="M22" s="14" t="s">
        <v>394</v>
      </c>
      <c r="N22" s="6" t="s">
        <v>83</v>
      </c>
      <c r="O22" s="25">
        <f t="shared" si="0"/>
        <v>1800</v>
      </c>
      <c r="P22" s="26">
        <v>0</v>
      </c>
      <c r="Q22" s="7">
        <v>0</v>
      </c>
      <c r="R22" s="7">
        <v>0</v>
      </c>
      <c r="S22" s="7">
        <v>0</v>
      </c>
      <c r="T22" s="5">
        <v>21002964</v>
      </c>
    </row>
    <row r="23" spans="1:20" x14ac:dyDescent="0.25">
      <c r="A23" s="5">
        <v>21002965</v>
      </c>
      <c r="B23" s="6" t="s">
        <v>82</v>
      </c>
      <c r="C23" s="6" t="s">
        <v>101</v>
      </c>
      <c r="D23" s="6" t="s">
        <v>105</v>
      </c>
      <c r="E23" s="5">
        <v>1</v>
      </c>
      <c r="F23" s="6">
        <v>69</v>
      </c>
      <c r="G23" s="22">
        <v>1800</v>
      </c>
      <c r="H23" s="20">
        <f>Table2[[#This Row],[NetTotal]]+Table1[[#This Row],[Amount]]</f>
        <v>2052</v>
      </c>
      <c r="I23" s="23">
        <v>0</v>
      </c>
      <c r="J23" s="24">
        <v>0</v>
      </c>
      <c r="K23" s="22">
        <v>1800</v>
      </c>
      <c r="L23" s="6">
        <v>0</v>
      </c>
      <c r="M23" s="14" t="s">
        <v>394</v>
      </c>
      <c r="N23" s="6" t="s">
        <v>83</v>
      </c>
      <c r="O23" s="25">
        <f t="shared" si="0"/>
        <v>1800</v>
      </c>
      <c r="P23" s="26">
        <v>0</v>
      </c>
      <c r="Q23" s="7">
        <v>0</v>
      </c>
      <c r="R23" s="7">
        <v>0</v>
      </c>
      <c r="S23" s="7">
        <v>0</v>
      </c>
      <c r="T23" s="5">
        <v>21002965</v>
      </c>
    </row>
    <row r="24" spans="1:20" x14ac:dyDescent="0.25">
      <c r="A24" s="5">
        <v>21002967</v>
      </c>
      <c r="B24" s="6" t="s">
        <v>82</v>
      </c>
      <c r="C24" s="6" t="s">
        <v>101</v>
      </c>
      <c r="D24" s="6" t="s">
        <v>105</v>
      </c>
      <c r="E24" s="5">
        <v>1</v>
      </c>
      <c r="F24" s="6">
        <v>69</v>
      </c>
      <c r="G24" s="22">
        <v>17700</v>
      </c>
      <c r="H24" s="20">
        <f>Table2[[#This Row],[NetTotal]]+Table1[[#This Row],[Amount]]</f>
        <v>17700</v>
      </c>
      <c r="I24" s="23">
        <v>0</v>
      </c>
      <c r="J24" s="24">
        <v>0</v>
      </c>
      <c r="K24" s="22">
        <v>17700</v>
      </c>
      <c r="L24" s="6">
        <v>0</v>
      </c>
      <c r="M24" s="14" t="s">
        <v>395</v>
      </c>
      <c r="N24" s="6" t="s">
        <v>83</v>
      </c>
      <c r="O24" s="25">
        <f t="shared" si="0"/>
        <v>17700</v>
      </c>
      <c r="P24" s="26">
        <v>0</v>
      </c>
      <c r="Q24" s="7">
        <v>0</v>
      </c>
      <c r="R24" s="7">
        <v>0</v>
      </c>
      <c r="S24" s="7">
        <v>0</v>
      </c>
      <c r="T24" s="5">
        <v>21002967</v>
      </c>
    </row>
    <row r="25" spans="1:20" ht="30" x14ac:dyDescent="0.25">
      <c r="A25" s="5" t="s">
        <v>286</v>
      </c>
      <c r="B25" s="6" t="s">
        <v>82</v>
      </c>
      <c r="C25" s="6" t="s">
        <v>101</v>
      </c>
      <c r="D25" s="6" t="s">
        <v>105</v>
      </c>
      <c r="E25" s="5">
        <v>1</v>
      </c>
      <c r="F25" s="6">
        <v>69</v>
      </c>
      <c r="G25" s="22">
        <v>3420</v>
      </c>
      <c r="H25" s="20">
        <f>Table2[[#This Row],[NetTotal]]+Table1[[#This Row],[Amount]]</f>
        <v>3420</v>
      </c>
      <c r="I25" s="23">
        <v>0</v>
      </c>
      <c r="J25" s="24">
        <v>0</v>
      </c>
      <c r="K25" s="22">
        <v>3420</v>
      </c>
      <c r="L25" s="6">
        <v>0</v>
      </c>
      <c r="M25" s="14" t="s">
        <v>396</v>
      </c>
      <c r="N25" s="6" t="s">
        <v>83</v>
      </c>
      <c r="O25" s="25">
        <f t="shared" si="0"/>
        <v>3420</v>
      </c>
      <c r="P25" s="26">
        <v>0</v>
      </c>
      <c r="Q25" s="7">
        <v>0</v>
      </c>
      <c r="R25" s="7">
        <v>0</v>
      </c>
      <c r="S25" s="7">
        <v>0</v>
      </c>
      <c r="T25" s="5">
        <v>21002968</v>
      </c>
    </row>
    <row r="26" spans="1:20" ht="30" x14ac:dyDescent="0.25">
      <c r="A26" s="5" t="s">
        <v>287</v>
      </c>
      <c r="B26" s="6" t="s">
        <v>82</v>
      </c>
      <c r="C26" s="6" t="s">
        <v>101</v>
      </c>
      <c r="D26" s="6" t="s">
        <v>105</v>
      </c>
      <c r="E26" s="5">
        <v>1</v>
      </c>
      <c r="F26" s="6">
        <v>69</v>
      </c>
      <c r="G26" s="22">
        <v>4560</v>
      </c>
      <c r="H26" s="20">
        <f>Table2[[#This Row],[NetTotal]]+Table1[[#This Row],[Amount]]</f>
        <v>4560</v>
      </c>
      <c r="I26" s="23">
        <v>0</v>
      </c>
      <c r="J26" s="24">
        <v>0</v>
      </c>
      <c r="K26" s="22">
        <v>4560</v>
      </c>
      <c r="L26" s="6">
        <v>0</v>
      </c>
      <c r="M26" s="14" t="s">
        <v>397</v>
      </c>
      <c r="N26" s="6" t="s">
        <v>83</v>
      </c>
      <c r="O26" s="25">
        <f t="shared" si="0"/>
        <v>4560</v>
      </c>
      <c r="P26" s="26">
        <v>0</v>
      </c>
      <c r="Q26" s="7">
        <v>0</v>
      </c>
      <c r="R26" s="7">
        <v>0</v>
      </c>
      <c r="S26" s="7">
        <v>0</v>
      </c>
      <c r="T26" s="5">
        <v>21002968</v>
      </c>
    </row>
    <row r="27" spans="1:20" ht="30" x14ac:dyDescent="0.25">
      <c r="A27" s="5" t="s">
        <v>288</v>
      </c>
      <c r="B27" s="6" t="s">
        <v>82</v>
      </c>
      <c r="C27" s="6" t="s">
        <v>101</v>
      </c>
      <c r="D27" s="6" t="s">
        <v>105</v>
      </c>
      <c r="E27" s="5">
        <v>1</v>
      </c>
      <c r="F27" s="6">
        <v>69</v>
      </c>
      <c r="G27" s="22">
        <v>2850</v>
      </c>
      <c r="H27" s="20">
        <f>Table2[[#This Row],[NetTotal]]+Table1[[#This Row],[Amount]]</f>
        <v>2850</v>
      </c>
      <c r="I27" s="23">
        <v>0</v>
      </c>
      <c r="J27" s="24">
        <v>0</v>
      </c>
      <c r="K27" s="22">
        <v>2850</v>
      </c>
      <c r="L27" s="6">
        <v>0</v>
      </c>
      <c r="M27" s="14" t="s">
        <v>398</v>
      </c>
      <c r="N27" s="6" t="s">
        <v>83</v>
      </c>
      <c r="O27" s="25">
        <f t="shared" si="0"/>
        <v>2850</v>
      </c>
      <c r="P27" s="26">
        <v>0</v>
      </c>
      <c r="Q27" s="7">
        <v>0</v>
      </c>
      <c r="R27" s="7">
        <v>0</v>
      </c>
      <c r="S27" s="7">
        <v>0</v>
      </c>
      <c r="T27" s="5">
        <v>21002968</v>
      </c>
    </row>
    <row r="28" spans="1:20" ht="30" x14ac:dyDescent="0.25">
      <c r="A28" s="5" t="s">
        <v>289</v>
      </c>
      <c r="B28" s="6" t="s">
        <v>82</v>
      </c>
      <c r="C28" s="6" t="s">
        <v>101</v>
      </c>
      <c r="D28" s="6" t="s">
        <v>105</v>
      </c>
      <c r="E28" s="5">
        <v>1</v>
      </c>
      <c r="F28" s="6">
        <v>69</v>
      </c>
      <c r="G28" s="22">
        <v>14250</v>
      </c>
      <c r="H28" s="20">
        <f>Table2[[#This Row],[NetTotal]]+Table1[[#This Row],[Amount]]</f>
        <v>14250</v>
      </c>
      <c r="I28" s="23">
        <v>0</v>
      </c>
      <c r="J28" s="24">
        <v>0</v>
      </c>
      <c r="K28" s="22">
        <v>14250</v>
      </c>
      <c r="L28" s="6">
        <v>0</v>
      </c>
      <c r="M28" s="14" t="s">
        <v>399</v>
      </c>
      <c r="N28" s="6" t="s">
        <v>83</v>
      </c>
      <c r="O28" s="25">
        <f t="shared" si="0"/>
        <v>14250</v>
      </c>
      <c r="P28" s="26">
        <v>0</v>
      </c>
      <c r="Q28" s="7">
        <v>0</v>
      </c>
      <c r="R28" s="7">
        <v>0</v>
      </c>
      <c r="S28" s="7">
        <v>0</v>
      </c>
      <c r="T28" s="5">
        <v>21002968</v>
      </c>
    </row>
    <row r="29" spans="1:20" ht="30" x14ac:dyDescent="0.25">
      <c r="A29" s="5">
        <v>21002969</v>
      </c>
      <c r="B29" s="6" t="s">
        <v>82</v>
      </c>
      <c r="C29" s="6" t="s">
        <v>101</v>
      </c>
      <c r="D29" s="6" t="s">
        <v>105</v>
      </c>
      <c r="E29" s="5">
        <v>1</v>
      </c>
      <c r="F29" s="6">
        <v>69</v>
      </c>
      <c r="G29" s="22">
        <v>5499.03</v>
      </c>
      <c r="H29" s="20">
        <f>Table2[[#This Row],[NetTotal]]+Table1[[#This Row],[Amount]]</f>
        <v>5499.03</v>
      </c>
      <c r="I29" s="23">
        <v>0</v>
      </c>
      <c r="J29" s="24">
        <v>0</v>
      </c>
      <c r="K29" s="22">
        <v>5499.03</v>
      </c>
      <c r="L29" s="6">
        <v>0</v>
      </c>
      <c r="M29" s="14" t="s">
        <v>400</v>
      </c>
      <c r="N29" s="6" t="s">
        <v>102</v>
      </c>
      <c r="O29" s="25">
        <f t="shared" si="0"/>
        <v>5499.03</v>
      </c>
      <c r="P29" s="26">
        <f>Table2[[#This Row],[AmountEGP]]/Table2[[#This Row],[CurrencyExchangeRate]]</f>
        <v>349.99984597290296</v>
      </c>
      <c r="Q29" s="7">
        <v>15.7115212</v>
      </c>
      <c r="R29" s="7">
        <v>0</v>
      </c>
      <c r="S29" s="7">
        <v>0</v>
      </c>
      <c r="T29" s="5">
        <v>21002969</v>
      </c>
    </row>
    <row r="30" spans="1:20" ht="30" x14ac:dyDescent="0.25">
      <c r="A30" s="5" t="s">
        <v>290</v>
      </c>
      <c r="B30" s="6" t="s">
        <v>82</v>
      </c>
      <c r="C30" s="6" t="s">
        <v>101</v>
      </c>
      <c r="D30" s="6" t="s">
        <v>105</v>
      </c>
      <c r="E30" s="5">
        <v>1</v>
      </c>
      <c r="F30" s="6">
        <v>69</v>
      </c>
      <c r="G30" s="22">
        <v>3000</v>
      </c>
      <c r="H30" s="20">
        <f>Table2[[#This Row],[NetTotal]]+Table1[[#This Row],[Amount]]</f>
        <v>3000</v>
      </c>
      <c r="I30" s="23">
        <v>0</v>
      </c>
      <c r="J30" s="24">
        <v>0</v>
      </c>
      <c r="K30" s="22">
        <v>3000</v>
      </c>
      <c r="L30" s="6">
        <v>0</v>
      </c>
      <c r="M30" s="14" t="s">
        <v>401</v>
      </c>
      <c r="N30" s="6" t="s">
        <v>83</v>
      </c>
      <c r="O30" s="25">
        <f t="shared" si="0"/>
        <v>3000</v>
      </c>
      <c r="P30" s="26">
        <v>0</v>
      </c>
      <c r="Q30" s="7">
        <v>0</v>
      </c>
      <c r="R30" s="7">
        <v>0</v>
      </c>
      <c r="S30" s="7">
        <v>0</v>
      </c>
      <c r="T30" s="5">
        <v>21002970</v>
      </c>
    </row>
    <row r="31" spans="1:20" ht="30" x14ac:dyDescent="0.25">
      <c r="A31" s="37" t="s">
        <v>291</v>
      </c>
      <c r="B31" s="6" t="s">
        <v>82</v>
      </c>
      <c r="C31" s="6" t="s">
        <v>101</v>
      </c>
      <c r="D31" s="6" t="s">
        <v>105</v>
      </c>
      <c r="E31" s="5">
        <v>1</v>
      </c>
      <c r="F31" s="6">
        <v>69</v>
      </c>
      <c r="G31" s="20">
        <v>14700</v>
      </c>
      <c r="H31" s="20">
        <f>Table2[[#This Row],[NetTotal]]+Table1[[#This Row],[Amount]]</f>
        <v>14700</v>
      </c>
      <c r="I31" s="23">
        <v>0</v>
      </c>
      <c r="J31" s="24">
        <v>0</v>
      </c>
      <c r="K31" s="20">
        <v>14700</v>
      </c>
      <c r="L31" s="6">
        <v>0</v>
      </c>
      <c r="M31" s="38" t="s">
        <v>402</v>
      </c>
      <c r="N31" s="10" t="s">
        <v>83</v>
      </c>
      <c r="O31" s="34">
        <f t="shared" ref="O31:O62" si="1">G31/E31</f>
        <v>14700</v>
      </c>
      <c r="P31" s="26">
        <v>0</v>
      </c>
      <c r="Q31" s="18">
        <v>0</v>
      </c>
      <c r="R31" s="7">
        <v>0</v>
      </c>
      <c r="S31" s="7">
        <v>0</v>
      </c>
      <c r="T31" s="11">
        <v>21002970</v>
      </c>
    </row>
    <row r="32" spans="1:20" ht="30" x14ac:dyDescent="0.25">
      <c r="A32" s="37" t="s">
        <v>292</v>
      </c>
      <c r="B32" s="6" t="s">
        <v>82</v>
      </c>
      <c r="C32" s="6" t="s">
        <v>101</v>
      </c>
      <c r="D32" s="6" t="s">
        <v>105</v>
      </c>
      <c r="E32" s="5">
        <v>1</v>
      </c>
      <c r="F32" s="6">
        <v>69</v>
      </c>
      <c r="G32" s="20">
        <v>12000</v>
      </c>
      <c r="H32" s="20">
        <f>Table2[[#This Row],[NetTotal]]+Table1[[#This Row],[Amount]]</f>
        <v>12000</v>
      </c>
      <c r="I32" s="23">
        <v>0</v>
      </c>
      <c r="J32" s="24">
        <v>0</v>
      </c>
      <c r="K32" s="20">
        <v>12000</v>
      </c>
      <c r="L32" s="6">
        <v>0</v>
      </c>
      <c r="M32" s="38" t="s">
        <v>403</v>
      </c>
      <c r="N32" s="10" t="s">
        <v>83</v>
      </c>
      <c r="O32" s="34">
        <f t="shared" si="1"/>
        <v>12000</v>
      </c>
      <c r="P32" s="26">
        <v>0</v>
      </c>
      <c r="Q32" s="18">
        <v>0</v>
      </c>
      <c r="R32" s="7">
        <v>0</v>
      </c>
      <c r="S32" s="7">
        <v>0</v>
      </c>
      <c r="T32" s="11">
        <v>21002970</v>
      </c>
    </row>
    <row r="33" spans="1:20" x14ac:dyDescent="0.25">
      <c r="A33" s="11">
        <v>21002971</v>
      </c>
      <c r="B33" s="6" t="s">
        <v>82</v>
      </c>
      <c r="C33" s="6" t="s">
        <v>101</v>
      </c>
      <c r="D33" s="6" t="s">
        <v>105</v>
      </c>
      <c r="E33" s="5">
        <v>1</v>
      </c>
      <c r="F33" s="6">
        <v>69</v>
      </c>
      <c r="G33" s="20">
        <v>41996.9</v>
      </c>
      <c r="H33" s="20">
        <f>Table2[[#This Row],[NetTotal]]+Table1[[#This Row],[Amount]]</f>
        <v>41996.9</v>
      </c>
      <c r="I33" s="23">
        <v>0</v>
      </c>
      <c r="J33" s="24">
        <v>0</v>
      </c>
      <c r="K33" s="20">
        <v>41996.9</v>
      </c>
      <c r="L33" s="6">
        <v>0</v>
      </c>
      <c r="M33" s="38" t="s">
        <v>404</v>
      </c>
      <c r="N33" s="10" t="s">
        <v>102</v>
      </c>
      <c r="O33" s="34">
        <f t="shared" si="1"/>
        <v>41996.9</v>
      </c>
      <c r="P33" s="26">
        <f>Table2[[#This Row],[AmountEGP]]/Table2[[#This Row],[CurrencyExchangeRate]]</f>
        <v>2673.000243922912</v>
      </c>
      <c r="Q33" s="18">
        <v>15.7115212</v>
      </c>
      <c r="R33" s="7">
        <v>0</v>
      </c>
      <c r="S33" s="7">
        <v>0</v>
      </c>
      <c r="T33" s="11">
        <v>21002971</v>
      </c>
    </row>
    <row r="34" spans="1:20" x14ac:dyDescent="0.25">
      <c r="A34" s="11">
        <v>21002972</v>
      </c>
      <c r="B34" s="6" t="s">
        <v>82</v>
      </c>
      <c r="C34" s="6" t="s">
        <v>101</v>
      </c>
      <c r="D34" s="6" t="s">
        <v>105</v>
      </c>
      <c r="E34" s="5">
        <v>1</v>
      </c>
      <c r="F34" s="6">
        <v>69</v>
      </c>
      <c r="G34" s="20">
        <v>27300</v>
      </c>
      <c r="H34" s="20">
        <f>Table2[[#This Row],[NetTotal]]+Table1[[#This Row],[Amount]]</f>
        <v>27300</v>
      </c>
      <c r="I34" s="23">
        <v>0</v>
      </c>
      <c r="J34" s="24">
        <v>0</v>
      </c>
      <c r="K34" s="20">
        <v>27300</v>
      </c>
      <c r="L34" s="6">
        <v>0</v>
      </c>
      <c r="M34" s="38" t="s">
        <v>405</v>
      </c>
      <c r="N34" s="10" t="s">
        <v>83</v>
      </c>
      <c r="O34" s="34">
        <f t="shared" si="1"/>
        <v>27300</v>
      </c>
      <c r="P34" s="26">
        <v>0</v>
      </c>
      <c r="Q34" s="18">
        <v>0</v>
      </c>
      <c r="R34" s="7">
        <v>0</v>
      </c>
      <c r="S34" s="7">
        <v>0</v>
      </c>
      <c r="T34" s="11">
        <v>21002972</v>
      </c>
    </row>
    <row r="35" spans="1:20" ht="30" x14ac:dyDescent="0.25">
      <c r="A35" s="11">
        <v>21002973</v>
      </c>
      <c r="B35" s="6" t="s">
        <v>82</v>
      </c>
      <c r="C35" s="6" t="s">
        <v>101</v>
      </c>
      <c r="D35" s="6" t="s">
        <v>105</v>
      </c>
      <c r="E35" s="5">
        <v>1</v>
      </c>
      <c r="F35" s="6">
        <v>69</v>
      </c>
      <c r="G35" s="20">
        <v>17543.89</v>
      </c>
      <c r="H35" s="20">
        <f>Table2[[#This Row],[NetTotal]]+Table1[[#This Row],[Amount]]</f>
        <v>20000.034599999999</v>
      </c>
      <c r="I35" s="23">
        <v>0</v>
      </c>
      <c r="J35" s="24">
        <v>0</v>
      </c>
      <c r="K35" s="20">
        <v>17543.89</v>
      </c>
      <c r="L35" s="6">
        <v>0</v>
      </c>
      <c r="M35" s="38" t="s">
        <v>407</v>
      </c>
      <c r="N35" s="10" t="s">
        <v>83</v>
      </c>
      <c r="O35" s="34">
        <f t="shared" si="1"/>
        <v>17543.89</v>
      </c>
      <c r="P35" s="26">
        <v>0</v>
      </c>
      <c r="Q35" s="18">
        <v>0</v>
      </c>
      <c r="R35" s="7">
        <v>0</v>
      </c>
      <c r="S35" s="7">
        <v>0</v>
      </c>
      <c r="T35" s="11">
        <v>21002973</v>
      </c>
    </row>
    <row r="36" spans="1:20" ht="30" x14ac:dyDescent="0.25">
      <c r="A36" s="11">
        <v>21002974</v>
      </c>
      <c r="B36" s="6" t="s">
        <v>82</v>
      </c>
      <c r="C36" s="6" t="s">
        <v>101</v>
      </c>
      <c r="D36" s="6" t="s">
        <v>105</v>
      </c>
      <c r="E36" s="5">
        <v>1</v>
      </c>
      <c r="F36" s="6">
        <v>69</v>
      </c>
      <c r="G36" s="20">
        <v>35000</v>
      </c>
      <c r="H36" s="20">
        <f>Table2[[#This Row],[NetTotal]]+Table1[[#This Row],[Amount]]</f>
        <v>35000</v>
      </c>
      <c r="I36" s="23">
        <v>0</v>
      </c>
      <c r="J36" s="24">
        <v>0</v>
      </c>
      <c r="K36" s="20">
        <v>35000</v>
      </c>
      <c r="L36" s="6">
        <v>0</v>
      </c>
      <c r="M36" s="38" t="s">
        <v>408</v>
      </c>
      <c r="N36" s="10" t="s">
        <v>83</v>
      </c>
      <c r="O36" s="34">
        <f t="shared" si="1"/>
        <v>35000</v>
      </c>
      <c r="P36" s="26">
        <v>0</v>
      </c>
      <c r="Q36" s="18">
        <v>0</v>
      </c>
      <c r="R36" s="7">
        <v>0</v>
      </c>
      <c r="S36" s="7">
        <v>0</v>
      </c>
      <c r="T36" s="11">
        <v>21002974</v>
      </c>
    </row>
    <row r="37" spans="1:20" x14ac:dyDescent="0.25">
      <c r="A37" s="11">
        <v>21002975</v>
      </c>
      <c r="B37" s="6" t="s">
        <v>82</v>
      </c>
      <c r="C37" s="6" t="s">
        <v>101</v>
      </c>
      <c r="D37" s="6" t="s">
        <v>105</v>
      </c>
      <c r="E37" s="5">
        <v>1</v>
      </c>
      <c r="F37" s="6">
        <v>69</v>
      </c>
      <c r="G37" s="20">
        <v>36450.730000000003</v>
      </c>
      <c r="H37" s="20">
        <f>Table2[[#This Row],[NetTotal]]+Table1[[#This Row],[Amount]]</f>
        <v>36450.730000000003</v>
      </c>
      <c r="I37" s="23">
        <v>0</v>
      </c>
      <c r="J37" s="24">
        <v>0</v>
      </c>
      <c r="K37" s="20">
        <v>36450.730000000003</v>
      </c>
      <c r="L37" s="6">
        <v>0</v>
      </c>
      <c r="M37" s="38" t="s">
        <v>409</v>
      </c>
      <c r="N37" s="10" t="s">
        <v>102</v>
      </c>
      <c r="O37" s="34">
        <f t="shared" si="1"/>
        <v>36450.730000000003</v>
      </c>
      <c r="P37" s="26">
        <f>Table2[[#This Row],[AmountEGP]]/Table2[[#This Row],[CurrencyExchangeRate]]</f>
        <v>2320.0000519364098</v>
      </c>
      <c r="Q37" s="18">
        <v>15.7115212</v>
      </c>
      <c r="R37" s="7">
        <v>0</v>
      </c>
      <c r="S37" s="7">
        <v>0</v>
      </c>
      <c r="T37" s="11">
        <v>21002975</v>
      </c>
    </row>
    <row r="38" spans="1:20" x14ac:dyDescent="0.25">
      <c r="A38" s="11">
        <v>21002976</v>
      </c>
      <c r="B38" s="6" t="s">
        <v>82</v>
      </c>
      <c r="C38" s="6" t="s">
        <v>101</v>
      </c>
      <c r="D38" s="6" t="s">
        <v>105</v>
      </c>
      <c r="E38" s="5">
        <v>1</v>
      </c>
      <c r="F38" s="6">
        <v>69</v>
      </c>
      <c r="G38" s="20">
        <v>10500</v>
      </c>
      <c r="H38" s="20">
        <f>Table2[[#This Row],[NetTotal]]+Table1[[#This Row],[Amount]]</f>
        <v>10500</v>
      </c>
      <c r="I38" s="23">
        <v>0</v>
      </c>
      <c r="J38" s="24">
        <v>0</v>
      </c>
      <c r="K38" s="20">
        <v>10500</v>
      </c>
      <c r="L38" s="6">
        <v>0</v>
      </c>
      <c r="M38" s="38" t="s">
        <v>410</v>
      </c>
      <c r="N38" s="10" t="s">
        <v>83</v>
      </c>
      <c r="O38" s="34">
        <f t="shared" si="1"/>
        <v>10500</v>
      </c>
      <c r="P38" s="26">
        <v>0</v>
      </c>
      <c r="Q38" s="18">
        <v>0</v>
      </c>
      <c r="R38" s="7">
        <v>0</v>
      </c>
      <c r="S38" s="7">
        <v>0</v>
      </c>
      <c r="T38" s="11">
        <v>21002976</v>
      </c>
    </row>
    <row r="39" spans="1:20" ht="45" x14ac:dyDescent="0.25">
      <c r="A39" s="11">
        <v>21002977</v>
      </c>
      <c r="B39" s="6" t="s">
        <v>82</v>
      </c>
      <c r="C39" s="6" t="s">
        <v>101</v>
      </c>
      <c r="D39" s="6" t="s">
        <v>105</v>
      </c>
      <c r="E39" s="5">
        <v>1</v>
      </c>
      <c r="F39" s="6">
        <v>69</v>
      </c>
      <c r="G39" s="20">
        <v>14800</v>
      </c>
      <c r="H39" s="20">
        <f>Table2[[#This Row],[NetTotal]]+Table1[[#This Row],[Amount]]</f>
        <v>16872</v>
      </c>
      <c r="I39" s="23">
        <v>0</v>
      </c>
      <c r="J39" s="24">
        <v>0</v>
      </c>
      <c r="K39" s="20">
        <v>14800</v>
      </c>
      <c r="L39" s="6">
        <v>0</v>
      </c>
      <c r="M39" s="38" t="s">
        <v>411</v>
      </c>
      <c r="N39" s="10" t="s">
        <v>83</v>
      </c>
      <c r="O39" s="34">
        <f t="shared" si="1"/>
        <v>14800</v>
      </c>
      <c r="P39" s="26">
        <v>0</v>
      </c>
      <c r="Q39" s="18">
        <v>0</v>
      </c>
      <c r="R39" s="7">
        <v>0</v>
      </c>
      <c r="S39" s="7">
        <v>0</v>
      </c>
      <c r="T39" s="11">
        <v>21002977</v>
      </c>
    </row>
    <row r="40" spans="1:20" ht="60" x14ac:dyDescent="0.25">
      <c r="A40" s="11">
        <v>21002978</v>
      </c>
      <c r="B40" s="6" t="s">
        <v>82</v>
      </c>
      <c r="C40" s="6" t="s">
        <v>101</v>
      </c>
      <c r="D40" s="6" t="s">
        <v>105</v>
      </c>
      <c r="E40" s="5">
        <v>1</v>
      </c>
      <c r="F40" s="6">
        <v>69</v>
      </c>
      <c r="G40" s="20">
        <v>11572.73</v>
      </c>
      <c r="H40" s="20">
        <f>Table2[[#This Row],[NetTotal]]+Table1[[#This Row],[Amount]]</f>
        <v>11572.73</v>
      </c>
      <c r="I40" s="23">
        <v>0</v>
      </c>
      <c r="J40" s="24">
        <v>0</v>
      </c>
      <c r="K40" s="20">
        <v>11572.73</v>
      </c>
      <c r="L40" s="6">
        <v>0</v>
      </c>
      <c r="M40" s="38" t="s">
        <v>412</v>
      </c>
      <c r="N40" s="10" t="s">
        <v>266</v>
      </c>
      <c r="O40" s="34">
        <f t="shared" si="1"/>
        <v>11572.73</v>
      </c>
      <c r="P40" s="26">
        <f>Table2[[#This Row],[AmountEGP]]/Table2[[#This Row],[CurrencyExchangeRate]]</f>
        <v>642.50010089091404</v>
      </c>
      <c r="Q40" s="18">
        <v>18.012028300000001</v>
      </c>
      <c r="R40" s="7">
        <v>0</v>
      </c>
      <c r="S40" s="7">
        <v>0</v>
      </c>
      <c r="T40" s="11">
        <v>21002978</v>
      </c>
    </row>
    <row r="41" spans="1:20" ht="75" x14ac:dyDescent="0.25">
      <c r="A41" s="11">
        <v>21002979</v>
      </c>
      <c r="B41" s="6" t="s">
        <v>82</v>
      </c>
      <c r="C41" s="6" t="s">
        <v>101</v>
      </c>
      <c r="D41" s="6" t="s">
        <v>105</v>
      </c>
      <c r="E41" s="5">
        <v>1</v>
      </c>
      <c r="F41" s="6">
        <v>69</v>
      </c>
      <c r="G41" s="20">
        <v>43517.06</v>
      </c>
      <c r="H41" s="20">
        <f>Table2[[#This Row],[NetTotal]]+Table1[[#This Row],[Amount]]</f>
        <v>43517.06</v>
      </c>
      <c r="I41" s="23">
        <v>0</v>
      </c>
      <c r="J41" s="24">
        <v>0</v>
      </c>
      <c r="K41" s="20">
        <v>43517.06</v>
      </c>
      <c r="L41" s="6">
        <v>0</v>
      </c>
      <c r="M41" s="38" t="s">
        <v>413</v>
      </c>
      <c r="N41" s="10" t="s">
        <v>266</v>
      </c>
      <c r="O41" s="34">
        <f t="shared" si="1"/>
        <v>43517.06</v>
      </c>
      <c r="P41" s="26">
        <f>Table2[[#This Row],[AmountEGP]]/Table2[[#This Row],[CurrencyExchangeRate]]</f>
        <v>2415.9999793027196</v>
      </c>
      <c r="Q41" s="18">
        <v>18.012028300000001</v>
      </c>
      <c r="R41" s="7">
        <v>0</v>
      </c>
      <c r="S41" s="7">
        <v>0</v>
      </c>
      <c r="T41" s="11">
        <v>21002979</v>
      </c>
    </row>
    <row r="42" spans="1:20" x14ac:dyDescent="0.25">
      <c r="A42" s="37" t="s">
        <v>293</v>
      </c>
      <c r="B42" s="6" t="s">
        <v>82</v>
      </c>
      <c r="C42" s="6" t="s">
        <v>101</v>
      </c>
      <c r="D42" s="6" t="s">
        <v>105</v>
      </c>
      <c r="E42" s="5">
        <v>1</v>
      </c>
      <c r="F42" s="6">
        <v>69</v>
      </c>
      <c r="G42" s="20">
        <v>35097.370000000003</v>
      </c>
      <c r="H42" s="20">
        <f>Table2[[#This Row],[NetTotal]]+Table1[[#This Row],[Amount]]</f>
        <v>40011.001800000005</v>
      </c>
      <c r="I42" s="23">
        <v>0</v>
      </c>
      <c r="J42" s="24">
        <v>0</v>
      </c>
      <c r="K42" s="20">
        <v>35097.370000000003</v>
      </c>
      <c r="L42" s="6">
        <v>0</v>
      </c>
      <c r="M42" s="38" t="s">
        <v>414</v>
      </c>
      <c r="N42" s="10" t="s">
        <v>83</v>
      </c>
      <c r="O42" s="34">
        <f t="shared" si="1"/>
        <v>35097.370000000003</v>
      </c>
      <c r="P42" s="26">
        <v>0</v>
      </c>
      <c r="Q42" s="18">
        <v>0</v>
      </c>
      <c r="R42" s="7">
        <v>0</v>
      </c>
      <c r="S42" s="7">
        <v>0</v>
      </c>
      <c r="T42" s="11">
        <v>21002980</v>
      </c>
    </row>
    <row r="43" spans="1:20" x14ac:dyDescent="0.25">
      <c r="A43" s="37" t="s">
        <v>294</v>
      </c>
      <c r="B43" s="6" t="s">
        <v>82</v>
      </c>
      <c r="C43" s="6" t="s">
        <v>101</v>
      </c>
      <c r="D43" s="6" t="s">
        <v>105</v>
      </c>
      <c r="E43" s="5">
        <v>1</v>
      </c>
      <c r="F43" s="6">
        <v>69</v>
      </c>
      <c r="G43" s="20">
        <v>7750</v>
      </c>
      <c r="H43" s="20">
        <f>Table2[[#This Row],[NetTotal]]+Table1[[#This Row],[Amount]]</f>
        <v>8835</v>
      </c>
      <c r="I43" s="23">
        <v>0</v>
      </c>
      <c r="J43" s="24">
        <v>0</v>
      </c>
      <c r="K43" s="20">
        <v>7750</v>
      </c>
      <c r="L43" s="6">
        <v>0</v>
      </c>
      <c r="M43" s="38" t="s">
        <v>415</v>
      </c>
      <c r="N43" s="10" t="s">
        <v>83</v>
      </c>
      <c r="O43" s="34">
        <f t="shared" si="1"/>
        <v>7750</v>
      </c>
      <c r="P43" s="26">
        <v>0</v>
      </c>
      <c r="Q43" s="18">
        <v>0</v>
      </c>
      <c r="R43" s="7">
        <v>0</v>
      </c>
      <c r="S43" s="7">
        <v>0</v>
      </c>
      <c r="T43" s="11">
        <v>21002980</v>
      </c>
    </row>
    <row r="44" spans="1:20" ht="30" x14ac:dyDescent="0.25">
      <c r="A44" s="37" t="s">
        <v>295</v>
      </c>
      <c r="B44" s="6" t="s">
        <v>82</v>
      </c>
      <c r="C44" s="6" t="s">
        <v>101</v>
      </c>
      <c r="D44" s="6" t="s">
        <v>105</v>
      </c>
      <c r="E44" s="5">
        <v>1</v>
      </c>
      <c r="F44" s="6">
        <v>69</v>
      </c>
      <c r="G44" s="20">
        <v>9000</v>
      </c>
      <c r="H44" s="20">
        <f>Table2[[#This Row],[NetTotal]]+Table1[[#This Row],[Amount]]</f>
        <v>10260</v>
      </c>
      <c r="I44" s="23">
        <v>0</v>
      </c>
      <c r="J44" s="24">
        <v>0</v>
      </c>
      <c r="K44" s="20">
        <v>9000</v>
      </c>
      <c r="L44" s="6">
        <v>0</v>
      </c>
      <c r="M44" s="38" t="s">
        <v>416</v>
      </c>
      <c r="N44" s="10" t="s">
        <v>83</v>
      </c>
      <c r="O44" s="34">
        <f t="shared" si="1"/>
        <v>9000</v>
      </c>
      <c r="P44" s="26">
        <v>0</v>
      </c>
      <c r="Q44" s="18">
        <v>0</v>
      </c>
      <c r="R44" s="7">
        <v>0</v>
      </c>
      <c r="S44" s="7">
        <v>0</v>
      </c>
      <c r="T44" s="11">
        <v>21002981</v>
      </c>
    </row>
    <row r="45" spans="1:20" ht="30" x14ac:dyDescent="0.25">
      <c r="A45" s="37" t="s">
        <v>296</v>
      </c>
      <c r="B45" s="6" t="s">
        <v>82</v>
      </c>
      <c r="C45" s="6" t="s">
        <v>101</v>
      </c>
      <c r="D45" s="6" t="s">
        <v>105</v>
      </c>
      <c r="E45" s="5">
        <v>1</v>
      </c>
      <c r="F45" s="6">
        <v>69</v>
      </c>
      <c r="G45" s="20">
        <v>20000</v>
      </c>
      <c r="H45" s="20">
        <f>Table2[[#This Row],[NetTotal]]+Table1[[#This Row],[Amount]]</f>
        <v>22800</v>
      </c>
      <c r="I45" s="23">
        <v>0</v>
      </c>
      <c r="J45" s="24">
        <v>0</v>
      </c>
      <c r="K45" s="20">
        <v>20000</v>
      </c>
      <c r="L45" s="6">
        <v>0</v>
      </c>
      <c r="M45" s="38" t="s">
        <v>417</v>
      </c>
      <c r="N45" s="10" t="s">
        <v>83</v>
      </c>
      <c r="O45" s="34">
        <f t="shared" si="1"/>
        <v>20000</v>
      </c>
      <c r="P45" s="26">
        <v>0</v>
      </c>
      <c r="Q45" s="18">
        <v>0</v>
      </c>
      <c r="R45" s="7">
        <v>0</v>
      </c>
      <c r="S45" s="7">
        <v>0</v>
      </c>
      <c r="T45" s="11">
        <v>21002981</v>
      </c>
    </row>
    <row r="46" spans="1:20" ht="30" x14ac:dyDescent="0.25">
      <c r="A46" s="37" t="s">
        <v>297</v>
      </c>
      <c r="B46" s="6" t="s">
        <v>82</v>
      </c>
      <c r="C46" s="6" t="s">
        <v>101</v>
      </c>
      <c r="D46" s="6" t="s">
        <v>105</v>
      </c>
      <c r="E46" s="5">
        <v>1</v>
      </c>
      <c r="F46" s="6">
        <v>69</v>
      </c>
      <c r="G46" s="20">
        <v>5000</v>
      </c>
      <c r="H46" s="20">
        <f>Table2[[#This Row],[NetTotal]]+Table1[[#This Row],[Amount]]</f>
        <v>5700</v>
      </c>
      <c r="I46" s="23">
        <v>0</v>
      </c>
      <c r="J46" s="24">
        <v>0</v>
      </c>
      <c r="K46" s="20">
        <v>5000</v>
      </c>
      <c r="L46" s="6">
        <v>0</v>
      </c>
      <c r="M46" s="38" t="s">
        <v>418</v>
      </c>
      <c r="N46" s="10" t="s">
        <v>83</v>
      </c>
      <c r="O46" s="34">
        <f t="shared" si="1"/>
        <v>5000</v>
      </c>
      <c r="P46" s="26">
        <v>0</v>
      </c>
      <c r="Q46" s="18">
        <v>0</v>
      </c>
      <c r="R46" s="7">
        <v>0</v>
      </c>
      <c r="S46" s="7">
        <v>0</v>
      </c>
      <c r="T46" s="11">
        <v>21002981</v>
      </c>
    </row>
    <row r="47" spans="1:20" ht="30" x14ac:dyDescent="0.25">
      <c r="A47" s="11">
        <v>21002982</v>
      </c>
      <c r="B47" s="6" t="s">
        <v>82</v>
      </c>
      <c r="C47" s="6" t="s">
        <v>101</v>
      </c>
      <c r="D47" s="6" t="s">
        <v>105</v>
      </c>
      <c r="E47" s="5">
        <v>1</v>
      </c>
      <c r="F47" s="6">
        <v>69</v>
      </c>
      <c r="G47" s="20">
        <v>3268</v>
      </c>
      <c r="H47" s="20">
        <f>Table2[[#This Row],[NetTotal]]+Table1[[#This Row],[Amount]]</f>
        <v>3268</v>
      </c>
      <c r="I47" s="23">
        <v>0</v>
      </c>
      <c r="J47" s="24">
        <v>0</v>
      </c>
      <c r="K47" s="20">
        <v>3268</v>
      </c>
      <c r="L47" s="6">
        <v>0</v>
      </c>
      <c r="M47" s="38" t="s">
        <v>420</v>
      </c>
      <c r="N47" s="10" t="s">
        <v>102</v>
      </c>
      <c r="O47" s="34">
        <f t="shared" si="1"/>
        <v>3268</v>
      </c>
      <c r="P47" s="26">
        <f>Table2[[#This Row],[AmountEGP]]/Table2[[#This Row],[CurrencyExchangeRate]]</f>
        <v>208.00022852020211</v>
      </c>
      <c r="Q47" s="18">
        <v>15.7115212</v>
      </c>
      <c r="R47" s="7">
        <v>0</v>
      </c>
      <c r="S47" s="7">
        <v>0</v>
      </c>
      <c r="T47" s="11">
        <v>21002982</v>
      </c>
    </row>
    <row r="48" spans="1:20" ht="30" x14ac:dyDescent="0.25">
      <c r="A48" s="11">
        <v>21002983</v>
      </c>
      <c r="B48" s="6" t="s">
        <v>82</v>
      </c>
      <c r="C48" s="6" t="s">
        <v>101</v>
      </c>
      <c r="D48" s="6" t="s">
        <v>105</v>
      </c>
      <c r="E48" s="5">
        <v>1</v>
      </c>
      <c r="F48" s="6">
        <v>69</v>
      </c>
      <c r="G48" s="20">
        <v>5074.82</v>
      </c>
      <c r="H48" s="20">
        <f>Table2[[#This Row],[NetTotal]]+Table1[[#This Row],[Amount]]</f>
        <v>5785.2947999999997</v>
      </c>
      <c r="I48" s="23">
        <v>0</v>
      </c>
      <c r="J48" s="24">
        <v>0</v>
      </c>
      <c r="K48" s="20">
        <v>5074.82</v>
      </c>
      <c r="L48" s="6">
        <v>0</v>
      </c>
      <c r="M48" s="38" t="s">
        <v>421</v>
      </c>
      <c r="N48" s="10" t="s">
        <v>102</v>
      </c>
      <c r="O48" s="34">
        <f t="shared" si="1"/>
        <v>5074.82</v>
      </c>
      <c r="P48" s="26">
        <f>Table2[[#This Row],[AmountEGP]]/Table2[[#This Row],[CurrencyExchangeRate]]</f>
        <v>322.99991422854714</v>
      </c>
      <c r="Q48" s="18">
        <v>15.7115212</v>
      </c>
      <c r="R48" s="7">
        <v>0</v>
      </c>
      <c r="S48" s="7">
        <v>0</v>
      </c>
      <c r="T48" s="11">
        <v>21002983</v>
      </c>
    </row>
    <row r="49" spans="1:20" ht="30" x14ac:dyDescent="0.25">
      <c r="A49" s="11">
        <v>21002984</v>
      </c>
      <c r="B49" s="6" t="s">
        <v>82</v>
      </c>
      <c r="C49" s="6" t="s">
        <v>101</v>
      </c>
      <c r="D49" s="6" t="s">
        <v>105</v>
      </c>
      <c r="E49" s="5">
        <v>1</v>
      </c>
      <c r="F49" s="6">
        <v>69</v>
      </c>
      <c r="G49" s="20">
        <v>17314.099999999999</v>
      </c>
      <c r="H49" s="20">
        <f>Table2[[#This Row],[NetTotal]]+Table1[[#This Row],[Amount]]</f>
        <v>17314.099999999999</v>
      </c>
      <c r="I49" s="23">
        <v>0</v>
      </c>
      <c r="J49" s="24">
        <v>0</v>
      </c>
      <c r="K49" s="20">
        <v>17314.099999999999</v>
      </c>
      <c r="L49" s="6">
        <v>0</v>
      </c>
      <c r="M49" s="38" t="s">
        <v>422</v>
      </c>
      <c r="N49" s="10" t="s">
        <v>102</v>
      </c>
      <c r="O49" s="34">
        <f t="shared" si="1"/>
        <v>17314.099999999999</v>
      </c>
      <c r="P49" s="26">
        <f>Table2[[#This Row],[AmountEGP]]/Table2[[#This Row],[CurrencyExchangeRate]]</f>
        <v>1102.0002315243669</v>
      </c>
      <c r="Q49" s="18">
        <v>15.7115212</v>
      </c>
      <c r="R49" s="7">
        <v>0</v>
      </c>
      <c r="S49" s="7">
        <v>0</v>
      </c>
      <c r="T49" s="11">
        <v>21002984</v>
      </c>
    </row>
    <row r="50" spans="1:20" ht="30" x14ac:dyDescent="0.25">
      <c r="A50" s="11">
        <v>21002985</v>
      </c>
      <c r="B50" s="6" t="s">
        <v>82</v>
      </c>
      <c r="C50" s="6" t="s">
        <v>101</v>
      </c>
      <c r="D50" s="6" t="s">
        <v>105</v>
      </c>
      <c r="E50" s="5">
        <v>1</v>
      </c>
      <c r="F50" s="6">
        <v>69</v>
      </c>
      <c r="G50" s="20">
        <v>13134.83</v>
      </c>
      <c r="H50" s="20">
        <f>Table2[[#This Row],[NetTotal]]+Table1[[#This Row],[Amount]]</f>
        <v>13134.83</v>
      </c>
      <c r="I50" s="23">
        <v>0</v>
      </c>
      <c r="J50" s="24">
        <v>0</v>
      </c>
      <c r="K50" s="20">
        <v>13134.83</v>
      </c>
      <c r="L50" s="6">
        <v>0</v>
      </c>
      <c r="M50" s="38" t="s">
        <v>423</v>
      </c>
      <c r="N50" s="10" t="s">
        <v>102</v>
      </c>
      <c r="O50" s="34">
        <f t="shared" si="1"/>
        <v>13134.83</v>
      </c>
      <c r="P50" s="26">
        <f>Table2[[#This Row],[AmountEGP]]/Table2[[#This Row],[CurrencyExchangeRate]]</f>
        <v>835.99989032252336</v>
      </c>
      <c r="Q50" s="18">
        <v>15.7115212</v>
      </c>
      <c r="R50" s="7">
        <v>0</v>
      </c>
      <c r="S50" s="7">
        <v>0</v>
      </c>
      <c r="T50" s="11">
        <v>21002985</v>
      </c>
    </row>
    <row r="51" spans="1:20" ht="30" x14ac:dyDescent="0.25">
      <c r="A51" s="11">
        <v>21002986</v>
      </c>
      <c r="B51" s="6" t="s">
        <v>82</v>
      </c>
      <c r="C51" s="6" t="s">
        <v>101</v>
      </c>
      <c r="D51" s="6" t="s">
        <v>105</v>
      </c>
      <c r="E51" s="5">
        <v>1</v>
      </c>
      <c r="F51" s="6">
        <v>69</v>
      </c>
      <c r="G51" s="20">
        <v>6347.46</v>
      </c>
      <c r="H51" s="20">
        <f>Table2[[#This Row],[NetTotal]]+Table1[[#This Row],[Amount]]</f>
        <v>7236.1044000000002</v>
      </c>
      <c r="I51" s="23">
        <v>0</v>
      </c>
      <c r="J51" s="24">
        <v>0</v>
      </c>
      <c r="K51" s="20">
        <v>6347.46</v>
      </c>
      <c r="L51" s="6">
        <v>0</v>
      </c>
      <c r="M51" s="38" t="s">
        <v>468</v>
      </c>
      <c r="N51" s="10" t="s">
        <v>102</v>
      </c>
      <c r="O51" s="34">
        <f t="shared" si="1"/>
        <v>6347.46</v>
      </c>
      <c r="P51" s="26">
        <f>Table2[[#This Row],[AmountEGP]]/Table2[[#This Row],[CurrencyExchangeRate]]</f>
        <v>404.00034593722216</v>
      </c>
      <c r="Q51" s="18">
        <v>15.7115212</v>
      </c>
      <c r="R51" s="7">
        <v>0</v>
      </c>
      <c r="S51" s="7">
        <v>0</v>
      </c>
      <c r="T51" s="11">
        <v>21002986</v>
      </c>
    </row>
    <row r="52" spans="1:20" ht="45" x14ac:dyDescent="0.25">
      <c r="A52" s="11">
        <v>21002987</v>
      </c>
      <c r="B52" s="6" t="s">
        <v>82</v>
      </c>
      <c r="C52" s="6" t="s">
        <v>101</v>
      </c>
      <c r="D52" s="6" t="s">
        <v>105</v>
      </c>
      <c r="E52" s="5">
        <v>1</v>
      </c>
      <c r="F52" s="6">
        <v>69</v>
      </c>
      <c r="G52" s="20">
        <v>112280.75</v>
      </c>
      <c r="H52" s="20">
        <f>Table2[[#This Row],[NetTotal]]+Table1[[#This Row],[Amount]]</f>
        <v>128000.05499999999</v>
      </c>
      <c r="I52" s="23">
        <v>0</v>
      </c>
      <c r="J52" s="24">
        <v>0</v>
      </c>
      <c r="K52" s="20">
        <v>112280.75</v>
      </c>
      <c r="L52" s="6">
        <v>0</v>
      </c>
      <c r="M52" s="38" t="s">
        <v>424</v>
      </c>
      <c r="N52" s="10" t="s">
        <v>83</v>
      </c>
      <c r="O52" s="34">
        <f t="shared" si="1"/>
        <v>112280.75</v>
      </c>
      <c r="P52" s="26">
        <v>0</v>
      </c>
      <c r="Q52" s="18">
        <v>0</v>
      </c>
      <c r="R52" s="7">
        <v>0</v>
      </c>
      <c r="S52" s="7">
        <v>0</v>
      </c>
      <c r="T52" s="11">
        <v>21002987</v>
      </c>
    </row>
    <row r="53" spans="1:20" ht="30" x14ac:dyDescent="0.25">
      <c r="A53" s="37" t="s">
        <v>298</v>
      </c>
      <c r="B53" s="6" t="s">
        <v>82</v>
      </c>
      <c r="C53" s="6" t="s">
        <v>101</v>
      </c>
      <c r="D53" s="6" t="s">
        <v>105</v>
      </c>
      <c r="E53" s="5">
        <v>1</v>
      </c>
      <c r="F53" s="6">
        <v>69</v>
      </c>
      <c r="G53" s="20">
        <v>316540.02</v>
      </c>
      <c r="H53" s="20">
        <f>Table2[[#This Row],[NetTotal]]+Table1[[#This Row],[Amount]]</f>
        <v>316540.02</v>
      </c>
      <c r="I53" s="23">
        <v>0</v>
      </c>
      <c r="J53" s="24">
        <v>0</v>
      </c>
      <c r="K53" s="20">
        <v>316540.02</v>
      </c>
      <c r="L53" s="6">
        <v>0</v>
      </c>
      <c r="M53" s="38" t="s">
        <v>425</v>
      </c>
      <c r="N53" s="10" t="s">
        <v>102</v>
      </c>
      <c r="O53" s="34">
        <f t="shared" si="1"/>
        <v>316540.02</v>
      </c>
      <c r="P53" s="26">
        <f>Table2[[#This Row],[AmountEGP]]/Table2[[#This Row],[CurrencyExchangeRate]]</f>
        <v>20147.000151710326</v>
      </c>
      <c r="Q53" s="18">
        <v>15.7115212</v>
      </c>
      <c r="R53" s="7">
        <v>0</v>
      </c>
      <c r="S53" s="7">
        <v>0</v>
      </c>
      <c r="T53" s="11">
        <v>21002988</v>
      </c>
    </row>
    <row r="54" spans="1:20" x14ac:dyDescent="0.25">
      <c r="A54" s="37" t="s">
        <v>299</v>
      </c>
      <c r="B54" s="6" t="s">
        <v>82</v>
      </c>
      <c r="C54" s="6" t="s">
        <v>101</v>
      </c>
      <c r="D54" s="6" t="s">
        <v>105</v>
      </c>
      <c r="E54" s="5">
        <v>1</v>
      </c>
      <c r="F54" s="6">
        <v>69</v>
      </c>
      <c r="G54" s="20">
        <v>6221.76</v>
      </c>
      <c r="H54" s="20">
        <f>Table2[[#This Row],[NetTotal]]+Table1[[#This Row],[Amount]]</f>
        <v>6221.76</v>
      </c>
      <c r="I54" s="23">
        <v>0</v>
      </c>
      <c r="J54" s="24">
        <v>0</v>
      </c>
      <c r="K54" s="20">
        <v>6221.76</v>
      </c>
      <c r="L54" s="6">
        <v>0</v>
      </c>
      <c r="M54" s="38" t="s">
        <v>476</v>
      </c>
      <c r="N54" s="10" t="s">
        <v>102</v>
      </c>
      <c r="O54" s="34">
        <f t="shared" si="1"/>
        <v>6221.76</v>
      </c>
      <c r="P54" s="26">
        <f>Table2[[#This Row],[AmountEGP]]/Table2[[#This Row],[CurrencyExchangeRate]]</f>
        <v>395.99984755136251</v>
      </c>
      <c r="Q54" s="18">
        <v>15.7115212</v>
      </c>
      <c r="R54" s="7">
        <v>0</v>
      </c>
      <c r="S54" s="7">
        <v>0</v>
      </c>
      <c r="T54" s="11">
        <v>21002988</v>
      </c>
    </row>
    <row r="55" spans="1:20" x14ac:dyDescent="0.25">
      <c r="A55" s="37" t="s">
        <v>300</v>
      </c>
      <c r="B55" s="6" t="s">
        <v>82</v>
      </c>
      <c r="C55" s="6" t="s">
        <v>101</v>
      </c>
      <c r="D55" s="6" t="s">
        <v>105</v>
      </c>
      <c r="E55" s="5">
        <v>1</v>
      </c>
      <c r="F55" s="6">
        <v>69</v>
      </c>
      <c r="G55" s="20">
        <v>9000</v>
      </c>
      <c r="H55" s="20">
        <f>Table2[[#This Row],[NetTotal]]+Table1[[#This Row],[Amount]]</f>
        <v>10260</v>
      </c>
      <c r="I55" s="23">
        <v>0</v>
      </c>
      <c r="J55" s="24">
        <v>0</v>
      </c>
      <c r="K55" s="20">
        <v>9000</v>
      </c>
      <c r="L55" s="6">
        <v>0</v>
      </c>
      <c r="M55" s="38" t="s">
        <v>426</v>
      </c>
      <c r="N55" s="10" t="s">
        <v>83</v>
      </c>
      <c r="O55" s="34">
        <f t="shared" si="1"/>
        <v>9000</v>
      </c>
      <c r="P55" s="26">
        <v>0</v>
      </c>
      <c r="Q55" s="18">
        <v>0</v>
      </c>
      <c r="R55" s="7">
        <v>0</v>
      </c>
      <c r="S55" s="7">
        <v>0</v>
      </c>
      <c r="T55" s="11">
        <v>21002989</v>
      </c>
    </row>
    <row r="56" spans="1:20" x14ac:dyDescent="0.25">
      <c r="A56" s="37" t="s">
        <v>301</v>
      </c>
      <c r="B56" s="6" t="s">
        <v>82</v>
      </c>
      <c r="C56" s="6" t="s">
        <v>101</v>
      </c>
      <c r="D56" s="6" t="s">
        <v>105</v>
      </c>
      <c r="E56" s="5">
        <v>1</v>
      </c>
      <c r="F56" s="6">
        <v>69</v>
      </c>
      <c r="G56" s="20">
        <v>23000</v>
      </c>
      <c r="H56" s="20">
        <f>Table2[[#This Row],[NetTotal]]+Table1[[#This Row],[Amount]]</f>
        <v>26220</v>
      </c>
      <c r="I56" s="23">
        <v>0</v>
      </c>
      <c r="J56" s="24">
        <v>0</v>
      </c>
      <c r="K56" s="20">
        <v>23000</v>
      </c>
      <c r="L56" s="6">
        <v>0</v>
      </c>
      <c r="M56" s="38" t="s">
        <v>427</v>
      </c>
      <c r="N56" s="10" t="s">
        <v>83</v>
      </c>
      <c r="O56" s="34">
        <f t="shared" si="1"/>
        <v>23000</v>
      </c>
      <c r="P56" s="26">
        <v>0</v>
      </c>
      <c r="Q56" s="18">
        <v>0</v>
      </c>
      <c r="R56" s="7">
        <v>0</v>
      </c>
      <c r="S56" s="7">
        <v>0</v>
      </c>
      <c r="T56" s="11">
        <v>21002989</v>
      </c>
    </row>
    <row r="57" spans="1:20" x14ac:dyDescent="0.25">
      <c r="A57" s="37" t="s">
        <v>302</v>
      </c>
      <c r="B57" s="6" t="s">
        <v>82</v>
      </c>
      <c r="C57" s="6" t="s">
        <v>101</v>
      </c>
      <c r="D57" s="6" t="s">
        <v>105</v>
      </c>
      <c r="E57" s="5">
        <v>1</v>
      </c>
      <c r="F57" s="6">
        <v>69</v>
      </c>
      <c r="G57" s="20">
        <v>3500</v>
      </c>
      <c r="H57" s="20">
        <f>Table2[[#This Row],[NetTotal]]+Table1[[#This Row],[Amount]]</f>
        <v>3990</v>
      </c>
      <c r="I57" s="23">
        <v>0</v>
      </c>
      <c r="J57" s="24">
        <v>0</v>
      </c>
      <c r="K57" s="20">
        <v>3500</v>
      </c>
      <c r="L57" s="6">
        <v>0</v>
      </c>
      <c r="M57" s="38" t="s">
        <v>428</v>
      </c>
      <c r="N57" s="10" t="s">
        <v>83</v>
      </c>
      <c r="O57" s="34">
        <f t="shared" si="1"/>
        <v>3500</v>
      </c>
      <c r="P57" s="26">
        <v>0</v>
      </c>
      <c r="Q57" s="18">
        <v>0</v>
      </c>
      <c r="R57" s="7">
        <v>0</v>
      </c>
      <c r="S57" s="7">
        <v>0</v>
      </c>
      <c r="T57" s="11">
        <v>21002989</v>
      </c>
    </row>
    <row r="58" spans="1:20" x14ac:dyDescent="0.25">
      <c r="A58" s="37" t="s">
        <v>303</v>
      </c>
      <c r="B58" s="6" t="s">
        <v>82</v>
      </c>
      <c r="C58" s="6" t="s">
        <v>101</v>
      </c>
      <c r="D58" s="6" t="s">
        <v>105</v>
      </c>
      <c r="E58" s="5">
        <v>1</v>
      </c>
      <c r="F58" s="6">
        <v>69</v>
      </c>
      <c r="G58" s="20">
        <v>4000</v>
      </c>
      <c r="H58" s="20">
        <f>Table2[[#This Row],[NetTotal]]+Table1[[#This Row],[Amount]]</f>
        <v>4560</v>
      </c>
      <c r="I58" s="23">
        <v>0</v>
      </c>
      <c r="J58" s="24">
        <v>0</v>
      </c>
      <c r="K58" s="20">
        <v>4000</v>
      </c>
      <c r="L58" s="6">
        <v>0</v>
      </c>
      <c r="M58" s="38" t="s">
        <v>429</v>
      </c>
      <c r="N58" s="10" t="s">
        <v>83</v>
      </c>
      <c r="O58" s="34">
        <f t="shared" si="1"/>
        <v>4000</v>
      </c>
      <c r="P58" s="26">
        <v>0</v>
      </c>
      <c r="Q58" s="18">
        <v>0</v>
      </c>
      <c r="R58" s="7">
        <v>0</v>
      </c>
      <c r="S58" s="7">
        <v>0</v>
      </c>
      <c r="T58" s="11">
        <v>21002989</v>
      </c>
    </row>
    <row r="59" spans="1:20" x14ac:dyDescent="0.25">
      <c r="A59" s="37" t="s">
        <v>304</v>
      </c>
      <c r="B59" s="6" t="s">
        <v>82</v>
      </c>
      <c r="C59" s="6" t="s">
        <v>101</v>
      </c>
      <c r="D59" s="6" t="s">
        <v>105</v>
      </c>
      <c r="E59" s="5">
        <v>1</v>
      </c>
      <c r="F59" s="6">
        <v>69</v>
      </c>
      <c r="G59" s="20">
        <v>6000</v>
      </c>
      <c r="H59" s="20">
        <f>Table2[[#This Row],[NetTotal]]+Table1[[#This Row],[Amount]]</f>
        <v>6840</v>
      </c>
      <c r="I59" s="23">
        <v>0</v>
      </c>
      <c r="J59" s="24">
        <v>0</v>
      </c>
      <c r="K59" s="20">
        <v>6000</v>
      </c>
      <c r="L59" s="6">
        <v>0</v>
      </c>
      <c r="M59" s="38" t="s">
        <v>430</v>
      </c>
      <c r="N59" s="10" t="s">
        <v>83</v>
      </c>
      <c r="O59" s="34">
        <f t="shared" si="1"/>
        <v>6000</v>
      </c>
      <c r="P59" s="26">
        <v>0</v>
      </c>
      <c r="Q59" s="18">
        <v>0</v>
      </c>
      <c r="R59" s="7">
        <v>0</v>
      </c>
      <c r="S59" s="7">
        <v>0</v>
      </c>
      <c r="T59" s="11">
        <v>21002990</v>
      </c>
    </row>
    <row r="60" spans="1:20" x14ac:dyDescent="0.25">
      <c r="A60" s="37" t="s">
        <v>305</v>
      </c>
      <c r="B60" s="6" t="s">
        <v>82</v>
      </c>
      <c r="C60" s="6" t="s">
        <v>101</v>
      </c>
      <c r="D60" s="6" t="s">
        <v>105</v>
      </c>
      <c r="E60" s="5">
        <v>1</v>
      </c>
      <c r="F60" s="6">
        <v>69</v>
      </c>
      <c r="G60" s="20">
        <v>6000</v>
      </c>
      <c r="H60" s="20">
        <f>Table2[[#This Row],[NetTotal]]+Table1[[#This Row],[Amount]]</f>
        <v>6840</v>
      </c>
      <c r="I60" s="23">
        <v>0</v>
      </c>
      <c r="J60" s="24">
        <v>0</v>
      </c>
      <c r="K60" s="20">
        <v>6000</v>
      </c>
      <c r="L60" s="6">
        <v>0</v>
      </c>
      <c r="M60" s="38" t="s">
        <v>431</v>
      </c>
      <c r="N60" s="10" t="s">
        <v>83</v>
      </c>
      <c r="O60" s="34">
        <f t="shared" si="1"/>
        <v>6000</v>
      </c>
      <c r="P60" s="26">
        <v>0</v>
      </c>
      <c r="Q60" s="18">
        <v>0</v>
      </c>
      <c r="R60" s="7">
        <v>0</v>
      </c>
      <c r="S60" s="7">
        <v>0</v>
      </c>
      <c r="T60" s="11">
        <v>21002990</v>
      </c>
    </row>
    <row r="61" spans="1:20" x14ac:dyDescent="0.25">
      <c r="A61" s="11">
        <v>21002991</v>
      </c>
      <c r="B61" s="6" t="s">
        <v>82</v>
      </c>
      <c r="C61" s="6" t="s">
        <v>101</v>
      </c>
      <c r="D61" s="6" t="s">
        <v>105</v>
      </c>
      <c r="E61" s="5">
        <v>1</v>
      </c>
      <c r="F61" s="6">
        <v>69</v>
      </c>
      <c r="G61" s="20">
        <v>47134.559999999998</v>
      </c>
      <c r="H61" s="20">
        <f>Table2[[#This Row],[NetTotal]]+Table1[[#This Row],[Amount]]</f>
        <v>47134.559999999998</v>
      </c>
      <c r="I61" s="23">
        <v>0</v>
      </c>
      <c r="J61" s="24">
        <v>0</v>
      </c>
      <c r="K61" s="20">
        <v>47134.559999999998</v>
      </c>
      <c r="L61" s="6">
        <v>0</v>
      </c>
      <c r="M61" s="38" t="s">
        <v>432</v>
      </c>
      <c r="N61" s="10" t="s">
        <v>102</v>
      </c>
      <c r="O61" s="34">
        <f t="shared" si="1"/>
        <v>47134.559999999998</v>
      </c>
      <c r="P61" s="26">
        <f>Table2[[#This Row],[AmountEGP]]/Table2[[#This Row],[CurrencyExchangeRate]]</f>
        <v>2999.9997708687811</v>
      </c>
      <c r="Q61" s="18">
        <v>15.7115212</v>
      </c>
      <c r="R61" s="7">
        <v>0</v>
      </c>
      <c r="S61" s="7">
        <v>0</v>
      </c>
      <c r="T61" s="11">
        <v>21002991</v>
      </c>
    </row>
    <row r="62" spans="1:20" x14ac:dyDescent="0.25">
      <c r="A62" s="11">
        <v>21002992</v>
      </c>
      <c r="B62" s="6" t="s">
        <v>82</v>
      </c>
      <c r="C62" s="6" t="s">
        <v>101</v>
      </c>
      <c r="D62" s="6" t="s">
        <v>105</v>
      </c>
      <c r="E62" s="5">
        <v>1</v>
      </c>
      <c r="F62" s="6">
        <v>69</v>
      </c>
      <c r="G62" s="20">
        <v>3500</v>
      </c>
      <c r="H62" s="20">
        <f>Table2[[#This Row],[NetTotal]]+Table1[[#This Row],[Amount]]</f>
        <v>3990</v>
      </c>
      <c r="I62" s="23">
        <v>0</v>
      </c>
      <c r="J62" s="24">
        <v>0</v>
      </c>
      <c r="K62" s="20">
        <v>3500</v>
      </c>
      <c r="L62" s="6">
        <v>0</v>
      </c>
      <c r="M62" s="38" t="s">
        <v>433</v>
      </c>
      <c r="N62" s="10" t="s">
        <v>83</v>
      </c>
      <c r="O62" s="34">
        <f t="shared" si="1"/>
        <v>3500</v>
      </c>
      <c r="P62" s="26">
        <v>0</v>
      </c>
      <c r="Q62" s="18">
        <v>0</v>
      </c>
      <c r="R62" s="7">
        <v>0</v>
      </c>
      <c r="S62" s="7">
        <v>0</v>
      </c>
      <c r="T62" s="11">
        <v>21002992</v>
      </c>
    </row>
    <row r="63" spans="1:20" x14ac:dyDescent="0.25">
      <c r="A63" s="11">
        <v>21002993</v>
      </c>
      <c r="B63" s="6" t="s">
        <v>82</v>
      </c>
      <c r="C63" s="6" t="s">
        <v>101</v>
      </c>
      <c r="D63" s="6" t="s">
        <v>105</v>
      </c>
      <c r="E63" s="5">
        <v>1</v>
      </c>
      <c r="F63" s="6">
        <v>69</v>
      </c>
      <c r="G63" s="20">
        <v>3000</v>
      </c>
      <c r="H63" s="20">
        <f>Table2[[#This Row],[NetTotal]]+Table1[[#This Row],[Amount]]</f>
        <v>3420</v>
      </c>
      <c r="I63" s="23">
        <v>0</v>
      </c>
      <c r="J63" s="24">
        <v>0</v>
      </c>
      <c r="K63" s="20">
        <v>3000</v>
      </c>
      <c r="L63" s="6">
        <v>0</v>
      </c>
      <c r="M63" s="38" t="s">
        <v>434</v>
      </c>
      <c r="N63" s="10" t="s">
        <v>83</v>
      </c>
      <c r="O63" s="34">
        <f t="shared" ref="O63:O94" si="2">G63/E63</f>
        <v>3000</v>
      </c>
      <c r="P63" s="26">
        <v>0</v>
      </c>
      <c r="Q63" s="18">
        <v>0</v>
      </c>
      <c r="R63" s="7">
        <v>0</v>
      </c>
      <c r="S63" s="7">
        <v>0</v>
      </c>
      <c r="T63" s="11">
        <v>21002993</v>
      </c>
    </row>
    <row r="64" spans="1:20" x14ac:dyDescent="0.25">
      <c r="A64" s="37" t="s">
        <v>306</v>
      </c>
      <c r="B64" s="6" t="s">
        <v>82</v>
      </c>
      <c r="C64" s="6" t="s">
        <v>101</v>
      </c>
      <c r="D64" s="6" t="s">
        <v>105</v>
      </c>
      <c r="E64" s="5">
        <v>1</v>
      </c>
      <c r="F64" s="6">
        <v>69</v>
      </c>
      <c r="G64" s="20">
        <v>10000</v>
      </c>
      <c r="H64" s="20">
        <f>Table2[[#This Row],[NetTotal]]+Table1[[#This Row],[Amount]]</f>
        <v>11400</v>
      </c>
      <c r="I64" s="23">
        <v>0</v>
      </c>
      <c r="J64" s="24">
        <v>0</v>
      </c>
      <c r="K64" s="20">
        <v>10000</v>
      </c>
      <c r="L64" s="6">
        <v>0</v>
      </c>
      <c r="M64" s="38" t="s">
        <v>435</v>
      </c>
      <c r="N64" s="10" t="s">
        <v>83</v>
      </c>
      <c r="O64" s="34">
        <f t="shared" si="2"/>
        <v>10000</v>
      </c>
      <c r="P64" s="26">
        <v>0</v>
      </c>
      <c r="Q64" s="18">
        <v>0</v>
      </c>
      <c r="R64" s="7">
        <v>0</v>
      </c>
      <c r="S64" s="7">
        <v>0</v>
      </c>
      <c r="T64" s="11">
        <v>21002994</v>
      </c>
    </row>
    <row r="65" spans="1:20" x14ac:dyDescent="0.25">
      <c r="A65" s="37" t="s">
        <v>307</v>
      </c>
      <c r="B65" s="6" t="s">
        <v>82</v>
      </c>
      <c r="C65" s="6" t="s">
        <v>101</v>
      </c>
      <c r="D65" s="6" t="s">
        <v>105</v>
      </c>
      <c r="E65" s="5">
        <v>1</v>
      </c>
      <c r="F65" s="6">
        <v>69</v>
      </c>
      <c r="G65" s="20">
        <v>7500</v>
      </c>
      <c r="H65" s="20">
        <f>Table2[[#This Row],[NetTotal]]+Table1[[#This Row],[Amount]]</f>
        <v>8550</v>
      </c>
      <c r="I65" s="23">
        <v>0</v>
      </c>
      <c r="J65" s="24">
        <v>0</v>
      </c>
      <c r="K65" s="20">
        <v>7500</v>
      </c>
      <c r="L65" s="6">
        <v>0</v>
      </c>
      <c r="M65" s="38" t="s">
        <v>436</v>
      </c>
      <c r="N65" s="10" t="s">
        <v>83</v>
      </c>
      <c r="O65" s="34">
        <f t="shared" si="2"/>
        <v>7500</v>
      </c>
      <c r="P65" s="26">
        <v>0</v>
      </c>
      <c r="Q65" s="18">
        <v>0</v>
      </c>
      <c r="R65" s="7">
        <v>0</v>
      </c>
      <c r="S65" s="7">
        <v>0</v>
      </c>
      <c r="T65" s="11">
        <v>21002994</v>
      </c>
    </row>
    <row r="66" spans="1:20" x14ac:dyDescent="0.25">
      <c r="A66" s="37" t="s">
        <v>308</v>
      </c>
      <c r="B66" s="6" t="s">
        <v>82</v>
      </c>
      <c r="C66" s="6" t="s">
        <v>101</v>
      </c>
      <c r="D66" s="6" t="s">
        <v>105</v>
      </c>
      <c r="E66" s="5">
        <v>1</v>
      </c>
      <c r="F66" s="6">
        <v>69</v>
      </c>
      <c r="G66" s="20">
        <v>16000</v>
      </c>
      <c r="H66" s="20">
        <f>Table2[[#This Row],[NetTotal]]+Table1[[#This Row],[Amount]]</f>
        <v>18240</v>
      </c>
      <c r="I66" s="23">
        <v>0</v>
      </c>
      <c r="J66" s="24">
        <v>0</v>
      </c>
      <c r="K66" s="20">
        <v>16000</v>
      </c>
      <c r="L66" s="6">
        <v>0</v>
      </c>
      <c r="M66" s="38" t="s">
        <v>437</v>
      </c>
      <c r="N66" s="10" t="s">
        <v>83</v>
      </c>
      <c r="O66" s="34">
        <f t="shared" si="2"/>
        <v>16000</v>
      </c>
      <c r="P66" s="26">
        <v>0</v>
      </c>
      <c r="Q66" s="18">
        <v>0</v>
      </c>
      <c r="R66" s="7">
        <v>0</v>
      </c>
      <c r="S66" s="7">
        <v>0</v>
      </c>
      <c r="T66" s="11">
        <v>21002994</v>
      </c>
    </row>
    <row r="67" spans="1:20" x14ac:dyDescent="0.25">
      <c r="A67" s="37" t="s">
        <v>309</v>
      </c>
      <c r="B67" s="6" t="s">
        <v>82</v>
      </c>
      <c r="C67" s="6" t="s">
        <v>101</v>
      </c>
      <c r="D67" s="6" t="s">
        <v>105</v>
      </c>
      <c r="E67" s="5">
        <v>1</v>
      </c>
      <c r="F67" s="6">
        <v>69</v>
      </c>
      <c r="G67" s="20">
        <v>10000</v>
      </c>
      <c r="H67" s="20">
        <f>Table2[[#This Row],[NetTotal]]+Table1[[#This Row],[Amount]]</f>
        <v>11400</v>
      </c>
      <c r="I67" s="23">
        <v>0</v>
      </c>
      <c r="J67" s="24">
        <v>0</v>
      </c>
      <c r="K67" s="20">
        <v>10000</v>
      </c>
      <c r="L67" s="6">
        <v>0</v>
      </c>
      <c r="M67" s="38" t="s">
        <v>438</v>
      </c>
      <c r="N67" s="10" t="s">
        <v>83</v>
      </c>
      <c r="O67" s="34">
        <f t="shared" si="2"/>
        <v>10000</v>
      </c>
      <c r="P67" s="26">
        <v>0</v>
      </c>
      <c r="Q67" s="18">
        <v>0</v>
      </c>
      <c r="R67" s="7">
        <v>0</v>
      </c>
      <c r="S67" s="7">
        <v>0</v>
      </c>
      <c r="T67" s="11">
        <v>21002994</v>
      </c>
    </row>
    <row r="68" spans="1:20" x14ac:dyDescent="0.25">
      <c r="A68" s="11">
        <v>21002995</v>
      </c>
      <c r="B68" s="6" t="s">
        <v>82</v>
      </c>
      <c r="C68" s="6" t="s">
        <v>101</v>
      </c>
      <c r="D68" s="6" t="s">
        <v>105</v>
      </c>
      <c r="E68" s="5">
        <v>1</v>
      </c>
      <c r="F68" s="6">
        <v>69</v>
      </c>
      <c r="G68" s="20">
        <v>6000</v>
      </c>
      <c r="H68" s="20">
        <f>Table2[[#This Row],[NetTotal]]+Table1[[#This Row],[Amount]]</f>
        <v>6840</v>
      </c>
      <c r="I68" s="23">
        <v>0</v>
      </c>
      <c r="J68" s="24">
        <v>0</v>
      </c>
      <c r="K68" s="20">
        <v>6000</v>
      </c>
      <c r="L68" s="6">
        <v>0</v>
      </c>
      <c r="M68" s="38" t="s">
        <v>419</v>
      </c>
      <c r="N68" s="10" t="s">
        <v>83</v>
      </c>
      <c r="O68" s="34">
        <f t="shared" si="2"/>
        <v>6000</v>
      </c>
      <c r="P68" s="26">
        <v>0</v>
      </c>
      <c r="Q68" s="18">
        <v>0</v>
      </c>
      <c r="R68" s="7">
        <v>0</v>
      </c>
      <c r="S68" s="7">
        <v>0</v>
      </c>
      <c r="T68" s="11">
        <v>21002995</v>
      </c>
    </row>
    <row r="69" spans="1:20" ht="30" x14ac:dyDescent="0.25">
      <c r="A69" s="37" t="s">
        <v>310</v>
      </c>
      <c r="B69" s="6" t="s">
        <v>82</v>
      </c>
      <c r="C69" s="6" t="s">
        <v>101</v>
      </c>
      <c r="D69" s="6" t="s">
        <v>105</v>
      </c>
      <c r="E69" s="5">
        <v>1</v>
      </c>
      <c r="F69" s="6">
        <v>69</v>
      </c>
      <c r="G69" s="20">
        <v>16025.75</v>
      </c>
      <c r="H69" s="20">
        <f>Table2[[#This Row],[NetTotal]]+Table1[[#This Row],[Amount]]</f>
        <v>16025.75</v>
      </c>
      <c r="I69" s="23">
        <v>0</v>
      </c>
      <c r="J69" s="24">
        <v>0</v>
      </c>
      <c r="K69" s="20">
        <v>16025.75</v>
      </c>
      <c r="L69" s="6">
        <v>0</v>
      </c>
      <c r="M69" s="38" t="s">
        <v>439</v>
      </c>
      <c r="N69" s="10" t="s">
        <v>102</v>
      </c>
      <c r="O69" s="34">
        <f t="shared" si="2"/>
        <v>16025.75</v>
      </c>
      <c r="P69" s="26">
        <f>Table2[[#This Row],[AmountEGP]]/Table2[[#This Row],[CurrencyExchangeRate]]</f>
        <v>1019.9998966363613</v>
      </c>
      <c r="Q69" s="18">
        <v>15.7115212</v>
      </c>
      <c r="R69" s="7">
        <v>0</v>
      </c>
      <c r="S69" s="7">
        <v>0</v>
      </c>
      <c r="T69" s="11">
        <v>21002996</v>
      </c>
    </row>
    <row r="70" spans="1:20" ht="30" x14ac:dyDescent="0.25">
      <c r="A70" s="37" t="s">
        <v>311</v>
      </c>
      <c r="B70" s="6" t="s">
        <v>82</v>
      </c>
      <c r="C70" s="6" t="s">
        <v>101</v>
      </c>
      <c r="D70" s="6" t="s">
        <v>105</v>
      </c>
      <c r="E70" s="5">
        <v>1</v>
      </c>
      <c r="F70" s="6">
        <v>69</v>
      </c>
      <c r="G70" s="20">
        <v>2884.64</v>
      </c>
      <c r="H70" s="20">
        <f>Table2[[#This Row],[NetTotal]]+Table1[[#This Row],[Amount]]</f>
        <v>2884.64</v>
      </c>
      <c r="I70" s="23">
        <v>0</v>
      </c>
      <c r="J70" s="24">
        <v>0</v>
      </c>
      <c r="K70" s="20">
        <v>2884.64</v>
      </c>
      <c r="L70" s="6">
        <v>0</v>
      </c>
      <c r="M70" s="38" t="s">
        <v>477</v>
      </c>
      <c r="N70" s="10" t="s">
        <v>102</v>
      </c>
      <c r="O70" s="34">
        <f t="shared" si="2"/>
        <v>2884.64</v>
      </c>
      <c r="P70" s="26">
        <f>Table2[[#This Row],[AmountEGP]]/Table2[[#This Row],[CurrencyExchangeRate]]</f>
        <v>183.60029963234877</v>
      </c>
      <c r="Q70" s="18">
        <v>15.7115212</v>
      </c>
      <c r="R70" s="7">
        <v>0</v>
      </c>
      <c r="S70" s="7">
        <v>0</v>
      </c>
      <c r="T70" s="11">
        <v>21002996</v>
      </c>
    </row>
    <row r="71" spans="1:20" ht="90" x14ac:dyDescent="0.25">
      <c r="A71" s="11">
        <v>21002997</v>
      </c>
      <c r="B71" s="6" t="s">
        <v>82</v>
      </c>
      <c r="C71" s="6" t="s">
        <v>101</v>
      </c>
      <c r="D71" s="6" t="s">
        <v>105</v>
      </c>
      <c r="E71" s="5">
        <v>1</v>
      </c>
      <c r="F71" s="6">
        <v>69</v>
      </c>
      <c r="G71" s="20">
        <v>93483.55</v>
      </c>
      <c r="H71" s="20">
        <f>Table2[[#This Row],[NetTotal]]+Table1[[#This Row],[Amount]]</f>
        <v>93483.55</v>
      </c>
      <c r="I71" s="23">
        <v>0</v>
      </c>
      <c r="J71" s="24">
        <v>0</v>
      </c>
      <c r="K71" s="20">
        <v>93483.55</v>
      </c>
      <c r="L71" s="6">
        <v>0</v>
      </c>
      <c r="M71" s="38" t="s">
        <v>440</v>
      </c>
      <c r="N71" s="10" t="s">
        <v>102</v>
      </c>
      <c r="O71" s="34">
        <f t="shared" si="2"/>
        <v>93483.55</v>
      </c>
      <c r="P71" s="26">
        <f>Table2[[#This Row],[AmountEGP]]/Table2[[#This Row],[CurrencyExchangeRate]]</f>
        <v>5949.9999274417805</v>
      </c>
      <c r="Q71" s="18">
        <v>15.7115212</v>
      </c>
      <c r="R71" s="7">
        <v>0</v>
      </c>
      <c r="S71" s="7">
        <v>0</v>
      </c>
      <c r="T71" s="11">
        <v>21002997</v>
      </c>
    </row>
    <row r="72" spans="1:20" ht="60" x14ac:dyDescent="0.25">
      <c r="A72" s="11">
        <v>21002998</v>
      </c>
      <c r="B72" s="6" t="s">
        <v>82</v>
      </c>
      <c r="C72" s="6" t="s">
        <v>101</v>
      </c>
      <c r="D72" s="6" t="s">
        <v>105</v>
      </c>
      <c r="E72" s="5">
        <v>1</v>
      </c>
      <c r="F72" s="6">
        <v>69</v>
      </c>
      <c r="G72" s="20">
        <v>13747.58</v>
      </c>
      <c r="H72" s="20">
        <f>Table2[[#This Row],[NetTotal]]+Table1[[#This Row],[Amount]]</f>
        <v>13747.58</v>
      </c>
      <c r="I72" s="23">
        <v>0</v>
      </c>
      <c r="J72" s="24">
        <v>0</v>
      </c>
      <c r="K72" s="20">
        <v>13747.58</v>
      </c>
      <c r="L72" s="6">
        <v>0</v>
      </c>
      <c r="M72" s="38" t="s">
        <v>441</v>
      </c>
      <c r="N72" s="10" t="s">
        <v>102</v>
      </c>
      <c r="O72" s="34">
        <f t="shared" si="2"/>
        <v>13747.58</v>
      </c>
      <c r="P72" s="26">
        <f>Table2[[#This Row],[AmountEGP]]/Table2[[#This Row],[CurrencyExchangeRate]]</f>
        <v>874.99993317006124</v>
      </c>
      <c r="Q72" s="18">
        <v>15.7115212</v>
      </c>
      <c r="R72" s="7">
        <v>0</v>
      </c>
      <c r="S72" s="7">
        <v>0</v>
      </c>
      <c r="T72" s="11">
        <v>21002998</v>
      </c>
    </row>
    <row r="73" spans="1:20" x14ac:dyDescent="0.25">
      <c r="A73" s="11">
        <v>21002999</v>
      </c>
      <c r="B73" s="6" t="s">
        <v>82</v>
      </c>
      <c r="C73" s="6" t="s">
        <v>101</v>
      </c>
      <c r="D73" s="6" t="s">
        <v>105</v>
      </c>
      <c r="E73" s="5">
        <v>1</v>
      </c>
      <c r="F73" s="6">
        <v>69</v>
      </c>
      <c r="G73" s="20">
        <v>8800</v>
      </c>
      <c r="H73" s="20">
        <f>Table2[[#This Row],[NetTotal]]+Table1[[#This Row],[Amount]]</f>
        <v>10032</v>
      </c>
      <c r="I73" s="23">
        <v>0</v>
      </c>
      <c r="J73" s="24">
        <v>0</v>
      </c>
      <c r="K73" s="20">
        <v>8800</v>
      </c>
      <c r="L73" s="6">
        <v>0</v>
      </c>
      <c r="M73" s="38" t="s">
        <v>442</v>
      </c>
      <c r="N73" s="10" t="s">
        <v>83</v>
      </c>
      <c r="O73" s="34">
        <f t="shared" si="2"/>
        <v>8800</v>
      </c>
      <c r="P73" s="26">
        <v>0</v>
      </c>
      <c r="Q73" s="18">
        <v>0</v>
      </c>
      <c r="R73" s="7">
        <v>0</v>
      </c>
      <c r="S73" s="7">
        <v>0</v>
      </c>
      <c r="T73" s="11">
        <v>21002999</v>
      </c>
    </row>
    <row r="74" spans="1:20" ht="120" x14ac:dyDescent="0.25">
      <c r="A74" s="11">
        <v>21003000</v>
      </c>
      <c r="B74" s="6" t="s">
        <v>82</v>
      </c>
      <c r="C74" s="6" t="s">
        <v>101</v>
      </c>
      <c r="D74" s="6" t="s">
        <v>105</v>
      </c>
      <c r="E74" s="5">
        <v>1</v>
      </c>
      <c r="F74" s="6">
        <v>69</v>
      </c>
      <c r="G74" s="20">
        <v>24200</v>
      </c>
      <c r="H74" s="20">
        <f>Table2[[#This Row],[NetTotal]]+Table1[[#This Row],[Amount]]</f>
        <v>27588</v>
      </c>
      <c r="I74" s="23">
        <v>0</v>
      </c>
      <c r="J74" s="24">
        <v>0</v>
      </c>
      <c r="K74" s="20">
        <v>24200</v>
      </c>
      <c r="L74" s="6">
        <v>0</v>
      </c>
      <c r="M74" s="38" t="s">
        <v>443</v>
      </c>
      <c r="N74" s="10" t="s">
        <v>83</v>
      </c>
      <c r="O74" s="34">
        <f t="shared" si="2"/>
        <v>24200</v>
      </c>
      <c r="P74" s="26">
        <v>0</v>
      </c>
      <c r="Q74" s="18">
        <v>0</v>
      </c>
      <c r="R74" s="7">
        <v>0</v>
      </c>
      <c r="S74" s="7">
        <v>0</v>
      </c>
      <c r="T74" s="11">
        <v>21003000</v>
      </c>
    </row>
    <row r="75" spans="1:20" ht="105" x14ac:dyDescent="0.25">
      <c r="A75" s="11">
        <v>21003001</v>
      </c>
      <c r="B75" s="6" t="s">
        <v>82</v>
      </c>
      <c r="C75" s="6" t="s">
        <v>101</v>
      </c>
      <c r="D75" s="6" t="s">
        <v>105</v>
      </c>
      <c r="E75" s="5">
        <v>1</v>
      </c>
      <c r="F75" s="6">
        <v>69</v>
      </c>
      <c r="G75" s="20">
        <v>19350</v>
      </c>
      <c r="H75" s="20">
        <f>Table2[[#This Row],[NetTotal]]+Table1[[#This Row],[Amount]]</f>
        <v>22059</v>
      </c>
      <c r="I75" s="23">
        <v>0</v>
      </c>
      <c r="J75" s="24">
        <v>0</v>
      </c>
      <c r="K75" s="20">
        <v>19350</v>
      </c>
      <c r="L75" s="6">
        <v>0</v>
      </c>
      <c r="M75" s="38" t="s">
        <v>444</v>
      </c>
      <c r="N75" s="10" t="s">
        <v>83</v>
      </c>
      <c r="O75" s="34">
        <f t="shared" si="2"/>
        <v>19350</v>
      </c>
      <c r="P75" s="26">
        <v>0</v>
      </c>
      <c r="Q75" s="18">
        <v>0</v>
      </c>
      <c r="R75" s="7">
        <v>0</v>
      </c>
      <c r="S75" s="7">
        <v>0</v>
      </c>
      <c r="T75" s="11">
        <v>21003001</v>
      </c>
    </row>
    <row r="76" spans="1:20" x14ac:dyDescent="0.25">
      <c r="A76" s="37" t="s">
        <v>312</v>
      </c>
      <c r="B76" s="6" t="s">
        <v>82</v>
      </c>
      <c r="C76" s="6" t="s">
        <v>101</v>
      </c>
      <c r="D76" s="6" t="s">
        <v>105</v>
      </c>
      <c r="E76" s="5">
        <v>1</v>
      </c>
      <c r="F76" s="6">
        <v>69</v>
      </c>
      <c r="G76" s="20">
        <v>9000</v>
      </c>
      <c r="H76" s="20">
        <f>Table2[[#This Row],[NetTotal]]+Table1[[#This Row],[Amount]]</f>
        <v>10260</v>
      </c>
      <c r="I76" s="23">
        <v>0</v>
      </c>
      <c r="J76" s="24">
        <v>0</v>
      </c>
      <c r="K76" s="20">
        <v>9000</v>
      </c>
      <c r="L76" s="6">
        <v>0</v>
      </c>
      <c r="M76" s="38" t="s">
        <v>445</v>
      </c>
      <c r="N76" s="10" t="s">
        <v>83</v>
      </c>
      <c r="O76" s="34">
        <f t="shared" si="2"/>
        <v>9000</v>
      </c>
      <c r="P76" s="26">
        <v>0</v>
      </c>
      <c r="Q76" s="18">
        <v>0</v>
      </c>
      <c r="R76" s="7">
        <v>0</v>
      </c>
      <c r="S76" s="7">
        <v>0</v>
      </c>
      <c r="T76" s="11">
        <v>21003002</v>
      </c>
    </row>
    <row r="77" spans="1:20" x14ac:dyDescent="0.25">
      <c r="A77" s="37" t="s">
        <v>313</v>
      </c>
      <c r="B77" s="6" t="s">
        <v>82</v>
      </c>
      <c r="C77" s="6" t="s">
        <v>101</v>
      </c>
      <c r="D77" s="6" t="s">
        <v>105</v>
      </c>
      <c r="E77" s="5">
        <v>1</v>
      </c>
      <c r="F77" s="6">
        <v>69</v>
      </c>
      <c r="G77" s="20">
        <v>5000</v>
      </c>
      <c r="H77" s="20">
        <f>Table2[[#This Row],[NetTotal]]+Table1[[#This Row],[Amount]]</f>
        <v>5700</v>
      </c>
      <c r="I77" s="23">
        <v>0</v>
      </c>
      <c r="J77" s="24">
        <v>0</v>
      </c>
      <c r="K77" s="20">
        <v>5000</v>
      </c>
      <c r="L77" s="6">
        <v>0</v>
      </c>
      <c r="M77" s="38" t="s">
        <v>446</v>
      </c>
      <c r="N77" s="10" t="s">
        <v>83</v>
      </c>
      <c r="O77" s="34">
        <f t="shared" si="2"/>
        <v>5000</v>
      </c>
      <c r="P77" s="26">
        <v>0</v>
      </c>
      <c r="Q77" s="18">
        <v>0</v>
      </c>
      <c r="R77" s="7">
        <v>0</v>
      </c>
      <c r="S77" s="7">
        <v>0</v>
      </c>
      <c r="T77" s="11">
        <v>21003002</v>
      </c>
    </row>
    <row r="78" spans="1:20" ht="45" x14ac:dyDescent="0.25">
      <c r="A78" s="11">
        <v>21003003</v>
      </c>
      <c r="B78" s="6" t="s">
        <v>82</v>
      </c>
      <c r="C78" s="6" t="s">
        <v>101</v>
      </c>
      <c r="D78" s="6" t="s">
        <v>105</v>
      </c>
      <c r="E78" s="5">
        <v>1</v>
      </c>
      <c r="F78" s="6">
        <v>69</v>
      </c>
      <c r="G78" s="20">
        <v>726.66</v>
      </c>
      <c r="H78" s="20">
        <f>Table2[[#This Row],[NetTotal]]+Table1[[#This Row],[Amount]]</f>
        <v>726.66</v>
      </c>
      <c r="I78" s="23">
        <v>0</v>
      </c>
      <c r="J78" s="24">
        <v>0</v>
      </c>
      <c r="K78" s="20">
        <v>726.66</v>
      </c>
      <c r="L78" s="6">
        <v>0</v>
      </c>
      <c r="M78" s="38" t="s">
        <v>475</v>
      </c>
      <c r="N78" s="10" t="s">
        <v>102</v>
      </c>
      <c r="O78" s="34">
        <f t="shared" si="2"/>
        <v>726.66</v>
      </c>
      <c r="P78" s="26">
        <f>Table2[[#This Row],[AmountEGP]]/Table2[[#This Row],[CurrencyExchangeRate]]</f>
        <v>46.250136492194017</v>
      </c>
      <c r="Q78" s="18">
        <v>15.7115212</v>
      </c>
      <c r="R78" s="7">
        <v>0</v>
      </c>
      <c r="S78" s="7">
        <v>0</v>
      </c>
      <c r="T78" s="11">
        <v>21003003</v>
      </c>
    </row>
    <row r="79" spans="1:20" ht="75" x14ac:dyDescent="0.25">
      <c r="A79" s="11">
        <v>21003004</v>
      </c>
      <c r="B79" s="6" t="s">
        <v>82</v>
      </c>
      <c r="C79" s="6" t="s">
        <v>101</v>
      </c>
      <c r="D79" s="6" t="s">
        <v>105</v>
      </c>
      <c r="E79" s="5">
        <v>1</v>
      </c>
      <c r="F79" s="6">
        <v>69</v>
      </c>
      <c r="G79" s="20">
        <v>179739.8</v>
      </c>
      <c r="H79" s="20">
        <f>Table2[[#This Row],[NetTotal]]+Table1[[#This Row],[Amount]]</f>
        <v>204903.37199999997</v>
      </c>
      <c r="I79" s="23">
        <v>0</v>
      </c>
      <c r="J79" s="24">
        <v>0</v>
      </c>
      <c r="K79" s="20">
        <v>179739.8</v>
      </c>
      <c r="L79" s="6">
        <v>0</v>
      </c>
      <c r="M79" s="38" t="s">
        <v>478</v>
      </c>
      <c r="N79" s="10" t="s">
        <v>102</v>
      </c>
      <c r="O79" s="34">
        <f t="shared" si="2"/>
        <v>179739.8</v>
      </c>
      <c r="P79" s="26">
        <f>Table2[[#This Row],[AmountEGP]]/Table2[[#This Row],[CurrencyExchangeRate]]</f>
        <v>11439.999839098966</v>
      </c>
      <c r="Q79" s="18">
        <v>15.7115212</v>
      </c>
      <c r="R79" s="7">
        <v>0</v>
      </c>
      <c r="S79" s="7">
        <v>0</v>
      </c>
      <c r="T79" s="11">
        <v>21003004</v>
      </c>
    </row>
    <row r="80" spans="1:20" ht="30" x14ac:dyDescent="0.25">
      <c r="A80" s="37" t="s">
        <v>314</v>
      </c>
      <c r="B80" s="6" t="s">
        <v>82</v>
      </c>
      <c r="C80" s="6" t="s">
        <v>101</v>
      </c>
      <c r="D80" s="6" t="s">
        <v>105</v>
      </c>
      <c r="E80" s="5">
        <v>1</v>
      </c>
      <c r="F80" s="6">
        <v>69</v>
      </c>
      <c r="G80" s="20">
        <v>10000</v>
      </c>
      <c r="H80" s="20">
        <f>Table2[[#This Row],[NetTotal]]+Table1[[#This Row],[Amount]]</f>
        <v>11400</v>
      </c>
      <c r="I80" s="23">
        <v>0</v>
      </c>
      <c r="J80" s="24">
        <v>0</v>
      </c>
      <c r="K80" s="20">
        <v>10000</v>
      </c>
      <c r="L80" s="6">
        <v>0</v>
      </c>
      <c r="M80" s="38" t="s">
        <v>447</v>
      </c>
      <c r="N80" s="10" t="s">
        <v>83</v>
      </c>
      <c r="O80" s="34">
        <f t="shared" si="2"/>
        <v>10000</v>
      </c>
      <c r="P80" s="26">
        <v>0</v>
      </c>
      <c r="Q80" s="18">
        <v>0</v>
      </c>
      <c r="R80" s="7">
        <v>0</v>
      </c>
      <c r="S80" s="7">
        <v>0</v>
      </c>
      <c r="T80" s="11">
        <v>21003005</v>
      </c>
    </row>
    <row r="81" spans="1:20" x14ac:dyDescent="0.25">
      <c r="A81" s="37" t="s">
        <v>315</v>
      </c>
      <c r="B81" s="6" t="s">
        <v>82</v>
      </c>
      <c r="C81" s="6" t="s">
        <v>101</v>
      </c>
      <c r="D81" s="6" t="s">
        <v>105</v>
      </c>
      <c r="E81" s="5">
        <v>1</v>
      </c>
      <c r="F81" s="6">
        <v>69</v>
      </c>
      <c r="G81" s="20">
        <v>2000</v>
      </c>
      <c r="H81" s="20">
        <f>Table2[[#This Row],[NetTotal]]+Table1[[#This Row],[Amount]]</f>
        <v>2280</v>
      </c>
      <c r="I81" s="23">
        <v>0</v>
      </c>
      <c r="J81" s="24">
        <v>0</v>
      </c>
      <c r="K81" s="20">
        <v>2000</v>
      </c>
      <c r="L81" s="6">
        <v>0</v>
      </c>
      <c r="M81" s="38" t="s">
        <v>448</v>
      </c>
      <c r="N81" s="10" t="s">
        <v>83</v>
      </c>
      <c r="O81" s="34">
        <f t="shared" si="2"/>
        <v>2000</v>
      </c>
      <c r="P81" s="26">
        <v>0</v>
      </c>
      <c r="Q81" s="18">
        <v>0</v>
      </c>
      <c r="R81" s="7">
        <v>0</v>
      </c>
      <c r="S81" s="7">
        <v>0</v>
      </c>
      <c r="T81" s="11">
        <v>21003005</v>
      </c>
    </row>
    <row r="82" spans="1:20" ht="45" x14ac:dyDescent="0.25">
      <c r="A82" s="37" t="s">
        <v>316</v>
      </c>
      <c r="B82" s="6" t="s">
        <v>82</v>
      </c>
      <c r="C82" s="6" t="s">
        <v>101</v>
      </c>
      <c r="D82" s="6" t="s">
        <v>105</v>
      </c>
      <c r="E82" s="5">
        <v>1</v>
      </c>
      <c r="F82" s="6">
        <v>69</v>
      </c>
      <c r="G82" s="20">
        <v>11626.53</v>
      </c>
      <c r="H82" s="20">
        <f>Table2[[#This Row],[NetTotal]]+Table1[[#This Row],[Amount]]</f>
        <v>11626.53</v>
      </c>
      <c r="I82" s="23">
        <v>0</v>
      </c>
      <c r="J82" s="24">
        <v>0</v>
      </c>
      <c r="K82" s="20">
        <v>11626.53</v>
      </c>
      <c r="L82" s="6">
        <v>0</v>
      </c>
      <c r="M82" s="38" t="s">
        <v>449</v>
      </c>
      <c r="N82" s="10" t="s">
        <v>102</v>
      </c>
      <c r="O82" s="34">
        <f t="shared" si="2"/>
        <v>11626.53</v>
      </c>
      <c r="P82" s="26">
        <f>Table2[[#This Row],[AmountEGP]]/Table2[[#This Row],[CurrencyExchangeRate]]</f>
        <v>740.00027444828197</v>
      </c>
      <c r="Q82" s="18">
        <v>15.7115212</v>
      </c>
      <c r="R82" s="7">
        <v>0</v>
      </c>
      <c r="S82" s="7">
        <v>0</v>
      </c>
      <c r="T82" s="11">
        <v>21003006</v>
      </c>
    </row>
    <row r="83" spans="1:20" ht="45" x14ac:dyDescent="0.25">
      <c r="A83" s="37" t="s">
        <v>317</v>
      </c>
      <c r="B83" s="6" t="s">
        <v>82</v>
      </c>
      <c r="C83" s="6" t="s">
        <v>101</v>
      </c>
      <c r="D83" s="6" t="s">
        <v>105</v>
      </c>
      <c r="E83" s="5">
        <v>1</v>
      </c>
      <c r="F83" s="6">
        <v>69</v>
      </c>
      <c r="G83" s="20">
        <v>2034.64</v>
      </c>
      <c r="H83" s="20">
        <f>Table2[[#This Row],[NetTotal]]+Table1[[#This Row],[Amount]]</f>
        <v>2034.64</v>
      </c>
      <c r="I83" s="23">
        <v>0</v>
      </c>
      <c r="J83" s="24">
        <v>0</v>
      </c>
      <c r="K83" s="20">
        <v>2034.64</v>
      </c>
      <c r="L83" s="6">
        <v>0</v>
      </c>
      <c r="M83" s="38" t="s">
        <v>469</v>
      </c>
      <c r="N83" s="10" t="s">
        <v>102</v>
      </c>
      <c r="O83" s="34">
        <f t="shared" si="2"/>
        <v>2034.64</v>
      </c>
      <c r="P83" s="26">
        <f>Table2[[#This Row],[AmountEGP]]/Table2[[#This Row],[CurrencyExchangeRate]]</f>
        <v>129.49987299765729</v>
      </c>
      <c r="Q83" s="18">
        <v>15.7115212</v>
      </c>
      <c r="R83" s="7">
        <v>0</v>
      </c>
      <c r="S83" s="7">
        <v>0</v>
      </c>
      <c r="T83" s="11">
        <v>21003006</v>
      </c>
    </row>
    <row r="84" spans="1:20" ht="45" x14ac:dyDescent="0.25">
      <c r="A84" s="11">
        <v>21003007</v>
      </c>
      <c r="B84" s="6" t="s">
        <v>82</v>
      </c>
      <c r="C84" s="6" t="s">
        <v>101</v>
      </c>
      <c r="D84" s="6" t="s">
        <v>105</v>
      </c>
      <c r="E84" s="5">
        <v>1</v>
      </c>
      <c r="F84" s="6">
        <v>69</v>
      </c>
      <c r="G84" s="20">
        <v>11626.53</v>
      </c>
      <c r="H84" s="20">
        <f>Table2[[#This Row],[NetTotal]]+Table1[[#This Row],[Amount]]</f>
        <v>11626.53</v>
      </c>
      <c r="I84" s="23">
        <v>0</v>
      </c>
      <c r="J84" s="24">
        <v>0</v>
      </c>
      <c r="K84" s="20">
        <v>11626.53</v>
      </c>
      <c r="L84" s="6">
        <v>0</v>
      </c>
      <c r="M84" s="38" t="s">
        <v>450</v>
      </c>
      <c r="N84" s="10" t="s">
        <v>102</v>
      </c>
      <c r="O84" s="34">
        <f t="shared" si="2"/>
        <v>11626.53</v>
      </c>
      <c r="P84" s="26">
        <f>Table2[[#This Row],[AmountEGP]]/Table2[[#This Row],[CurrencyExchangeRate]]</f>
        <v>740.00027444828197</v>
      </c>
      <c r="Q84" s="18">
        <v>15.7115212</v>
      </c>
      <c r="R84" s="7">
        <v>0</v>
      </c>
      <c r="S84" s="7">
        <v>0</v>
      </c>
      <c r="T84" s="11">
        <v>21003007</v>
      </c>
    </row>
    <row r="85" spans="1:20" x14ac:dyDescent="0.25">
      <c r="A85" s="37" t="s">
        <v>318</v>
      </c>
      <c r="B85" s="6" t="s">
        <v>82</v>
      </c>
      <c r="C85" s="6" t="s">
        <v>101</v>
      </c>
      <c r="D85" s="6" t="s">
        <v>105</v>
      </c>
      <c r="E85" s="5">
        <v>1</v>
      </c>
      <c r="F85" s="6">
        <v>69</v>
      </c>
      <c r="G85" s="20">
        <v>14500.48</v>
      </c>
      <c r="H85" s="20">
        <f>Table2[[#This Row],[NetTotal]]+Table1[[#This Row],[Amount]]</f>
        <v>14500.48</v>
      </c>
      <c r="I85" s="23">
        <v>0</v>
      </c>
      <c r="J85" s="24">
        <v>0</v>
      </c>
      <c r="K85" s="20">
        <v>14500.48</v>
      </c>
      <c r="L85" s="6">
        <v>0</v>
      </c>
      <c r="M85" s="38" t="s">
        <v>451</v>
      </c>
      <c r="N85" s="10" t="s">
        <v>102</v>
      </c>
      <c r="O85" s="34">
        <f t="shared" si="2"/>
        <v>14500.48</v>
      </c>
      <c r="P85" s="26">
        <f>Table2[[#This Row],[AmountEGP]]/Table2[[#This Row],[CurrencyExchangeRate]]</f>
        <v>922.92018165624847</v>
      </c>
      <c r="Q85" s="18">
        <v>15.7115212</v>
      </c>
      <c r="R85" s="7">
        <v>0</v>
      </c>
      <c r="S85" s="7">
        <v>0</v>
      </c>
      <c r="T85" s="11">
        <v>21003008</v>
      </c>
    </row>
    <row r="86" spans="1:20" x14ac:dyDescent="0.25">
      <c r="A86" s="37" t="s">
        <v>319</v>
      </c>
      <c r="B86" s="6" t="s">
        <v>82</v>
      </c>
      <c r="C86" s="6" t="s">
        <v>101</v>
      </c>
      <c r="D86" s="6" t="s">
        <v>105</v>
      </c>
      <c r="E86" s="5">
        <v>1</v>
      </c>
      <c r="F86" s="6">
        <v>69</v>
      </c>
      <c r="G86" s="20">
        <v>3898.81</v>
      </c>
      <c r="H86" s="20">
        <f>Table2[[#This Row],[NetTotal]]+Table1[[#This Row],[Amount]]</f>
        <v>3898.81</v>
      </c>
      <c r="I86" s="23">
        <v>0</v>
      </c>
      <c r="J86" s="24">
        <v>0</v>
      </c>
      <c r="K86" s="20">
        <v>3898.81</v>
      </c>
      <c r="L86" s="6">
        <v>0</v>
      </c>
      <c r="M86" s="38" t="s">
        <v>452</v>
      </c>
      <c r="N86" s="10" t="s">
        <v>102</v>
      </c>
      <c r="O86" s="34">
        <f t="shared" si="2"/>
        <v>3898.81</v>
      </c>
      <c r="P86" s="26">
        <f>Table2[[#This Row],[AmountEGP]]/Table2[[#This Row],[CurrencyExchangeRate]]</f>
        <v>248.14974631482534</v>
      </c>
      <c r="Q86" s="18">
        <v>15.7115212</v>
      </c>
      <c r="R86" s="7">
        <v>0</v>
      </c>
      <c r="S86" s="7">
        <v>0</v>
      </c>
      <c r="T86" s="11">
        <v>21003008</v>
      </c>
    </row>
    <row r="87" spans="1:20" x14ac:dyDescent="0.25">
      <c r="A87" s="11">
        <v>21006419</v>
      </c>
      <c r="B87" s="6" t="s">
        <v>82</v>
      </c>
      <c r="C87" s="6" t="s">
        <v>101</v>
      </c>
      <c r="D87" s="6" t="s">
        <v>105</v>
      </c>
      <c r="E87" s="5">
        <v>1</v>
      </c>
      <c r="F87" s="6">
        <v>69</v>
      </c>
      <c r="G87" s="20">
        <v>6336.09</v>
      </c>
      <c r="H87" s="20">
        <f>Table2[[#This Row],[NetTotal]]+Table1[[#This Row],[Amount]]</f>
        <v>6336.09</v>
      </c>
      <c r="I87" s="23">
        <v>0</v>
      </c>
      <c r="J87" s="24">
        <v>0</v>
      </c>
      <c r="K87" s="20">
        <v>6336.09</v>
      </c>
      <c r="L87" s="6">
        <v>0</v>
      </c>
      <c r="M87" s="38" t="s">
        <v>466</v>
      </c>
      <c r="N87" s="10" t="s">
        <v>102</v>
      </c>
      <c r="O87" s="34">
        <f t="shared" si="2"/>
        <v>6336.09</v>
      </c>
      <c r="P87" s="26">
        <f>Table2[[#This Row],[AmountEGP]]/Table2[[#This Row],[CurrencyExchangeRate]]</f>
        <v>403.75000172846643</v>
      </c>
      <c r="Q87" s="18">
        <v>15.693102100000001</v>
      </c>
      <c r="R87" s="7">
        <v>0</v>
      </c>
      <c r="S87" s="7">
        <v>0</v>
      </c>
      <c r="T87" s="11">
        <v>21006419</v>
      </c>
    </row>
    <row r="88" spans="1:20" ht="45" x14ac:dyDescent="0.25">
      <c r="A88" s="11">
        <v>21006420</v>
      </c>
      <c r="B88" s="6" t="s">
        <v>82</v>
      </c>
      <c r="C88" s="6" t="s">
        <v>101</v>
      </c>
      <c r="D88" s="6" t="s">
        <v>105</v>
      </c>
      <c r="E88" s="5">
        <v>1</v>
      </c>
      <c r="F88" s="6">
        <v>69</v>
      </c>
      <c r="G88" s="20">
        <v>9415.86</v>
      </c>
      <c r="H88" s="20">
        <f>Table2[[#This Row],[NetTotal]]+Table1[[#This Row],[Amount]]</f>
        <v>9415.86</v>
      </c>
      <c r="I88" s="23">
        <v>0</v>
      </c>
      <c r="J88" s="24">
        <v>0</v>
      </c>
      <c r="K88" s="20">
        <v>9415.86</v>
      </c>
      <c r="L88" s="6">
        <v>0</v>
      </c>
      <c r="M88" s="38" t="s">
        <v>467</v>
      </c>
      <c r="N88" s="10" t="s">
        <v>102</v>
      </c>
      <c r="O88" s="34">
        <f t="shared" si="2"/>
        <v>9415.86</v>
      </c>
      <c r="P88" s="26">
        <f>Table2[[#This Row],[AmountEGP]]/Table2[[#This Row],[CurrencyExchangeRate]]</f>
        <v>600.00000000000011</v>
      </c>
      <c r="Q88" s="18">
        <v>15.693099999999999</v>
      </c>
      <c r="R88" s="7">
        <v>0</v>
      </c>
      <c r="S88" s="7">
        <v>0</v>
      </c>
      <c r="T88" s="11">
        <v>21006420</v>
      </c>
    </row>
    <row r="89" spans="1:20" ht="105" x14ac:dyDescent="0.25">
      <c r="A89" s="37" t="s">
        <v>320</v>
      </c>
      <c r="B89" s="6" t="s">
        <v>82</v>
      </c>
      <c r="C89" s="6" t="s">
        <v>101</v>
      </c>
      <c r="D89" s="6" t="s">
        <v>105</v>
      </c>
      <c r="E89" s="5">
        <v>1</v>
      </c>
      <c r="F89" s="6">
        <v>69</v>
      </c>
      <c r="G89" s="20">
        <v>14908.44</v>
      </c>
      <c r="H89" s="20">
        <f>Table2[[#This Row],[NetTotal]]+Table1[[#This Row],[Amount]]</f>
        <v>14908.44</v>
      </c>
      <c r="I89" s="23">
        <v>0</v>
      </c>
      <c r="J89" s="24">
        <v>0</v>
      </c>
      <c r="K89" s="20">
        <v>14908.44</v>
      </c>
      <c r="L89" s="6">
        <v>0</v>
      </c>
      <c r="M89" s="38" t="s">
        <v>459</v>
      </c>
      <c r="N89" s="10" t="s">
        <v>102</v>
      </c>
      <c r="O89" s="34">
        <f t="shared" si="2"/>
        <v>14908.44</v>
      </c>
      <c r="P89" s="26">
        <f>Table2[[#This Row],[AmountEGP]]/Table2[[#This Row],[CurrencyExchangeRate]]</f>
        <v>949.99987510431981</v>
      </c>
      <c r="Q89" s="18">
        <v>15.693096799999999</v>
      </c>
      <c r="R89" s="7">
        <v>0</v>
      </c>
      <c r="S89" s="7">
        <v>0</v>
      </c>
      <c r="T89" s="11">
        <v>21006421</v>
      </c>
    </row>
    <row r="90" spans="1:20" ht="105" x14ac:dyDescent="0.25">
      <c r="A90" s="37" t="s">
        <v>321</v>
      </c>
      <c r="B90" s="6" t="s">
        <v>82</v>
      </c>
      <c r="C90" s="6" t="s">
        <v>101</v>
      </c>
      <c r="D90" s="6" t="s">
        <v>105</v>
      </c>
      <c r="E90" s="5">
        <v>1</v>
      </c>
      <c r="F90" s="6">
        <v>69</v>
      </c>
      <c r="G90" s="20">
        <v>14908.44</v>
      </c>
      <c r="H90" s="20">
        <f>Table2[[#This Row],[NetTotal]]+Table1[[#This Row],[Amount]]</f>
        <v>14908.44</v>
      </c>
      <c r="I90" s="23">
        <v>0</v>
      </c>
      <c r="J90" s="24">
        <v>0</v>
      </c>
      <c r="K90" s="20">
        <v>14908.44</v>
      </c>
      <c r="L90" s="6">
        <v>0</v>
      </c>
      <c r="M90" s="38" t="s">
        <v>460</v>
      </c>
      <c r="N90" s="10" t="s">
        <v>102</v>
      </c>
      <c r="O90" s="34">
        <f t="shared" si="2"/>
        <v>14908.44</v>
      </c>
      <c r="P90" s="26">
        <f>Table2[[#This Row],[AmountEGP]]/Table2[[#This Row],[CurrencyExchangeRate]]</f>
        <v>949.99987510431981</v>
      </c>
      <c r="Q90" s="18">
        <v>15.693096799999999</v>
      </c>
      <c r="R90" s="7">
        <v>0</v>
      </c>
      <c r="S90" s="7">
        <v>0</v>
      </c>
      <c r="T90" s="11">
        <v>21006421</v>
      </c>
    </row>
    <row r="91" spans="1:20" ht="105" x14ac:dyDescent="0.25">
      <c r="A91" s="37" t="s">
        <v>322</v>
      </c>
      <c r="B91" s="6" t="s">
        <v>82</v>
      </c>
      <c r="C91" s="6" t="s">
        <v>101</v>
      </c>
      <c r="D91" s="6" t="s">
        <v>105</v>
      </c>
      <c r="E91" s="5">
        <v>1</v>
      </c>
      <c r="F91" s="6">
        <v>69</v>
      </c>
      <c r="G91" s="20">
        <v>7454.22</v>
      </c>
      <c r="H91" s="20">
        <f>Table2[[#This Row],[NetTotal]]+Table1[[#This Row],[Amount]]</f>
        <v>7454.22</v>
      </c>
      <c r="I91" s="23">
        <v>0</v>
      </c>
      <c r="J91" s="24">
        <v>0</v>
      </c>
      <c r="K91" s="20">
        <v>7454.22</v>
      </c>
      <c r="L91" s="6">
        <v>0</v>
      </c>
      <c r="M91" s="38" t="s">
        <v>461</v>
      </c>
      <c r="N91" s="10" t="s">
        <v>102</v>
      </c>
      <c r="O91" s="34">
        <f t="shared" si="2"/>
        <v>7454.22</v>
      </c>
      <c r="P91" s="26">
        <f>Table2[[#This Row],[AmountEGP]]/Table2[[#This Row],[CurrencyExchangeRate]]</f>
        <v>474.99993755215991</v>
      </c>
      <c r="Q91" s="18">
        <v>15.693096799999999</v>
      </c>
      <c r="R91" s="7">
        <v>0</v>
      </c>
      <c r="S91" s="7">
        <v>0</v>
      </c>
      <c r="T91" s="11">
        <v>21006421</v>
      </c>
    </row>
    <row r="92" spans="1:20" ht="105" x14ac:dyDescent="0.25">
      <c r="A92" s="37" t="s">
        <v>323</v>
      </c>
      <c r="B92" s="6" t="s">
        <v>82</v>
      </c>
      <c r="C92" s="6" t="s">
        <v>101</v>
      </c>
      <c r="D92" s="6" t="s">
        <v>105</v>
      </c>
      <c r="E92" s="5">
        <v>1</v>
      </c>
      <c r="F92" s="6">
        <v>69</v>
      </c>
      <c r="G92" s="20">
        <v>7454.22</v>
      </c>
      <c r="H92" s="20">
        <f>Table2[[#This Row],[NetTotal]]+Table1[[#This Row],[Amount]]</f>
        <v>7454.22</v>
      </c>
      <c r="I92" s="23">
        <v>0</v>
      </c>
      <c r="J92" s="24">
        <v>0</v>
      </c>
      <c r="K92" s="20">
        <v>7454.22</v>
      </c>
      <c r="L92" s="6">
        <v>0</v>
      </c>
      <c r="M92" s="38" t="s">
        <v>462</v>
      </c>
      <c r="N92" s="10" t="s">
        <v>102</v>
      </c>
      <c r="O92" s="34">
        <f t="shared" si="2"/>
        <v>7454.22</v>
      </c>
      <c r="P92" s="26">
        <f>Table2[[#This Row],[AmountEGP]]/Table2[[#This Row],[CurrencyExchangeRate]]</f>
        <v>474.99993755215991</v>
      </c>
      <c r="Q92" s="18">
        <v>15.693096799999999</v>
      </c>
      <c r="R92" s="7">
        <v>0</v>
      </c>
      <c r="S92" s="7">
        <v>0</v>
      </c>
      <c r="T92" s="11">
        <v>21006421</v>
      </c>
    </row>
    <row r="93" spans="1:20" ht="105" x14ac:dyDescent="0.25">
      <c r="A93" s="37" t="s">
        <v>324</v>
      </c>
      <c r="B93" s="6" t="s">
        <v>82</v>
      </c>
      <c r="C93" s="6" t="s">
        <v>101</v>
      </c>
      <c r="D93" s="6" t="s">
        <v>105</v>
      </c>
      <c r="E93" s="5">
        <v>1</v>
      </c>
      <c r="F93" s="6">
        <v>69</v>
      </c>
      <c r="G93" s="20">
        <v>14908.44</v>
      </c>
      <c r="H93" s="20">
        <f>Table2[[#This Row],[NetTotal]]+Table1[[#This Row],[Amount]]</f>
        <v>14908.44</v>
      </c>
      <c r="I93" s="23">
        <v>0</v>
      </c>
      <c r="J93" s="24">
        <v>0</v>
      </c>
      <c r="K93" s="20">
        <v>14908.44</v>
      </c>
      <c r="L93" s="6">
        <v>0</v>
      </c>
      <c r="M93" s="38" t="s">
        <v>463</v>
      </c>
      <c r="N93" s="10" t="s">
        <v>102</v>
      </c>
      <c r="O93" s="34">
        <f t="shared" si="2"/>
        <v>14908.44</v>
      </c>
      <c r="P93" s="26">
        <f>Table2[[#This Row],[AmountEGP]]/Table2[[#This Row],[CurrencyExchangeRate]]</f>
        <v>949.99987510431981</v>
      </c>
      <c r="Q93" s="18">
        <v>15.693096799999999</v>
      </c>
      <c r="R93" s="7">
        <v>0</v>
      </c>
      <c r="S93" s="7">
        <v>0</v>
      </c>
      <c r="T93" s="11">
        <v>21006421</v>
      </c>
    </row>
    <row r="94" spans="1:20" ht="105" x14ac:dyDescent="0.25">
      <c r="A94" s="37" t="s">
        <v>325</v>
      </c>
      <c r="B94" s="6" t="s">
        <v>82</v>
      </c>
      <c r="C94" s="6" t="s">
        <v>101</v>
      </c>
      <c r="D94" s="6" t="s">
        <v>105</v>
      </c>
      <c r="E94" s="5">
        <v>1</v>
      </c>
      <c r="F94" s="6">
        <v>69</v>
      </c>
      <c r="G94" s="20">
        <v>7454.22</v>
      </c>
      <c r="H94" s="20">
        <f>Table2[[#This Row],[NetTotal]]+Table1[[#This Row],[Amount]]</f>
        <v>7454.22</v>
      </c>
      <c r="I94" s="23">
        <v>0</v>
      </c>
      <c r="J94" s="24">
        <v>0</v>
      </c>
      <c r="K94" s="20">
        <v>7454.22</v>
      </c>
      <c r="L94" s="6">
        <v>0</v>
      </c>
      <c r="M94" s="38" t="s">
        <v>464</v>
      </c>
      <c r="N94" s="10" t="s">
        <v>102</v>
      </c>
      <c r="O94" s="34">
        <f t="shared" si="2"/>
        <v>7454.22</v>
      </c>
      <c r="P94" s="26">
        <f>Table2[[#This Row],[AmountEGP]]/Table2[[#This Row],[CurrencyExchangeRate]]</f>
        <v>474.99993755215991</v>
      </c>
      <c r="Q94" s="18">
        <v>15.693096799999999</v>
      </c>
      <c r="R94" s="7">
        <v>0</v>
      </c>
      <c r="S94" s="7">
        <v>0</v>
      </c>
      <c r="T94" s="11">
        <v>21006421</v>
      </c>
    </row>
    <row r="95" spans="1:20" ht="105" x14ac:dyDescent="0.25">
      <c r="A95" s="37" t="s">
        <v>326</v>
      </c>
      <c r="B95" s="6" t="s">
        <v>82</v>
      </c>
      <c r="C95" s="6" t="s">
        <v>101</v>
      </c>
      <c r="D95" s="6" t="s">
        <v>105</v>
      </c>
      <c r="E95" s="5">
        <v>1</v>
      </c>
      <c r="F95" s="6">
        <v>69</v>
      </c>
      <c r="G95" s="20">
        <v>7454.23</v>
      </c>
      <c r="H95" s="20">
        <f>Table2[[#This Row],[NetTotal]]+Table1[[#This Row],[Amount]]</f>
        <v>7454.23</v>
      </c>
      <c r="I95" s="23">
        <v>0</v>
      </c>
      <c r="J95" s="24">
        <v>0</v>
      </c>
      <c r="K95" s="20">
        <v>7454.23</v>
      </c>
      <c r="L95" s="6">
        <v>0</v>
      </c>
      <c r="M95" s="38" t="s">
        <v>465</v>
      </c>
      <c r="N95" s="10" t="s">
        <v>102</v>
      </c>
      <c r="O95" s="34">
        <f t="shared" ref="O95:O101" si="3">G95/E95</f>
        <v>7454.23</v>
      </c>
      <c r="P95" s="26">
        <f>Table2[[#This Row],[AmountEGP]]/Table2[[#This Row],[CurrencyExchangeRate]]</f>
        <v>475.00057477501826</v>
      </c>
      <c r="Q95" s="18">
        <v>15.693096799999999</v>
      </c>
      <c r="R95" s="7">
        <v>0</v>
      </c>
      <c r="S95" s="7">
        <v>0</v>
      </c>
      <c r="T95" s="11">
        <v>21006421</v>
      </c>
    </row>
    <row r="96" spans="1:20" ht="45" x14ac:dyDescent="0.25">
      <c r="A96" s="11">
        <v>21006422</v>
      </c>
      <c r="B96" s="6" t="s">
        <v>82</v>
      </c>
      <c r="C96" s="6" t="s">
        <v>101</v>
      </c>
      <c r="D96" s="6" t="s">
        <v>105</v>
      </c>
      <c r="E96" s="5">
        <v>1</v>
      </c>
      <c r="F96" s="6">
        <v>69</v>
      </c>
      <c r="G96" s="20">
        <v>5492.58</v>
      </c>
      <c r="H96" s="20">
        <f>Table2[[#This Row],[NetTotal]]+Table1[[#This Row],[Amount]]</f>
        <v>5492.58</v>
      </c>
      <c r="I96" s="23">
        <v>0</v>
      </c>
      <c r="J96" s="24">
        <v>0</v>
      </c>
      <c r="K96" s="20">
        <v>5492.58</v>
      </c>
      <c r="L96" s="6">
        <v>0</v>
      </c>
      <c r="M96" s="38" t="s">
        <v>458</v>
      </c>
      <c r="N96" s="10" t="s">
        <v>102</v>
      </c>
      <c r="O96" s="34">
        <f t="shared" si="3"/>
        <v>5492.58</v>
      </c>
      <c r="P96" s="26">
        <f>Table2[[#This Row],[AmountEGP]]/Table2[[#This Row],[CurrencyExchangeRate]]</f>
        <v>350.00000031861168</v>
      </c>
      <c r="Q96" s="18">
        <v>15.693085699999999</v>
      </c>
      <c r="R96" s="7">
        <v>0</v>
      </c>
      <c r="S96" s="7">
        <v>0</v>
      </c>
      <c r="T96" s="11">
        <v>21006422</v>
      </c>
    </row>
    <row r="97" spans="1:20" ht="45" x14ac:dyDescent="0.25">
      <c r="A97" s="11">
        <v>21006423</v>
      </c>
      <c r="B97" s="6" t="s">
        <v>82</v>
      </c>
      <c r="C97" s="6" t="s">
        <v>101</v>
      </c>
      <c r="D97" s="6" t="s">
        <v>105</v>
      </c>
      <c r="E97" s="5">
        <v>1</v>
      </c>
      <c r="F97" s="6">
        <v>69</v>
      </c>
      <c r="G97" s="20">
        <v>5492.58</v>
      </c>
      <c r="H97" s="20">
        <f>Table2[[#This Row],[NetTotal]]+Table1[[#This Row],[Amount]]</f>
        <v>5492.58</v>
      </c>
      <c r="I97" s="23">
        <v>0</v>
      </c>
      <c r="J97" s="24">
        <v>0</v>
      </c>
      <c r="K97" s="20">
        <v>5492.58</v>
      </c>
      <c r="L97" s="6">
        <v>0</v>
      </c>
      <c r="M97" s="38" t="s">
        <v>457</v>
      </c>
      <c r="N97" s="10" t="s">
        <v>102</v>
      </c>
      <c r="O97" s="34">
        <f t="shared" si="3"/>
        <v>5492.58</v>
      </c>
      <c r="P97" s="26">
        <f>Table2[[#This Row],[AmountEGP]]/Table2[[#This Row],[CurrencyExchangeRate]]</f>
        <v>350.00000031861168</v>
      </c>
      <c r="Q97" s="18">
        <v>15.693085699999999</v>
      </c>
      <c r="R97" s="7">
        <v>0</v>
      </c>
      <c r="S97" s="7">
        <v>0</v>
      </c>
      <c r="T97" s="11">
        <v>21006423</v>
      </c>
    </row>
    <row r="98" spans="1:20" ht="45" x14ac:dyDescent="0.25">
      <c r="A98" s="11">
        <v>21006424</v>
      </c>
      <c r="B98" s="6" t="s">
        <v>82</v>
      </c>
      <c r="C98" s="6" t="s">
        <v>101</v>
      </c>
      <c r="D98" s="6" t="s">
        <v>105</v>
      </c>
      <c r="E98" s="5">
        <v>1</v>
      </c>
      <c r="F98" s="6">
        <v>69</v>
      </c>
      <c r="G98" s="20">
        <v>5492.58</v>
      </c>
      <c r="H98" s="20">
        <f>Table2[[#This Row],[NetTotal]]+Table1[[#This Row],[Amount]]</f>
        <v>5492.58</v>
      </c>
      <c r="I98" s="23">
        <v>0</v>
      </c>
      <c r="J98" s="24">
        <v>0</v>
      </c>
      <c r="K98" s="20">
        <v>5492.58</v>
      </c>
      <c r="L98" s="6">
        <v>0</v>
      </c>
      <c r="M98" s="38" t="s">
        <v>456</v>
      </c>
      <c r="N98" s="10" t="s">
        <v>102</v>
      </c>
      <c r="O98" s="34">
        <f t="shared" si="3"/>
        <v>5492.58</v>
      </c>
      <c r="P98" s="26">
        <f>Table2[[#This Row],[AmountEGP]]/Table2[[#This Row],[CurrencyExchangeRate]]</f>
        <v>350.00000031861168</v>
      </c>
      <c r="Q98" s="18">
        <v>15.693085699999999</v>
      </c>
      <c r="R98" s="7">
        <v>0</v>
      </c>
      <c r="S98" s="7">
        <v>0</v>
      </c>
      <c r="T98" s="11">
        <v>21006424</v>
      </c>
    </row>
    <row r="99" spans="1:20" x14ac:dyDescent="0.25">
      <c r="A99" s="11">
        <v>21006425</v>
      </c>
      <c r="B99" s="6" t="s">
        <v>82</v>
      </c>
      <c r="C99" s="6" t="s">
        <v>101</v>
      </c>
      <c r="D99" s="6" t="s">
        <v>105</v>
      </c>
      <c r="E99" s="5">
        <v>1</v>
      </c>
      <c r="F99" s="6">
        <v>69</v>
      </c>
      <c r="G99" s="20">
        <v>16920</v>
      </c>
      <c r="H99" s="20">
        <f>Table2[[#This Row],[NetTotal]]+Table1[[#This Row],[Amount]]</f>
        <v>16920</v>
      </c>
      <c r="I99" s="23">
        <v>0</v>
      </c>
      <c r="J99" s="24">
        <v>0</v>
      </c>
      <c r="K99" s="20">
        <v>16920</v>
      </c>
      <c r="L99" s="6">
        <v>0</v>
      </c>
      <c r="M99" s="38" t="s">
        <v>455</v>
      </c>
      <c r="N99" s="10" t="s">
        <v>83</v>
      </c>
      <c r="O99" s="34">
        <f t="shared" si="3"/>
        <v>16920</v>
      </c>
      <c r="P99" s="26">
        <v>0</v>
      </c>
      <c r="Q99" s="18">
        <v>0</v>
      </c>
      <c r="R99" s="7">
        <v>0</v>
      </c>
      <c r="S99" s="7">
        <v>0</v>
      </c>
      <c r="T99" s="11">
        <v>21006425</v>
      </c>
    </row>
    <row r="100" spans="1:20" ht="30" x14ac:dyDescent="0.25">
      <c r="A100" s="11">
        <v>21006426</v>
      </c>
      <c r="B100" s="6" t="s">
        <v>82</v>
      </c>
      <c r="C100" s="6" t="s">
        <v>101</v>
      </c>
      <c r="D100" s="6" t="s">
        <v>105</v>
      </c>
      <c r="E100" s="5">
        <v>1</v>
      </c>
      <c r="F100" s="6">
        <v>69</v>
      </c>
      <c r="G100" s="20">
        <v>3923.27</v>
      </c>
      <c r="H100" s="20">
        <f>Table2[[#This Row],[NetTotal]]+Table1[[#This Row],[Amount]]</f>
        <v>3923.27</v>
      </c>
      <c r="I100" s="23">
        <v>0</v>
      </c>
      <c r="J100" s="24">
        <v>0</v>
      </c>
      <c r="K100" s="20">
        <v>3923.27</v>
      </c>
      <c r="L100" s="6">
        <v>0</v>
      </c>
      <c r="M100" s="38" t="s">
        <v>454</v>
      </c>
      <c r="N100" s="10" t="s">
        <v>102</v>
      </c>
      <c r="O100" s="34">
        <f t="shared" si="3"/>
        <v>3923.27</v>
      </c>
      <c r="P100" s="26">
        <f>Table2[[#This Row],[AmountEGP]]/Table2[[#This Row],[CurrencyExchangeRate]]</f>
        <v>250</v>
      </c>
      <c r="Q100" s="18">
        <v>15.69308</v>
      </c>
      <c r="R100" s="7">
        <v>0</v>
      </c>
      <c r="S100" s="7">
        <v>0</v>
      </c>
      <c r="T100" s="11">
        <v>21006426</v>
      </c>
    </row>
    <row r="101" spans="1:20" ht="30" x14ac:dyDescent="0.25">
      <c r="A101" s="11">
        <v>21006429</v>
      </c>
      <c r="B101" s="6" t="s">
        <v>82</v>
      </c>
      <c r="C101" s="6" t="s">
        <v>101</v>
      </c>
      <c r="D101" s="6" t="s">
        <v>105</v>
      </c>
      <c r="E101" s="5">
        <v>1</v>
      </c>
      <c r="F101" s="6">
        <v>69</v>
      </c>
      <c r="G101" s="20">
        <v>10985.17</v>
      </c>
      <c r="H101" s="20">
        <f>Table2[[#This Row],[NetTotal]]+Table1[[#This Row],[Amount]]</f>
        <v>10985.17</v>
      </c>
      <c r="I101" s="23">
        <v>0</v>
      </c>
      <c r="J101" s="24">
        <v>0</v>
      </c>
      <c r="K101" s="20">
        <v>10985.17</v>
      </c>
      <c r="L101" s="6">
        <v>0</v>
      </c>
      <c r="M101" s="38" t="s">
        <v>453</v>
      </c>
      <c r="N101" s="10" t="s">
        <v>102</v>
      </c>
      <c r="O101" s="34">
        <f t="shared" si="3"/>
        <v>10985.17</v>
      </c>
      <c r="P101" s="26">
        <f>Table2[[#This Row],[AmountEGP]]/Table2[[#This Row],[CurrencyExchangeRate]]</f>
        <v>700.00021410690226</v>
      </c>
      <c r="Q101" s="18">
        <v>15.6930952</v>
      </c>
      <c r="R101" s="7">
        <v>0</v>
      </c>
      <c r="S101" s="7">
        <v>0</v>
      </c>
      <c r="T101" s="11">
        <v>21006429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zoomScale="120" zoomScaleNormal="120" workbookViewId="0">
      <selection activeCell="J19" sqref="J19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9" customFormat="1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62</v>
      </c>
    </row>
    <row r="2" spans="1:6" s="2" customFormat="1" x14ac:dyDescent="0.25">
      <c r="A2" s="4">
        <v>21002949</v>
      </c>
      <c r="B2" s="4" t="s">
        <v>103</v>
      </c>
      <c r="C2" s="15">
        <v>14</v>
      </c>
      <c r="D2" s="15">
        <f>Table2[[#This Row],[NetTotal]]*Table1[[#This Row],[Rate]]/100</f>
        <v>1120.0014000000001</v>
      </c>
      <c r="E2" s="4" t="s">
        <v>104</v>
      </c>
      <c r="F2" s="4">
        <v>21002949</v>
      </c>
    </row>
    <row r="3" spans="1:6" s="2" customFormat="1" x14ac:dyDescent="0.25">
      <c r="A3" s="4">
        <v>21002950</v>
      </c>
      <c r="B3" s="4" t="s">
        <v>103</v>
      </c>
      <c r="C3" s="15">
        <v>14</v>
      </c>
      <c r="D3" s="15">
        <f>Table2[[#This Row],[NetTotal]]*Table1[[#This Row],[Rate]]/100</f>
        <v>700.14</v>
      </c>
      <c r="E3" s="4" t="s">
        <v>104</v>
      </c>
      <c r="F3" s="27">
        <v>21002950</v>
      </c>
    </row>
    <row r="4" spans="1:6" x14ac:dyDescent="0.25">
      <c r="A4" s="4">
        <v>21002951</v>
      </c>
      <c r="B4" s="4" t="s">
        <v>103</v>
      </c>
      <c r="C4" s="15">
        <v>14</v>
      </c>
      <c r="D4" s="15">
        <f>Table2[[#This Row],[NetTotal]]*Table1[[#This Row],[Rate]]/100</f>
        <v>1338.7919999999999</v>
      </c>
      <c r="E4" s="4" t="s">
        <v>104</v>
      </c>
      <c r="F4" s="27">
        <v>21002951</v>
      </c>
    </row>
    <row r="5" spans="1:6" x14ac:dyDescent="0.25">
      <c r="A5" s="4" t="s">
        <v>327</v>
      </c>
      <c r="B5" s="4" t="s">
        <v>103</v>
      </c>
      <c r="C5" s="15">
        <v>14</v>
      </c>
      <c r="D5" s="15">
        <f>Table2[[#This Row],[NetTotal]]*Table1[[#This Row],[Rate]]/100</f>
        <v>630</v>
      </c>
      <c r="E5" s="4" t="s">
        <v>104</v>
      </c>
      <c r="F5" s="27" t="s">
        <v>278</v>
      </c>
    </row>
    <row r="6" spans="1:6" x14ac:dyDescent="0.25">
      <c r="A6" s="4" t="s">
        <v>328</v>
      </c>
      <c r="B6" s="4" t="s">
        <v>103</v>
      </c>
      <c r="C6" s="15">
        <v>14</v>
      </c>
      <c r="D6" s="15">
        <f>Table2[[#This Row],[NetTotal]]*Table1[[#This Row],[Rate]]/100</f>
        <v>1890</v>
      </c>
      <c r="E6" s="4" t="s">
        <v>104</v>
      </c>
      <c r="F6" s="27" t="s">
        <v>279</v>
      </c>
    </row>
    <row r="7" spans="1:6" x14ac:dyDescent="0.25">
      <c r="A7" s="4">
        <v>21002953</v>
      </c>
      <c r="B7" s="4" t="s">
        <v>103</v>
      </c>
      <c r="C7" s="15">
        <v>14</v>
      </c>
      <c r="D7" s="15">
        <f>Table2[[#This Row],[NetTotal]]*Table1[[#This Row],[Rate]]/100</f>
        <v>1680</v>
      </c>
      <c r="E7" s="4" t="s">
        <v>104</v>
      </c>
      <c r="F7" s="27">
        <v>21002953</v>
      </c>
    </row>
    <row r="8" spans="1:6" x14ac:dyDescent="0.25">
      <c r="A8" s="4">
        <v>21002954</v>
      </c>
      <c r="B8" s="4" t="s">
        <v>103</v>
      </c>
      <c r="C8" s="15">
        <v>14</v>
      </c>
      <c r="D8" s="15">
        <f>Table2[[#This Row],[NetTotal]]*Table1[[#This Row],[Rate]]/100</f>
        <v>1120</v>
      </c>
      <c r="E8" s="4" t="s">
        <v>104</v>
      </c>
      <c r="F8" s="27">
        <v>21002954</v>
      </c>
    </row>
    <row r="9" spans="1:6" x14ac:dyDescent="0.25">
      <c r="A9" s="4">
        <v>21002955</v>
      </c>
      <c r="B9" s="4" t="s">
        <v>103</v>
      </c>
      <c r="C9" s="15">
        <v>14</v>
      </c>
      <c r="D9" s="15">
        <f>Table2[[#This Row],[NetTotal]]*Table1[[#This Row],[Rate]]/100</f>
        <v>943.6336</v>
      </c>
      <c r="E9" s="4" t="s">
        <v>104</v>
      </c>
      <c r="F9" s="27">
        <v>21002955</v>
      </c>
    </row>
    <row r="10" spans="1:6" x14ac:dyDescent="0.25">
      <c r="A10" s="4">
        <v>21002956</v>
      </c>
      <c r="B10" s="4" t="s">
        <v>103</v>
      </c>
      <c r="C10" s="15">
        <v>14</v>
      </c>
      <c r="D10" s="15">
        <f>Table2[[#This Row],[NetTotal]]*Table1[[#This Row],[Rate]]/100</f>
        <v>582.89700000000005</v>
      </c>
      <c r="E10" s="4" t="s">
        <v>104</v>
      </c>
      <c r="F10" s="27">
        <v>21002956</v>
      </c>
    </row>
    <row r="11" spans="1:6" x14ac:dyDescent="0.25">
      <c r="A11" s="4">
        <v>21002957</v>
      </c>
      <c r="B11" s="4" t="s">
        <v>103</v>
      </c>
      <c r="C11" s="15">
        <v>14</v>
      </c>
      <c r="D11" s="15">
        <f>Table2[[#This Row],[NetTotal]]*Table1[[#This Row],[Rate]]/100</f>
        <v>1550.7268000000001</v>
      </c>
      <c r="E11" s="4" t="s">
        <v>104</v>
      </c>
      <c r="F11" s="27">
        <v>21002957</v>
      </c>
    </row>
    <row r="12" spans="1:6" x14ac:dyDescent="0.25">
      <c r="A12" s="4">
        <v>21002958</v>
      </c>
      <c r="B12" s="4" t="s">
        <v>103</v>
      </c>
      <c r="C12" s="15">
        <v>14</v>
      </c>
      <c r="D12" s="15">
        <f>Table2[[#This Row],[NetTotal]]*Table1[[#This Row],[Rate]]/100</f>
        <v>2450</v>
      </c>
      <c r="E12" s="4" t="s">
        <v>104</v>
      </c>
      <c r="F12" s="27">
        <v>21002958</v>
      </c>
    </row>
    <row r="13" spans="1:6" x14ac:dyDescent="0.25">
      <c r="A13" s="4" t="s">
        <v>329</v>
      </c>
      <c r="B13" s="4" t="s">
        <v>103</v>
      </c>
      <c r="C13" s="15">
        <v>14</v>
      </c>
      <c r="D13" s="15">
        <f>Table2[[#This Row],[NetTotal]]*Table1[[#This Row],[Rate]]/100</f>
        <v>294</v>
      </c>
      <c r="E13" s="4" t="s">
        <v>104</v>
      </c>
      <c r="F13" s="27" t="s">
        <v>280</v>
      </c>
    </row>
    <row r="14" spans="1:6" x14ac:dyDescent="0.25">
      <c r="A14" s="4" t="s">
        <v>330</v>
      </c>
      <c r="B14" s="4" t="s">
        <v>103</v>
      </c>
      <c r="C14" s="15">
        <v>14</v>
      </c>
      <c r="D14" s="15">
        <f>Table2[[#This Row],[NetTotal]]*Table1[[#This Row],[Rate]]/100</f>
        <v>252</v>
      </c>
      <c r="E14" s="4" t="s">
        <v>104</v>
      </c>
      <c r="F14" s="27" t="s">
        <v>281</v>
      </c>
    </row>
    <row r="15" spans="1:6" x14ac:dyDescent="0.25">
      <c r="A15" s="4" t="s">
        <v>331</v>
      </c>
      <c r="B15" s="4" t="s">
        <v>103</v>
      </c>
      <c r="C15" s="15">
        <v>14</v>
      </c>
      <c r="D15" s="15">
        <f>Table2[[#This Row],[NetTotal]]*Table1[[#This Row],[Rate]]/100</f>
        <v>1610</v>
      </c>
      <c r="E15" s="4" t="s">
        <v>104</v>
      </c>
      <c r="F15" s="27" t="s">
        <v>282</v>
      </c>
    </row>
    <row r="16" spans="1:6" x14ac:dyDescent="0.25">
      <c r="A16" s="4">
        <v>21002960</v>
      </c>
      <c r="B16" s="4" t="s">
        <v>103</v>
      </c>
      <c r="C16" s="15">
        <v>14</v>
      </c>
      <c r="D16" s="15">
        <f>Table2[[#This Row],[NetTotal]]*Table1[[#This Row],[Rate]]/100</f>
        <v>252</v>
      </c>
      <c r="E16" s="4" t="s">
        <v>104</v>
      </c>
      <c r="F16" s="27">
        <v>21002960</v>
      </c>
    </row>
    <row r="17" spans="1:6" x14ac:dyDescent="0.25">
      <c r="A17" s="4" t="s">
        <v>332</v>
      </c>
      <c r="B17" s="4" t="s">
        <v>103</v>
      </c>
      <c r="C17" s="15">
        <v>0</v>
      </c>
      <c r="D17" s="15">
        <f>Table2[[#This Row],[NetTotal]]*Table1[[#This Row],[Rate]]/100</f>
        <v>0</v>
      </c>
      <c r="E17" s="4" t="s">
        <v>110</v>
      </c>
      <c r="F17" s="27" t="s">
        <v>283</v>
      </c>
    </row>
    <row r="18" spans="1:6" x14ac:dyDescent="0.25">
      <c r="A18" s="4" t="s">
        <v>333</v>
      </c>
      <c r="B18" s="4" t="s">
        <v>103</v>
      </c>
      <c r="C18" s="15">
        <v>0</v>
      </c>
      <c r="D18" s="15">
        <f>Table2[[#This Row],[NetTotal]]*Table1[[#This Row],[Rate]]/100</f>
        <v>0</v>
      </c>
      <c r="E18" s="4" t="s">
        <v>110</v>
      </c>
      <c r="F18" s="27" t="s">
        <v>284</v>
      </c>
    </row>
    <row r="19" spans="1:6" x14ac:dyDescent="0.25">
      <c r="A19" s="4" t="s">
        <v>334</v>
      </c>
      <c r="B19" s="4" t="s">
        <v>103</v>
      </c>
      <c r="C19" s="15">
        <v>0</v>
      </c>
      <c r="D19" s="15">
        <f>Table2[[#This Row],[NetTotal]]*Table1[[#This Row],[Rate]]/100</f>
        <v>0</v>
      </c>
      <c r="E19" s="4" t="s">
        <v>110</v>
      </c>
      <c r="F19" s="27" t="s">
        <v>285</v>
      </c>
    </row>
    <row r="20" spans="1:6" x14ac:dyDescent="0.25">
      <c r="A20" s="4">
        <v>21002962</v>
      </c>
      <c r="B20" s="4" t="s">
        <v>103</v>
      </c>
      <c r="C20" s="15">
        <v>14</v>
      </c>
      <c r="D20" s="15">
        <f>Table2[[#This Row],[NetTotal]]*Table1[[#This Row],[Rate]]/100</f>
        <v>1400</v>
      </c>
      <c r="E20" s="4" t="s">
        <v>104</v>
      </c>
      <c r="F20" s="27">
        <v>21002962</v>
      </c>
    </row>
    <row r="21" spans="1:6" x14ac:dyDescent="0.25">
      <c r="A21" s="4">
        <v>21002963</v>
      </c>
      <c r="B21" s="4" t="s">
        <v>103</v>
      </c>
      <c r="C21" s="15">
        <v>14</v>
      </c>
      <c r="D21" s="15">
        <f>Table2[[#This Row],[NetTotal]]*Table1[[#This Row],[Rate]]/100</f>
        <v>252</v>
      </c>
      <c r="E21" s="4" t="s">
        <v>104</v>
      </c>
      <c r="F21" s="27">
        <v>21002963</v>
      </c>
    </row>
    <row r="22" spans="1:6" x14ac:dyDescent="0.25">
      <c r="A22" s="4">
        <v>21002964</v>
      </c>
      <c r="B22" s="4" t="s">
        <v>103</v>
      </c>
      <c r="C22" s="15">
        <v>14</v>
      </c>
      <c r="D22" s="15">
        <f>Table2[[#This Row],[NetTotal]]*Table1[[#This Row],[Rate]]/100</f>
        <v>252</v>
      </c>
      <c r="E22" s="4" t="s">
        <v>104</v>
      </c>
      <c r="F22" s="27">
        <v>21002964</v>
      </c>
    </row>
    <row r="23" spans="1:6" x14ac:dyDescent="0.25">
      <c r="A23" s="4">
        <v>21002965</v>
      </c>
      <c r="B23" s="4" t="s">
        <v>103</v>
      </c>
      <c r="C23" s="15">
        <v>14</v>
      </c>
      <c r="D23" s="15">
        <f>Table2[[#This Row],[NetTotal]]*Table1[[#This Row],[Rate]]/100</f>
        <v>252</v>
      </c>
      <c r="E23" s="4" t="s">
        <v>104</v>
      </c>
      <c r="F23" s="27">
        <v>21002965</v>
      </c>
    </row>
    <row r="24" spans="1:6" x14ac:dyDescent="0.25">
      <c r="A24" s="4">
        <v>21002967</v>
      </c>
      <c r="B24" s="4" t="s">
        <v>103</v>
      </c>
      <c r="C24" s="15">
        <v>0</v>
      </c>
      <c r="D24" s="15">
        <f>Table2[[#This Row],[NetTotal]]*Table1[[#This Row],[Rate]]/100</f>
        <v>0</v>
      </c>
      <c r="E24" s="4" t="s">
        <v>110</v>
      </c>
      <c r="F24" s="27">
        <v>21002967</v>
      </c>
    </row>
    <row r="25" spans="1:6" x14ac:dyDescent="0.25">
      <c r="A25" s="4" t="s">
        <v>335</v>
      </c>
      <c r="B25" s="4" t="s">
        <v>103</v>
      </c>
      <c r="C25" s="15">
        <v>0</v>
      </c>
      <c r="D25" s="15">
        <f>Table2[[#This Row],[NetTotal]]*Table1[[#This Row],[Rate]]/100</f>
        <v>0</v>
      </c>
      <c r="E25" s="4" t="s">
        <v>110</v>
      </c>
      <c r="F25" s="27" t="s">
        <v>286</v>
      </c>
    </row>
    <row r="26" spans="1:6" x14ac:dyDescent="0.25">
      <c r="A26" s="4" t="s">
        <v>336</v>
      </c>
      <c r="B26" s="4" t="s">
        <v>103</v>
      </c>
      <c r="C26" s="15">
        <v>0</v>
      </c>
      <c r="D26" s="15">
        <f>Table2[[#This Row],[NetTotal]]*Table1[[#This Row],[Rate]]/100</f>
        <v>0</v>
      </c>
      <c r="E26" s="4" t="s">
        <v>110</v>
      </c>
      <c r="F26" s="27" t="s">
        <v>287</v>
      </c>
    </row>
    <row r="27" spans="1:6" x14ac:dyDescent="0.25">
      <c r="A27" s="4" t="s">
        <v>337</v>
      </c>
      <c r="B27" s="4" t="s">
        <v>103</v>
      </c>
      <c r="C27" s="15">
        <v>0</v>
      </c>
      <c r="D27" s="15">
        <f>Table2[[#This Row],[NetTotal]]*Table1[[#This Row],[Rate]]/100</f>
        <v>0</v>
      </c>
      <c r="E27" s="4" t="s">
        <v>110</v>
      </c>
      <c r="F27" s="27" t="s">
        <v>288</v>
      </c>
    </row>
    <row r="28" spans="1:6" x14ac:dyDescent="0.25">
      <c r="A28" s="4" t="s">
        <v>338</v>
      </c>
      <c r="B28" s="4" t="s">
        <v>103</v>
      </c>
      <c r="C28" s="15">
        <v>0</v>
      </c>
      <c r="D28" s="15">
        <f>Table2[[#This Row],[NetTotal]]*Table1[[#This Row],[Rate]]/100</f>
        <v>0</v>
      </c>
      <c r="E28" s="4" t="s">
        <v>110</v>
      </c>
      <c r="F28" s="27" t="s">
        <v>289</v>
      </c>
    </row>
    <row r="29" spans="1:6" x14ac:dyDescent="0.25">
      <c r="A29" s="4">
        <v>21002969</v>
      </c>
      <c r="B29" s="4" t="s">
        <v>103</v>
      </c>
      <c r="C29" s="15">
        <v>0</v>
      </c>
      <c r="D29" s="15">
        <f>Table2[[#This Row],[NetTotal]]*Table1[[#This Row],[Rate]]/100</f>
        <v>0</v>
      </c>
      <c r="E29" s="4" t="s">
        <v>109</v>
      </c>
      <c r="F29" s="27">
        <v>21002969</v>
      </c>
    </row>
    <row r="30" spans="1:6" x14ac:dyDescent="0.25">
      <c r="A30" s="4" t="s">
        <v>339</v>
      </c>
      <c r="B30" s="4" t="s">
        <v>103</v>
      </c>
      <c r="C30" s="15">
        <v>0</v>
      </c>
      <c r="D30" s="15">
        <f>Table2[[#This Row],[NetTotal]]*Table1[[#This Row],[Rate]]/100</f>
        <v>0</v>
      </c>
      <c r="E30" s="4" t="s">
        <v>110</v>
      </c>
      <c r="F30" s="27" t="s">
        <v>290</v>
      </c>
    </row>
    <row r="31" spans="1:6" x14ac:dyDescent="0.25">
      <c r="A31" s="36" t="s">
        <v>340</v>
      </c>
      <c r="B31" s="4" t="s">
        <v>103</v>
      </c>
      <c r="C31" s="15">
        <v>0</v>
      </c>
      <c r="D31" s="15">
        <f>Table2[[#This Row],[NetTotal]]*Table1[[#This Row],[Rate]]/100</f>
        <v>0</v>
      </c>
      <c r="E31" s="4" t="s">
        <v>110</v>
      </c>
      <c r="F31" s="35" t="s">
        <v>291</v>
      </c>
    </row>
    <row r="32" spans="1:6" x14ac:dyDescent="0.25">
      <c r="A32" s="36" t="s">
        <v>341</v>
      </c>
      <c r="B32" s="4" t="s">
        <v>103</v>
      </c>
      <c r="C32" s="15">
        <v>0</v>
      </c>
      <c r="D32" s="15">
        <f>Table2[[#This Row],[NetTotal]]*Table1[[#This Row],[Rate]]/100</f>
        <v>0</v>
      </c>
      <c r="E32" s="4" t="s">
        <v>110</v>
      </c>
      <c r="F32" s="35" t="s">
        <v>292</v>
      </c>
    </row>
    <row r="33" spans="1:6" x14ac:dyDescent="0.25">
      <c r="A33" s="29">
        <v>21002971</v>
      </c>
      <c r="B33" s="4" t="s">
        <v>103</v>
      </c>
      <c r="C33" s="15">
        <v>0</v>
      </c>
      <c r="D33" s="15">
        <f>Table2[[#This Row],[NetTotal]]*Table1[[#This Row],[Rate]]/100</f>
        <v>0</v>
      </c>
      <c r="E33" s="4" t="s">
        <v>109</v>
      </c>
      <c r="F33" s="35">
        <v>21002971</v>
      </c>
    </row>
    <row r="34" spans="1:6" x14ac:dyDescent="0.25">
      <c r="A34" s="29">
        <v>21002972</v>
      </c>
      <c r="B34" s="4" t="s">
        <v>103</v>
      </c>
      <c r="C34" s="15">
        <v>0</v>
      </c>
      <c r="D34" s="15">
        <f>Table2[[#This Row],[NetTotal]]*Table1[[#This Row],[Rate]]/100</f>
        <v>0</v>
      </c>
      <c r="E34" s="4" t="s">
        <v>406</v>
      </c>
      <c r="F34" s="35">
        <v>21002972</v>
      </c>
    </row>
    <row r="35" spans="1:6" x14ac:dyDescent="0.25">
      <c r="A35" s="29">
        <v>21002973</v>
      </c>
      <c r="B35" s="4" t="s">
        <v>103</v>
      </c>
      <c r="C35" s="15">
        <v>14</v>
      </c>
      <c r="D35" s="15">
        <f>Table2[[#This Row],[NetTotal]]*Table1[[#This Row],[Rate]]/100</f>
        <v>2456.1446000000001</v>
      </c>
      <c r="E35" s="4" t="s">
        <v>104</v>
      </c>
      <c r="F35" s="35">
        <v>21002973</v>
      </c>
    </row>
    <row r="36" spans="1:6" x14ac:dyDescent="0.25">
      <c r="A36" s="29">
        <v>21002974</v>
      </c>
      <c r="B36" s="4" t="s">
        <v>103</v>
      </c>
      <c r="C36" s="15">
        <v>0</v>
      </c>
      <c r="D36" s="15">
        <f>Table2[[#This Row],[NetTotal]]*Table1[[#This Row],[Rate]]/100</f>
        <v>0</v>
      </c>
      <c r="E36" s="4" t="s">
        <v>110</v>
      </c>
      <c r="F36" s="35">
        <v>21002974</v>
      </c>
    </row>
    <row r="37" spans="1:6" x14ac:dyDescent="0.25">
      <c r="A37" s="29">
        <v>21002975</v>
      </c>
      <c r="B37" s="4" t="s">
        <v>103</v>
      </c>
      <c r="C37" s="15">
        <v>0</v>
      </c>
      <c r="D37" s="15">
        <f>Table2[[#This Row],[NetTotal]]*Table1[[#This Row],[Rate]]/100</f>
        <v>0</v>
      </c>
      <c r="E37" s="4" t="s">
        <v>109</v>
      </c>
      <c r="F37" s="35">
        <v>21002975</v>
      </c>
    </row>
    <row r="38" spans="1:6" x14ac:dyDescent="0.25">
      <c r="A38" s="29">
        <v>21002976</v>
      </c>
      <c r="B38" s="4" t="s">
        <v>103</v>
      </c>
      <c r="C38" s="15">
        <v>0</v>
      </c>
      <c r="D38" s="15">
        <f>Table2[[#This Row],[NetTotal]]*Table1[[#This Row],[Rate]]/100</f>
        <v>0</v>
      </c>
      <c r="E38" s="4" t="s">
        <v>110</v>
      </c>
      <c r="F38" s="35">
        <v>21002976</v>
      </c>
    </row>
    <row r="39" spans="1:6" x14ac:dyDescent="0.25">
      <c r="A39" s="29">
        <v>21002977</v>
      </c>
      <c r="B39" s="4" t="s">
        <v>103</v>
      </c>
      <c r="C39" s="15">
        <v>14</v>
      </c>
      <c r="D39" s="15">
        <f>Table2[[#This Row],[NetTotal]]*Table1[[#This Row],[Rate]]/100</f>
        <v>2072</v>
      </c>
      <c r="E39" s="4" t="s">
        <v>104</v>
      </c>
      <c r="F39" s="35">
        <v>21002977</v>
      </c>
    </row>
    <row r="40" spans="1:6" x14ac:dyDescent="0.25">
      <c r="A40" s="29">
        <v>21002978</v>
      </c>
      <c r="B40" s="4" t="s">
        <v>103</v>
      </c>
      <c r="C40" s="15">
        <v>0</v>
      </c>
      <c r="D40" s="15">
        <f>Table2[[#This Row],[NetTotal]]*Table1[[#This Row],[Rate]]/100</f>
        <v>0</v>
      </c>
      <c r="E40" s="4" t="s">
        <v>109</v>
      </c>
      <c r="F40" s="35">
        <v>21002978</v>
      </c>
    </row>
    <row r="41" spans="1:6" x14ac:dyDescent="0.25">
      <c r="A41" s="29">
        <v>21002979</v>
      </c>
      <c r="B41" s="4" t="s">
        <v>103</v>
      </c>
      <c r="C41" s="15">
        <v>0</v>
      </c>
      <c r="D41" s="15">
        <f>Table2[[#This Row],[NetTotal]]*Table1[[#This Row],[Rate]]/100</f>
        <v>0</v>
      </c>
      <c r="E41" s="4" t="s">
        <v>109</v>
      </c>
      <c r="F41" s="35">
        <v>21002979</v>
      </c>
    </row>
    <row r="42" spans="1:6" x14ac:dyDescent="0.25">
      <c r="A42" s="36" t="s">
        <v>342</v>
      </c>
      <c r="B42" s="4" t="s">
        <v>103</v>
      </c>
      <c r="C42" s="15">
        <v>14</v>
      </c>
      <c r="D42" s="15">
        <f>Table2[[#This Row],[NetTotal]]*Table1[[#This Row],[Rate]]/100</f>
        <v>4913.6318000000001</v>
      </c>
      <c r="E42" s="4" t="s">
        <v>104</v>
      </c>
      <c r="F42" s="35" t="s">
        <v>293</v>
      </c>
    </row>
    <row r="43" spans="1:6" x14ac:dyDescent="0.25">
      <c r="A43" s="36" t="s">
        <v>343</v>
      </c>
      <c r="B43" s="4" t="s">
        <v>103</v>
      </c>
      <c r="C43" s="15">
        <v>14</v>
      </c>
      <c r="D43" s="15">
        <f>Table2[[#This Row],[NetTotal]]*Table1[[#This Row],[Rate]]/100</f>
        <v>1085</v>
      </c>
      <c r="E43" s="4" t="s">
        <v>104</v>
      </c>
      <c r="F43" s="35" t="s">
        <v>294</v>
      </c>
    </row>
    <row r="44" spans="1:6" x14ac:dyDescent="0.25">
      <c r="A44" s="36" t="s">
        <v>344</v>
      </c>
      <c r="B44" s="4" t="s">
        <v>103</v>
      </c>
      <c r="C44" s="15">
        <v>14</v>
      </c>
      <c r="D44" s="15">
        <f>Table2[[#This Row],[NetTotal]]*Table1[[#This Row],[Rate]]/100</f>
        <v>1260</v>
      </c>
      <c r="E44" s="4" t="s">
        <v>104</v>
      </c>
      <c r="F44" s="35" t="s">
        <v>295</v>
      </c>
    </row>
    <row r="45" spans="1:6" x14ac:dyDescent="0.25">
      <c r="A45" s="36" t="s">
        <v>345</v>
      </c>
      <c r="B45" s="4" t="s">
        <v>103</v>
      </c>
      <c r="C45" s="15">
        <v>14</v>
      </c>
      <c r="D45" s="15">
        <f>Table2[[#This Row],[NetTotal]]*Table1[[#This Row],[Rate]]/100</f>
        <v>2800</v>
      </c>
      <c r="E45" s="4" t="s">
        <v>104</v>
      </c>
      <c r="F45" s="35" t="s">
        <v>296</v>
      </c>
    </row>
    <row r="46" spans="1:6" x14ac:dyDescent="0.25">
      <c r="A46" s="36" t="s">
        <v>346</v>
      </c>
      <c r="B46" s="4" t="s">
        <v>103</v>
      </c>
      <c r="C46" s="15">
        <v>14</v>
      </c>
      <c r="D46" s="15">
        <f>Table2[[#This Row],[NetTotal]]*Table1[[#This Row],[Rate]]/100</f>
        <v>700</v>
      </c>
      <c r="E46" s="4" t="s">
        <v>104</v>
      </c>
      <c r="F46" s="35" t="s">
        <v>297</v>
      </c>
    </row>
    <row r="47" spans="1:6" x14ac:dyDescent="0.25">
      <c r="A47" s="29">
        <v>21002982</v>
      </c>
      <c r="B47" s="4" t="s">
        <v>103</v>
      </c>
      <c r="C47" s="15">
        <v>0</v>
      </c>
      <c r="D47" s="15">
        <f>Table2[[#This Row],[NetTotal]]*Table1[[#This Row],[Rate]]/100</f>
        <v>0</v>
      </c>
      <c r="E47" s="4" t="s">
        <v>109</v>
      </c>
      <c r="F47" s="35">
        <v>21002982</v>
      </c>
    </row>
    <row r="48" spans="1:6" x14ac:dyDescent="0.25">
      <c r="A48" s="29">
        <v>21002983</v>
      </c>
      <c r="B48" s="4" t="s">
        <v>103</v>
      </c>
      <c r="C48" s="15">
        <v>14</v>
      </c>
      <c r="D48" s="15">
        <f>Table2[[#This Row],[NetTotal]]*Table1[[#This Row],[Rate]]/100</f>
        <v>710.47479999999996</v>
      </c>
      <c r="E48" s="4" t="s">
        <v>104</v>
      </c>
      <c r="F48" s="35">
        <v>21002983</v>
      </c>
    </row>
    <row r="49" spans="1:6" x14ac:dyDescent="0.25">
      <c r="A49" s="29">
        <v>21002984</v>
      </c>
      <c r="B49" s="4" t="s">
        <v>103</v>
      </c>
      <c r="C49" s="15">
        <v>0</v>
      </c>
      <c r="D49" s="15">
        <f>Table2[[#This Row],[NetTotal]]*Table1[[#This Row],[Rate]]/100</f>
        <v>0</v>
      </c>
      <c r="E49" s="4" t="s">
        <v>110</v>
      </c>
      <c r="F49" s="35">
        <v>21002984</v>
      </c>
    </row>
    <row r="50" spans="1:6" x14ac:dyDescent="0.25">
      <c r="A50" s="29">
        <v>21002985</v>
      </c>
      <c r="B50" s="4" t="s">
        <v>103</v>
      </c>
      <c r="C50" s="15">
        <v>0</v>
      </c>
      <c r="D50" s="15">
        <f>Table2[[#This Row],[NetTotal]]*Table1[[#This Row],[Rate]]/100</f>
        <v>0</v>
      </c>
      <c r="E50" s="4" t="s">
        <v>110</v>
      </c>
      <c r="F50" s="35">
        <v>21002985</v>
      </c>
    </row>
    <row r="51" spans="1:6" x14ac:dyDescent="0.25">
      <c r="A51" s="29">
        <v>21002986</v>
      </c>
      <c r="B51" s="4" t="s">
        <v>103</v>
      </c>
      <c r="C51" s="15">
        <v>14</v>
      </c>
      <c r="D51" s="15">
        <f>Table2[[#This Row],[NetTotal]]*Table1[[#This Row],[Rate]]/100</f>
        <v>888.64440000000002</v>
      </c>
      <c r="E51" s="4" t="s">
        <v>104</v>
      </c>
      <c r="F51" s="35">
        <v>21002986</v>
      </c>
    </row>
    <row r="52" spans="1:6" x14ac:dyDescent="0.25">
      <c r="A52" s="29">
        <v>21002987</v>
      </c>
      <c r="B52" s="4" t="s">
        <v>103</v>
      </c>
      <c r="C52" s="15">
        <v>14</v>
      </c>
      <c r="D52" s="15">
        <f>Table2[[#This Row],[NetTotal]]*Table1[[#This Row],[Rate]]/100</f>
        <v>15719.305</v>
      </c>
      <c r="E52" s="4" t="s">
        <v>104</v>
      </c>
      <c r="F52" s="35">
        <v>21002987</v>
      </c>
    </row>
    <row r="53" spans="1:6" x14ac:dyDescent="0.25">
      <c r="A53" s="36" t="s">
        <v>347</v>
      </c>
      <c r="B53" s="4" t="s">
        <v>103</v>
      </c>
      <c r="C53" s="15">
        <v>0</v>
      </c>
      <c r="D53" s="15">
        <f>Table2[[#This Row],[NetTotal]]*Table1[[#This Row],[Rate]]/100</f>
        <v>0</v>
      </c>
      <c r="E53" s="4" t="s">
        <v>109</v>
      </c>
      <c r="F53" s="35" t="s">
        <v>298</v>
      </c>
    </row>
    <row r="54" spans="1:6" x14ac:dyDescent="0.25">
      <c r="A54" s="36" t="s">
        <v>348</v>
      </c>
      <c r="B54" s="4" t="s">
        <v>103</v>
      </c>
      <c r="C54" s="15">
        <v>0</v>
      </c>
      <c r="D54" s="15">
        <f>Table2[[#This Row],[NetTotal]]*Table1[[#This Row],[Rate]]/100</f>
        <v>0</v>
      </c>
      <c r="E54" s="4" t="s">
        <v>109</v>
      </c>
      <c r="F54" s="35" t="s">
        <v>299</v>
      </c>
    </row>
    <row r="55" spans="1:6" x14ac:dyDescent="0.25">
      <c r="A55" s="36" t="s">
        <v>349</v>
      </c>
      <c r="B55" s="4" t="s">
        <v>103</v>
      </c>
      <c r="C55" s="15">
        <v>14</v>
      </c>
      <c r="D55" s="15">
        <f>Table2[[#This Row],[NetTotal]]*Table1[[#This Row],[Rate]]/100</f>
        <v>1260</v>
      </c>
      <c r="E55" s="4" t="s">
        <v>104</v>
      </c>
      <c r="F55" s="35" t="s">
        <v>300</v>
      </c>
    </row>
    <row r="56" spans="1:6" x14ac:dyDescent="0.25">
      <c r="A56" s="36" t="s">
        <v>350</v>
      </c>
      <c r="B56" s="4" t="s">
        <v>103</v>
      </c>
      <c r="C56" s="15">
        <v>14</v>
      </c>
      <c r="D56" s="15">
        <f>Table2[[#This Row],[NetTotal]]*Table1[[#This Row],[Rate]]/100</f>
        <v>3220</v>
      </c>
      <c r="E56" s="4" t="s">
        <v>104</v>
      </c>
      <c r="F56" s="35" t="s">
        <v>301</v>
      </c>
    </row>
    <row r="57" spans="1:6" x14ac:dyDescent="0.25">
      <c r="A57" s="36" t="s">
        <v>351</v>
      </c>
      <c r="B57" s="4" t="s">
        <v>103</v>
      </c>
      <c r="C57" s="15">
        <v>14</v>
      </c>
      <c r="D57" s="15">
        <f>Table2[[#This Row],[NetTotal]]*Table1[[#This Row],[Rate]]/100</f>
        <v>490</v>
      </c>
      <c r="E57" s="4" t="s">
        <v>104</v>
      </c>
      <c r="F57" s="35" t="s">
        <v>302</v>
      </c>
    </row>
    <row r="58" spans="1:6" x14ac:dyDescent="0.25">
      <c r="A58" s="36" t="s">
        <v>352</v>
      </c>
      <c r="B58" s="4" t="s">
        <v>103</v>
      </c>
      <c r="C58" s="15">
        <v>14</v>
      </c>
      <c r="D58" s="15">
        <f>Table2[[#This Row],[NetTotal]]*Table1[[#This Row],[Rate]]/100</f>
        <v>560</v>
      </c>
      <c r="E58" s="4" t="s">
        <v>104</v>
      </c>
      <c r="F58" s="35" t="s">
        <v>303</v>
      </c>
    </row>
    <row r="59" spans="1:6" x14ac:dyDescent="0.25">
      <c r="A59" s="36" t="s">
        <v>353</v>
      </c>
      <c r="B59" s="4" t="s">
        <v>103</v>
      </c>
      <c r="C59" s="15">
        <v>14</v>
      </c>
      <c r="D59" s="15">
        <f>Table2[[#This Row],[NetTotal]]*Table1[[#This Row],[Rate]]/100</f>
        <v>840</v>
      </c>
      <c r="E59" s="4" t="s">
        <v>104</v>
      </c>
      <c r="F59" s="35" t="s">
        <v>304</v>
      </c>
    </row>
    <row r="60" spans="1:6" x14ac:dyDescent="0.25">
      <c r="A60" s="36" t="s">
        <v>354</v>
      </c>
      <c r="B60" s="4" t="s">
        <v>103</v>
      </c>
      <c r="C60" s="15">
        <v>14</v>
      </c>
      <c r="D60" s="15">
        <f>Table2[[#This Row],[NetTotal]]*Table1[[#This Row],[Rate]]/100</f>
        <v>840</v>
      </c>
      <c r="E60" s="4" t="s">
        <v>104</v>
      </c>
      <c r="F60" s="35" t="s">
        <v>305</v>
      </c>
    </row>
    <row r="61" spans="1:6" x14ac:dyDescent="0.25">
      <c r="A61" s="29">
        <v>21002991</v>
      </c>
      <c r="B61" s="4" t="s">
        <v>103</v>
      </c>
      <c r="C61" s="15">
        <v>0</v>
      </c>
      <c r="D61" s="15">
        <f>Table2[[#This Row],[NetTotal]]*Table1[[#This Row],[Rate]]/100</f>
        <v>0</v>
      </c>
      <c r="E61" s="4" t="s">
        <v>110</v>
      </c>
      <c r="F61" s="35">
        <v>21002991</v>
      </c>
    </row>
    <row r="62" spans="1:6" x14ac:dyDescent="0.25">
      <c r="A62" s="29">
        <v>21002992</v>
      </c>
      <c r="B62" s="4" t="s">
        <v>103</v>
      </c>
      <c r="C62" s="15">
        <v>14</v>
      </c>
      <c r="D62" s="15">
        <f>Table2[[#This Row],[NetTotal]]*Table1[[#This Row],[Rate]]/100</f>
        <v>490</v>
      </c>
      <c r="E62" s="4" t="s">
        <v>104</v>
      </c>
      <c r="F62" s="35">
        <v>21002992</v>
      </c>
    </row>
    <row r="63" spans="1:6" x14ac:dyDescent="0.25">
      <c r="A63" s="29">
        <v>21002993</v>
      </c>
      <c r="B63" s="4" t="s">
        <v>103</v>
      </c>
      <c r="C63" s="15">
        <v>14</v>
      </c>
      <c r="D63" s="15">
        <f>Table2[[#This Row],[NetTotal]]*Table1[[#This Row],[Rate]]/100</f>
        <v>420</v>
      </c>
      <c r="E63" s="4" t="s">
        <v>104</v>
      </c>
      <c r="F63" s="35">
        <v>21002993</v>
      </c>
    </row>
    <row r="64" spans="1:6" x14ac:dyDescent="0.25">
      <c r="A64" s="36" t="s">
        <v>355</v>
      </c>
      <c r="B64" s="4" t="s">
        <v>103</v>
      </c>
      <c r="C64" s="15">
        <v>14</v>
      </c>
      <c r="D64" s="15">
        <f>Table2[[#This Row],[NetTotal]]*Table1[[#This Row],[Rate]]/100</f>
        <v>1400</v>
      </c>
      <c r="E64" s="4" t="s">
        <v>104</v>
      </c>
      <c r="F64" s="35" t="s">
        <v>306</v>
      </c>
    </row>
    <row r="65" spans="1:6" x14ac:dyDescent="0.25">
      <c r="A65" s="36" t="s">
        <v>356</v>
      </c>
      <c r="B65" s="4" t="s">
        <v>103</v>
      </c>
      <c r="C65" s="15">
        <v>14</v>
      </c>
      <c r="D65" s="15">
        <f>Table2[[#This Row],[NetTotal]]*Table1[[#This Row],[Rate]]/100</f>
        <v>1050</v>
      </c>
      <c r="E65" s="4" t="s">
        <v>104</v>
      </c>
      <c r="F65" s="35" t="s">
        <v>307</v>
      </c>
    </row>
    <row r="66" spans="1:6" x14ac:dyDescent="0.25">
      <c r="A66" s="36" t="s">
        <v>357</v>
      </c>
      <c r="B66" s="4" t="s">
        <v>103</v>
      </c>
      <c r="C66" s="15">
        <v>14</v>
      </c>
      <c r="D66" s="15">
        <f>Table2[[#This Row],[NetTotal]]*Table1[[#This Row],[Rate]]/100</f>
        <v>2240</v>
      </c>
      <c r="E66" s="4" t="s">
        <v>104</v>
      </c>
      <c r="F66" s="35" t="s">
        <v>308</v>
      </c>
    </row>
    <row r="67" spans="1:6" x14ac:dyDescent="0.25">
      <c r="A67" s="36" t="s">
        <v>358</v>
      </c>
      <c r="B67" s="4" t="s">
        <v>103</v>
      </c>
      <c r="C67" s="15">
        <v>14</v>
      </c>
      <c r="D67" s="15">
        <f>Table2[[#This Row],[NetTotal]]*Table1[[#This Row],[Rate]]/100</f>
        <v>1400</v>
      </c>
      <c r="E67" s="4" t="s">
        <v>104</v>
      </c>
      <c r="F67" s="35" t="s">
        <v>309</v>
      </c>
    </row>
    <row r="68" spans="1:6" x14ac:dyDescent="0.25">
      <c r="A68" s="29">
        <v>21002995</v>
      </c>
      <c r="B68" s="4" t="s">
        <v>103</v>
      </c>
      <c r="C68" s="15">
        <v>14</v>
      </c>
      <c r="D68" s="15">
        <f>Table2[[#This Row],[NetTotal]]*Table1[[#This Row],[Rate]]/100</f>
        <v>840</v>
      </c>
      <c r="E68" s="4" t="s">
        <v>104</v>
      </c>
      <c r="F68" s="35">
        <v>21002995</v>
      </c>
    </row>
    <row r="69" spans="1:6" x14ac:dyDescent="0.25">
      <c r="A69" s="36" t="s">
        <v>359</v>
      </c>
      <c r="B69" s="4" t="s">
        <v>103</v>
      </c>
      <c r="C69" s="15">
        <v>0</v>
      </c>
      <c r="D69" s="15">
        <f>Table2[[#This Row],[NetTotal]]*Table1[[#This Row],[Rate]]/100</f>
        <v>0</v>
      </c>
      <c r="E69" s="4" t="s">
        <v>109</v>
      </c>
      <c r="F69" s="35" t="s">
        <v>310</v>
      </c>
    </row>
    <row r="70" spans="1:6" x14ac:dyDescent="0.25">
      <c r="A70" s="36" t="s">
        <v>360</v>
      </c>
      <c r="B70" s="4" t="s">
        <v>103</v>
      </c>
      <c r="C70" s="15">
        <v>0</v>
      </c>
      <c r="D70" s="15">
        <f>Table2[[#This Row],[NetTotal]]*Table1[[#This Row],[Rate]]/100</f>
        <v>0</v>
      </c>
      <c r="E70" s="4" t="s">
        <v>109</v>
      </c>
      <c r="F70" s="35" t="s">
        <v>311</v>
      </c>
    </row>
    <row r="71" spans="1:6" x14ac:dyDescent="0.25">
      <c r="A71" s="29">
        <v>21002997</v>
      </c>
      <c r="B71" s="4" t="s">
        <v>103</v>
      </c>
      <c r="C71" s="15">
        <v>0</v>
      </c>
      <c r="D71" s="15">
        <f>Table2[[#This Row],[NetTotal]]*Table1[[#This Row],[Rate]]/100</f>
        <v>0</v>
      </c>
      <c r="E71" s="4" t="s">
        <v>109</v>
      </c>
      <c r="F71" s="35">
        <v>21002997</v>
      </c>
    </row>
    <row r="72" spans="1:6" x14ac:dyDescent="0.25">
      <c r="A72" s="29">
        <v>21002998</v>
      </c>
      <c r="B72" s="4" t="s">
        <v>103</v>
      </c>
      <c r="C72" s="15">
        <v>0</v>
      </c>
      <c r="D72" s="15">
        <f>Table2[[#This Row],[NetTotal]]*Table1[[#This Row],[Rate]]/100</f>
        <v>0</v>
      </c>
      <c r="E72" s="4" t="s">
        <v>109</v>
      </c>
      <c r="F72" s="35">
        <v>21002998</v>
      </c>
    </row>
    <row r="73" spans="1:6" x14ac:dyDescent="0.25">
      <c r="A73" s="29">
        <v>21002999</v>
      </c>
      <c r="B73" s="4" t="s">
        <v>103</v>
      </c>
      <c r="C73" s="15">
        <v>14</v>
      </c>
      <c r="D73" s="15">
        <f>Table2[[#This Row],[NetTotal]]*Table1[[#This Row],[Rate]]/100</f>
        <v>1232</v>
      </c>
      <c r="E73" s="4" t="s">
        <v>104</v>
      </c>
      <c r="F73" s="35">
        <v>21002999</v>
      </c>
    </row>
    <row r="74" spans="1:6" x14ac:dyDescent="0.25">
      <c r="A74" s="29">
        <v>21003000</v>
      </c>
      <c r="B74" s="4" t="s">
        <v>103</v>
      </c>
      <c r="C74" s="15">
        <v>14</v>
      </c>
      <c r="D74" s="15">
        <f>Table2[[#This Row],[NetTotal]]*Table1[[#This Row],[Rate]]/100</f>
        <v>3388</v>
      </c>
      <c r="E74" s="4" t="s">
        <v>104</v>
      </c>
      <c r="F74" s="35">
        <v>21003000</v>
      </c>
    </row>
    <row r="75" spans="1:6" x14ac:dyDescent="0.25">
      <c r="A75" s="29">
        <v>21003001</v>
      </c>
      <c r="B75" s="4" t="s">
        <v>103</v>
      </c>
      <c r="C75" s="15">
        <v>14</v>
      </c>
      <c r="D75" s="15">
        <f>Table2[[#This Row],[NetTotal]]*Table1[[#This Row],[Rate]]/100</f>
        <v>2709</v>
      </c>
      <c r="E75" s="4" t="s">
        <v>104</v>
      </c>
      <c r="F75" s="35">
        <v>21003001</v>
      </c>
    </row>
    <row r="76" spans="1:6" x14ac:dyDescent="0.25">
      <c r="A76" s="36" t="s">
        <v>361</v>
      </c>
      <c r="B76" s="4" t="s">
        <v>103</v>
      </c>
      <c r="C76" s="15">
        <v>14</v>
      </c>
      <c r="D76" s="15">
        <f>Table2[[#This Row],[NetTotal]]*Table1[[#This Row],[Rate]]/100</f>
        <v>1260</v>
      </c>
      <c r="E76" s="4" t="s">
        <v>104</v>
      </c>
      <c r="F76" s="35" t="s">
        <v>312</v>
      </c>
    </row>
    <row r="77" spans="1:6" x14ac:dyDescent="0.25">
      <c r="A77" s="36" t="s">
        <v>362</v>
      </c>
      <c r="B77" s="4" t="s">
        <v>103</v>
      </c>
      <c r="C77" s="15">
        <v>14</v>
      </c>
      <c r="D77" s="15">
        <f>Table2[[#This Row],[NetTotal]]*Table1[[#This Row],[Rate]]/100</f>
        <v>700</v>
      </c>
      <c r="E77" s="4" t="s">
        <v>104</v>
      </c>
      <c r="F77" s="35" t="s">
        <v>313</v>
      </c>
    </row>
    <row r="78" spans="1:6" x14ac:dyDescent="0.25">
      <c r="A78" s="29">
        <v>21003003</v>
      </c>
      <c r="B78" s="4" t="s">
        <v>103</v>
      </c>
      <c r="C78" s="15">
        <v>0</v>
      </c>
      <c r="D78" s="15">
        <f>Table2[[#This Row],[NetTotal]]*Table1[[#This Row],[Rate]]/100</f>
        <v>0</v>
      </c>
      <c r="E78" s="4" t="s">
        <v>109</v>
      </c>
      <c r="F78" s="35">
        <v>21003003</v>
      </c>
    </row>
    <row r="79" spans="1:6" x14ac:dyDescent="0.25">
      <c r="A79" s="29">
        <v>21003004</v>
      </c>
      <c r="B79" s="4" t="s">
        <v>103</v>
      </c>
      <c r="C79" s="15">
        <v>14</v>
      </c>
      <c r="D79" s="15">
        <f>Table2[[#This Row],[NetTotal]]*Table1[[#This Row],[Rate]]/100</f>
        <v>25163.571999999996</v>
      </c>
      <c r="E79" s="4" t="s">
        <v>104</v>
      </c>
      <c r="F79" s="35">
        <v>21003004</v>
      </c>
    </row>
    <row r="80" spans="1:6" x14ac:dyDescent="0.25">
      <c r="A80" s="36" t="s">
        <v>363</v>
      </c>
      <c r="B80" s="4" t="s">
        <v>103</v>
      </c>
      <c r="C80" s="15">
        <v>14</v>
      </c>
      <c r="D80" s="15">
        <f>Table2[[#This Row],[NetTotal]]*Table1[[#This Row],[Rate]]/100</f>
        <v>1400</v>
      </c>
      <c r="E80" s="4" t="s">
        <v>104</v>
      </c>
      <c r="F80" s="35" t="s">
        <v>314</v>
      </c>
    </row>
    <row r="81" spans="1:6" x14ac:dyDescent="0.25">
      <c r="A81" s="36" t="s">
        <v>364</v>
      </c>
      <c r="B81" s="4" t="s">
        <v>103</v>
      </c>
      <c r="C81" s="15">
        <v>14</v>
      </c>
      <c r="D81" s="15">
        <f>Table2[[#This Row],[NetTotal]]*Table1[[#This Row],[Rate]]/100</f>
        <v>280</v>
      </c>
      <c r="E81" s="4" t="s">
        <v>104</v>
      </c>
      <c r="F81" s="35" t="s">
        <v>315</v>
      </c>
    </row>
    <row r="82" spans="1:6" x14ac:dyDescent="0.25">
      <c r="A82" s="36" t="s">
        <v>365</v>
      </c>
      <c r="B82" s="4" t="s">
        <v>103</v>
      </c>
      <c r="C82" s="15">
        <v>0</v>
      </c>
      <c r="D82" s="15">
        <f>Table2[[#This Row],[NetTotal]]*Table1[[#This Row],[Rate]]/100</f>
        <v>0</v>
      </c>
      <c r="E82" s="4" t="s">
        <v>109</v>
      </c>
      <c r="F82" s="35" t="s">
        <v>316</v>
      </c>
    </row>
    <row r="83" spans="1:6" x14ac:dyDescent="0.25">
      <c r="A83" s="36" t="s">
        <v>366</v>
      </c>
      <c r="B83" s="4" t="s">
        <v>103</v>
      </c>
      <c r="C83" s="15">
        <v>0</v>
      </c>
      <c r="D83" s="15">
        <f>Table2[[#This Row],[NetTotal]]*Table1[[#This Row],[Rate]]/100</f>
        <v>0</v>
      </c>
      <c r="E83" s="4" t="s">
        <v>109</v>
      </c>
      <c r="F83" s="35" t="s">
        <v>317</v>
      </c>
    </row>
    <row r="84" spans="1:6" x14ac:dyDescent="0.25">
      <c r="A84" s="29">
        <v>21003007</v>
      </c>
      <c r="B84" s="4" t="s">
        <v>103</v>
      </c>
      <c r="C84" s="15">
        <v>0</v>
      </c>
      <c r="D84" s="15">
        <f>Table2[[#This Row],[NetTotal]]*Table1[[#This Row],[Rate]]/100</f>
        <v>0</v>
      </c>
      <c r="E84" s="4" t="s">
        <v>109</v>
      </c>
      <c r="F84" s="35">
        <v>21003007</v>
      </c>
    </row>
    <row r="85" spans="1:6" x14ac:dyDescent="0.25">
      <c r="A85" s="36" t="s">
        <v>367</v>
      </c>
      <c r="B85" s="4" t="s">
        <v>103</v>
      </c>
      <c r="C85" s="15">
        <v>0</v>
      </c>
      <c r="D85" s="15">
        <f>Table2[[#This Row],[NetTotal]]*Table1[[#This Row],[Rate]]/100</f>
        <v>0</v>
      </c>
      <c r="E85" s="4" t="s">
        <v>109</v>
      </c>
      <c r="F85" s="35" t="s">
        <v>318</v>
      </c>
    </row>
    <row r="86" spans="1:6" x14ac:dyDescent="0.25">
      <c r="A86" s="36" t="s">
        <v>368</v>
      </c>
      <c r="B86" s="4" t="s">
        <v>103</v>
      </c>
      <c r="C86" s="15">
        <v>0</v>
      </c>
      <c r="D86" s="15">
        <f>Table2[[#This Row],[NetTotal]]*Table1[[#This Row],[Rate]]/100</f>
        <v>0</v>
      </c>
      <c r="E86" s="4" t="s">
        <v>109</v>
      </c>
      <c r="F86" s="35" t="s">
        <v>319</v>
      </c>
    </row>
    <row r="87" spans="1:6" x14ac:dyDescent="0.25">
      <c r="A87" s="29">
        <v>21006419</v>
      </c>
      <c r="B87" s="4" t="s">
        <v>103</v>
      </c>
      <c r="C87" s="15">
        <v>0</v>
      </c>
      <c r="D87" s="15">
        <f>Table2[[#This Row],[NetTotal]]*Table1[[#This Row],[Rate]]/100</f>
        <v>0</v>
      </c>
      <c r="E87" s="4" t="s">
        <v>109</v>
      </c>
      <c r="F87" s="35">
        <v>21006419</v>
      </c>
    </row>
    <row r="88" spans="1:6" x14ac:dyDescent="0.25">
      <c r="A88" s="29">
        <v>21006420</v>
      </c>
      <c r="B88" s="4" t="s">
        <v>103</v>
      </c>
      <c r="C88" s="15">
        <v>0</v>
      </c>
      <c r="D88" s="15">
        <f>Table2[[#This Row],[NetTotal]]*Table1[[#This Row],[Rate]]/100</f>
        <v>0</v>
      </c>
      <c r="E88" s="4" t="s">
        <v>109</v>
      </c>
      <c r="F88" s="35">
        <v>21006420</v>
      </c>
    </row>
    <row r="89" spans="1:6" x14ac:dyDescent="0.25">
      <c r="A89" s="36" t="s">
        <v>369</v>
      </c>
      <c r="B89" s="4" t="s">
        <v>103</v>
      </c>
      <c r="C89" s="15">
        <v>0</v>
      </c>
      <c r="D89" s="15">
        <f>Table2[[#This Row],[NetTotal]]*Table1[[#This Row],[Rate]]/100</f>
        <v>0</v>
      </c>
      <c r="E89" s="4" t="s">
        <v>109</v>
      </c>
      <c r="F89" s="35" t="s">
        <v>320</v>
      </c>
    </row>
    <row r="90" spans="1:6" x14ac:dyDescent="0.25">
      <c r="A90" s="36" t="s">
        <v>370</v>
      </c>
      <c r="B90" s="4" t="s">
        <v>103</v>
      </c>
      <c r="C90" s="15">
        <v>0</v>
      </c>
      <c r="D90" s="15">
        <f>Table2[[#This Row],[NetTotal]]*Table1[[#This Row],[Rate]]/100</f>
        <v>0</v>
      </c>
      <c r="E90" s="4" t="s">
        <v>109</v>
      </c>
      <c r="F90" s="35" t="s">
        <v>321</v>
      </c>
    </row>
    <row r="91" spans="1:6" x14ac:dyDescent="0.25">
      <c r="A91" s="36" t="s">
        <v>371</v>
      </c>
      <c r="B91" s="4" t="s">
        <v>103</v>
      </c>
      <c r="C91" s="15">
        <v>0</v>
      </c>
      <c r="D91" s="15">
        <f>Table2[[#This Row],[NetTotal]]*Table1[[#This Row],[Rate]]/100</f>
        <v>0</v>
      </c>
      <c r="E91" s="4" t="s">
        <v>109</v>
      </c>
      <c r="F91" s="35" t="s">
        <v>322</v>
      </c>
    </row>
    <row r="92" spans="1:6" x14ac:dyDescent="0.25">
      <c r="A92" s="36" t="s">
        <v>372</v>
      </c>
      <c r="B92" s="4" t="s">
        <v>103</v>
      </c>
      <c r="C92" s="15">
        <v>0</v>
      </c>
      <c r="D92" s="15">
        <f>Table2[[#This Row],[NetTotal]]*Table1[[#This Row],[Rate]]/100</f>
        <v>0</v>
      </c>
      <c r="E92" s="4" t="s">
        <v>109</v>
      </c>
      <c r="F92" s="35" t="s">
        <v>323</v>
      </c>
    </row>
    <row r="93" spans="1:6" x14ac:dyDescent="0.25">
      <c r="A93" s="36" t="s">
        <v>373</v>
      </c>
      <c r="B93" s="4" t="s">
        <v>103</v>
      </c>
      <c r="C93" s="15">
        <v>0</v>
      </c>
      <c r="D93" s="15">
        <f>Table2[[#This Row],[NetTotal]]*Table1[[#This Row],[Rate]]/100</f>
        <v>0</v>
      </c>
      <c r="E93" s="4" t="s">
        <v>109</v>
      </c>
      <c r="F93" s="35" t="s">
        <v>324</v>
      </c>
    </row>
    <row r="94" spans="1:6" x14ac:dyDescent="0.25">
      <c r="A94" s="36" t="s">
        <v>374</v>
      </c>
      <c r="B94" s="4" t="s">
        <v>103</v>
      </c>
      <c r="C94" s="15">
        <v>0</v>
      </c>
      <c r="D94" s="15">
        <f>Table2[[#This Row],[NetTotal]]*Table1[[#This Row],[Rate]]/100</f>
        <v>0</v>
      </c>
      <c r="E94" s="4" t="s">
        <v>109</v>
      </c>
      <c r="F94" s="35" t="s">
        <v>325</v>
      </c>
    </row>
    <row r="95" spans="1:6" x14ac:dyDescent="0.25">
      <c r="A95" s="36" t="s">
        <v>375</v>
      </c>
      <c r="B95" s="4" t="s">
        <v>103</v>
      </c>
      <c r="C95" s="15">
        <v>0</v>
      </c>
      <c r="D95" s="15">
        <f>Table2[[#This Row],[NetTotal]]*Table1[[#This Row],[Rate]]/100</f>
        <v>0</v>
      </c>
      <c r="E95" s="4" t="s">
        <v>109</v>
      </c>
      <c r="F95" s="35" t="s">
        <v>326</v>
      </c>
    </row>
    <row r="96" spans="1:6" x14ac:dyDescent="0.25">
      <c r="A96" s="29">
        <v>21006422</v>
      </c>
      <c r="B96" s="4" t="s">
        <v>103</v>
      </c>
      <c r="C96" s="15">
        <v>0</v>
      </c>
      <c r="D96" s="15">
        <f>Table2[[#This Row],[NetTotal]]*Table1[[#This Row],[Rate]]/100</f>
        <v>0</v>
      </c>
      <c r="E96" s="4" t="s">
        <v>109</v>
      </c>
      <c r="F96" s="35">
        <v>21006422</v>
      </c>
    </row>
    <row r="97" spans="1:6" x14ac:dyDescent="0.25">
      <c r="A97" s="29">
        <v>21006423</v>
      </c>
      <c r="B97" s="4" t="s">
        <v>103</v>
      </c>
      <c r="C97" s="15">
        <v>0</v>
      </c>
      <c r="D97" s="15">
        <f>Table2[[#This Row],[NetTotal]]*Table1[[#This Row],[Rate]]/100</f>
        <v>0</v>
      </c>
      <c r="E97" s="4" t="s">
        <v>109</v>
      </c>
      <c r="F97" s="35">
        <v>21006423</v>
      </c>
    </row>
    <row r="98" spans="1:6" x14ac:dyDescent="0.25">
      <c r="A98" s="29">
        <v>21006424</v>
      </c>
      <c r="B98" s="4" t="s">
        <v>103</v>
      </c>
      <c r="C98" s="15">
        <v>0</v>
      </c>
      <c r="D98" s="15">
        <f>Table2[[#This Row],[NetTotal]]*Table1[[#This Row],[Rate]]/100</f>
        <v>0</v>
      </c>
      <c r="E98" s="4" t="s">
        <v>109</v>
      </c>
      <c r="F98" s="35">
        <v>21006424</v>
      </c>
    </row>
    <row r="99" spans="1:6" x14ac:dyDescent="0.25">
      <c r="A99" s="29">
        <v>21006425</v>
      </c>
      <c r="B99" s="4" t="s">
        <v>103</v>
      </c>
      <c r="C99" s="15">
        <v>0</v>
      </c>
      <c r="D99" s="15">
        <f>Table2[[#This Row],[NetTotal]]*Table1[[#This Row],[Rate]]/100</f>
        <v>0</v>
      </c>
      <c r="E99" s="4" t="s">
        <v>110</v>
      </c>
      <c r="F99" s="35">
        <v>21006425</v>
      </c>
    </row>
    <row r="100" spans="1:6" x14ac:dyDescent="0.25">
      <c r="A100" s="29">
        <v>21006426</v>
      </c>
      <c r="B100" s="4" t="s">
        <v>103</v>
      </c>
      <c r="C100" s="15">
        <v>0</v>
      </c>
      <c r="D100" s="15">
        <f>Table2[[#This Row],[NetTotal]]*Table1[[#This Row],[Rate]]/100</f>
        <v>0</v>
      </c>
      <c r="E100" s="4" t="s">
        <v>109</v>
      </c>
      <c r="F100" s="35">
        <v>21006426</v>
      </c>
    </row>
    <row r="101" spans="1:6" x14ac:dyDescent="0.25">
      <c r="A101" s="29">
        <v>21006429</v>
      </c>
      <c r="B101" s="4" t="s">
        <v>103</v>
      </c>
      <c r="C101" s="15">
        <v>0</v>
      </c>
      <c r="D101" s="15">
        <f>Table2[[#This Row],[NetTotal]]*Table1[[#This Row],[Rate]]/100</f>
        <v>0</v>
      </c>
      <c r="E101" s="4" t="s">
        <v>110</v>
      </c>
      <c r="F101" s="35">
        <v>21006429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2022-01-07T14:47:34Z</dcterms:modified>
</cp:coreProperties>
</file>