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filterPrivacy="1" defaultThemeVersion="124226"/>
  <xr:revisionPtr revIDLastSave="0" documentId="13_ncr:1_{97B55BFC-1E32-496B-9F11-676DCB097233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Documents" sheetId="1" r:id="rId1"/>
    <sheet name="Invoice Lines" sheetId="2" r:id="rId2"/>
    <sheet name="Taxable Item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3" l="1"/>
  <c r="D3" i="3"/>
  <c r="D4" i="3"/>
  <c r="D5" i="3"/>
  <c r="H2" i="2" l="1"/>
  <c r="H3" i="2"/>
  <c r="H4" i="2"/>
  <c r="H5" i="2"/>
  <c r="O2" i="2"/>
  <c r="O3" i="2"/>
  <c r="O4" i="2"/>
  <c r="O5" i="2"/>
  <c r="M2" i="1"/>
  <c r="P2" i="1" s="1"/>
</calcChain>
</file>

<file path=xl/sharedStrings.xml><?xml version="1.0" encoding="utf-8"?>
<sst xmlns="http://schemas.openxmlformats.org/spreadsheetml/2006/main" count="151" uniqueCount="124">
  <si>
    <t>DocumentType</t>
  </si>
  <si>
    <t>DocumentTypeVersion</t>
  </si>
  <si>
    <t>DateTimeIssued</t>
  </si>
  <si>
    <t>TaxpayerActivitycode</t>
  </si>
  <si>
    <t>InternaldocumentId</t>
  </si>
  <si>
    <t>PurchaseOrderReference</t>
  </si>
  <si>
    <t>PurchaseOrderDescription</t>
  </si>
  <si>
    <t>SalesOrderReference</t>
  </si>
  <si>
    <t>SalesOrderDescription</t>
  </si>
  <si>
    <t>ProformaInvoiceNumber</t>
  </si>
  <si>
    <t>TotalSalesAmount</t>
  </si>
  <si>
    <t>TotalDiscountAmount</t>
  </si>
  <si>
    <t>NetAmount</t>
  </si>
  <si>
    <t>ExtraDiscountAmount</t>
  </si>
  <si>
    <t>TotalItemsDiscountAmount</t>
  </si>
  <si>
    <t>TotalAmount</t>
  </si>
  <si>
    <t>IssuerId</t>
  </si>
  <si>
    <t>IssuerName</t>
  </si>
  <si>
    <t>IssuerType</t>
  </si>
  <si>
    <t>IssuerBranchID</t>
  </si>
  <si>
    <t>IssuerCountry</t>
  </si>
  <si>
    <t>IssuerRegionCity</t>
  </si>
  <si>
    <t>IssuerStreet</t>
  </si>
  <si>
    <t>IssuerBuildingNumber</t>
  </si>
  <si>
    <t>IssuerPostalCode</t>
  </si>
  <si>
    <t>IssuerFloor</t>
  </si>
  <si>
    <t>IssuerRoom</t>
  </si>
  <si>
    <t>IssuerLandmark</t>
  </si>
  <si>
    <t>IssuerAdditionalInformation</t>
  </si>
  <si>
    <t>ReceiverId</t>
  </si>
  <si>
    <t>ReceiverName</t>
  </si>
  <si>
    <t>ReceiverType</t>
  </si>
  <si>
    <t>ReceiverCountry</t>
  </si>
  <si>
    <t>ReceiverRegionCity</t>
  </si>
  <si>
    <t>ReceiverStreet</t>
  </si>
  <si>
    <t>ReceiverBuildingNumber</t>
  </si>
  <si>
    <t>ReceiverPostalCode</t>
  </si>
  <si>
    <t>ReceiverFloor</t>
  </si>
  <si>
    <t>ReceiverRoom</t>
  </si>
  <si>
    <t>ReceiverLandmark</t>
  </si>
  <si>
    <t>ReceiverAdditionalInformation</t>
  </si>
  <si>
    <t>BankName</t>
  </si>
  <si>
    <t>BankAddress</t>
  </si>
  <si>
    <t>BankAccountNo</t>
  </si>
  <si>
    <t>BankAccountIBAN</t>
  </si>
  <si>
    <t>SwiftCode</t>
  </si>
  <si>
    <t>PaymentTerms</t>
  </si>
  <si>
    <t>Approach</t>
  </si>
  <si>
    <t>Packaging</t>
  </si>
  <si>
    <t>DateValidity</t>
  </si>
  <si>
    <t>ExportPort</t>
  </si>
  <si>
    <t>CountryOfOrigin</t>
  </si>
  <si>
    <t>GrossWeight</t>
  </si>
  <si>
    <t>NetWeight</t>
  </si>
  <si>
    <t>InternalDocumentStatus</t>
  </si>
  <si>
    <t>DeliveryTerms</t>
  </si>
  <si>
    <t>ParentInternalDocumentId</t>
  </si>
  <si>
    <t>I</t>
  </si>
  <si>
    <t>B</t>
  </si>
  <si>
    <t>EG</t>
  </si>
  <si>
    <t>Cairo Governorate</t>
  </si>
  <si>
    <t>InternalInvoiceLineId</t>
  </si>
  <si>
    <t>ItemType</t>
  </si>
  <si>
    <t>ItemCode</t>
  </si>
  <si>
    <t>UnitType</t>
  </si>
  <si>
    <t>Quantity</t>
  </si>
  <si>
    <t>InternalCode</t>
  </si>
  <si>
    <t>SalesTotal</t>
  </si>
  <si>
    <t>Total</t>
  </si>
  <si>
    <t>ValueDifference</t>
  </si>
  <si>
    <t>TotalTaxableFees</t>
  </si>
  <si>
    <t>NetTotal</t>
  </si>
  <si>
    <t>ItemsDiscount</t>
  </si>
  <si>
    <t>Description</t>
  </si>
  <si>
    <t>CurrencySold</t>
  </si>
  <si>
    <t>AmountEGP</t>
  </si>
  <si>
    <t>AmountSold</t>
  </si>
  <si>
    <t>CurrencyExchangeRate</t>
  </si>
  <si>
    <t>DiscountRate</t>
  </si>
  <si>
    <t>DiscountAmount</t>
  </si>
  <si>
    <t>InternalDocumentId</t>
  </si>
  <si>
    <t>EGS</t>
  </si>
  <si>
    <t>EGP</t>
  </si>
  <si>
    <t>InternalId</t>
  </si>
  <si>
    <t>TaxType</t>
  </si>
  <si>
    <t>Rate</t>
  </si>
  <si>
    <t>Amount</t>
  </si>
  <si>
    <t>SubType</t>
  </si>
  <si>
    <t>ReceiverGovernorate</t>
  </si>
  <si>
    <t>IssuerGovernorate</t>
  </si>
  <si>
    <t xml:space="preserve">Bureau Veritas Egypt </t>
  </si>
  <si>
    <t>Nasr City -Ard Al-Golf</t>
  </si>
  <si>
    <t>Hassan Aflatoon St.-Nozha St.</t>
  </si>
  <si>
    <t>6th</t>
  </si>
  <si>
    <t>HSBC</t>
  </si>
  <si>
    <t>CITY STARS MALL , NASR CITY , CAIRO</t>
  </si>
  <si>
    <t>040-079204-001 (FOR EGP)
040-079204-110 (FOR USD)
040-079204-111 (FOR EUR)</t>
  </si>
  <si>
    <t>EBBKEGCX</t>
  </si>
  <si>
    <t>N30</t>
  </si>
  <si>
    <t>EG160025004000000040079204001 (FOR EGP)
EG800025004000000040079204110 (FOR USD)
EG530025004000000040079204111 (FOR EUR)</t>
  </si>
  <si>
    <t>EG-200080652-069</t>
  </si>
  <si>
    <t>T1</t>
  </si>
  <si>
    <t>V009</t>
  </si>
  <si>
    <t>EA</t>
  </si>
  <si>
    <t>NOVOTEL 6TH OCTOBER CAIRO</t>
  </si>
  <si>
    <t>6TH OCTOBER</t>
  </si>
  <si>
    <t>NA</t>
  </si>
  <si>
    <t>.</t>
  </si>
  <si>
    <t>1.0</t>
  </si>
  <si>
    <t>21002994A</t>
  </si>
  <si>
    <t>21002994B</t>
  </si>
  <si>
    <t>21002994C</t>
  </si>
  <si>
    <t>21002994D</t>
  </si>
  <si>
    <t>21002994AT</t>
  </si>
  <si>
    <t>21002994BT</t>
  </si>
  <si>
    <t>21002994CT</t>
  </si>
  <si>
    <t>21002994DT</t>
  </si>
  <si>
    <t xml:space="preserve">Electric and Hydraulic lifts inspection: 10000 EGP  </t>
  </si>
  <si>
    <t xml:space="preserve">Thermography inspection: 7500 EGP    </t>
  </si>
  <si>
    <t xml:space="preserve">Fire life safety inspection: 16000 EGP      </t>
  </si>
  <si>
    <t xml:space="preserve">Boiler inspection: 10000 EGP       </t>
  </si>
  <si>
    <t>205038360</t>
  </si>
  <si>
    <t>Updated</t>
  </si>
  <si>
    <t>2021-12-28 00:00:00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</si>
</sst>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;[Red]0.0"/>
    <numFmt numFmtId="165" formatCode="0.00000;[Red]0.00000"/>
    <numFmt numFmtId="166" formatCode="#,##0.00;[Red]#,##0.00"/>
    <numFmt numFmtId="167" formatCode="#,##0.00000;[Red]#,##0.00000"/>
    <numFmt numFmtId="168" formatCode="0.00000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Fill="1"/>
    <xf numFmtId="0" fontId="0" fillId="0" borderId="0" xfId="0" applyBorder="1" applyAlignment="1">
      <alignment horizontal="center" vertical="center"/>
    </xf>
    <xf numFmtId="49" fontId="0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165" fontId="0" fillId="0" borderId="0" xfId="0" applyNumberFormat="1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166" fontId="2" fillId="0" borderId="0" xfId="0" applyNumberFormat="1" applyFont="1" applyFill="1" applyAlignment="1">
      <alignment horizontal="center" vertical="center"/>
    </xf>
    <xf numFmtId="0" fontId="0" fillId="0" borderId="0" xfId="0" applyFont="1" applyFill="1" applyBorder="1" applyAlignment="1">
      <alignment horizontal="center" vertical="center" wrapText="1"/>
    </xf>
    <xf numFmtId="2" fontId="0" fillId="0" borderId="0" xfId="0" applyNumberFormat="1" applyFont="1" applyFill="1" applyBorder="1" applyAlignment="1">
      <alignment horizontal="center" vertical="center"/>
    </xf>
    <xf numFmtId="4" fontId="2" fillId="0" borderId="0" xfId="0" applyNumberFormat="1" applyFont="1" applyFill="1" applyAlignment="1">
      <alignment horizontal="center" vertical="center"/>
    </xf>
    <xf numFmtId="167" fontId="3" fillId="0" borderId="0" xfId="0" applyNumberFormat="1" applyFont="1" applyFill="1" applyAlignment="1">
      <alignment horizontal="center" vertical="center"/>
    </xf>
    <xf numFmtId="165" fontId="2" fillId="0" borderId="0" xfId="0" applyNumberFormat="1" applyFont="1" applyFill="1" applyAlignment="1">
      <alignment horizontal="center" vertical="center"/>
    </xf>
    <xf numFmtId="165" fontId="3" fillId="0" borderId="0" xfId="0" applyNumberFormat="1" applyFont="1" applyFill="1" applyAlignment="1">
      <alignment horizontal="center" vertical="center"/>
    </xf>
    <xf numFmtId="167" fontId="3" fillId="0" borderId="0" xfId="0" applyNumberFormat="1" applyFont="1" applyFill="1" applyAlignment="1">
      <alignment horizontal="right" vertical="center"/>
    </xf>
    <xf numFmtId="0" fontId="2" fillId="0" borderId="0" xfId="0" applyFont="1" applyFill="1" applyAlignment="1">
      <alignment horizontal="left" vertical="center"/>
    </xf>
    <xf numFmtId="168" fontId="0" fillId="0" borderId="0" xfId="0" applyNumberFormat="1" applyFont="1" applyFill="1" applyBorder="1" applyAlignment="1">
      <alignment horizontal="center" vertical="center"/>
    </xf>
    <xf numFmtId="168" fontId="3" fillId="0" borderId="0" xfId="0" applyNumberFormat="1" applyFont="1" applyFill="1" applyAlignment="1">
      <alignment horizontal="center" vertical="center"/>
    </xf>
    <xf numFmtId="165" fontId="0" fillId="0" borderId="0" xfId="0" applyNumberFormat="1" applyFont="1" applyFill="1" applyBorder="1" applyAlignment="1">
      <alignment horizontal="right" vertical="center"/>
    </xf>
    <xf numFmtId="164" fontId="2" fillId="0" borderId="0" xfId="0" applyNumberFormat="1" applyFont="1" applyFill="1" applyAlignment="1">
      <alignment horizontal="center" vertical="center"/>
    </xf>
    <xf numFmtId="49" fontId="2" fillId="0" borderId="0" xfId="0" applyNumberFormat="1" applyFont="1" applyFill="1" applyAlignment="1">
      <alignment horizontal="center" vertical="center"/>
    </xf>
    <xf numFmtId="0" fontId="2" fillId="0" borderId="0" xfId="0" applyFont="1" applyFill="1" applyAlignment="1">
      <alignment vertical="center"/>
    </xf>
    <xf numFmtId="0" fontId="0" fillId="0" borderId="0" xfId="0" applyFont="1" applyBorder="1" applyAlignment="1">
      <alignment horizontal="left" vertical="center"/>
    </xf>
    <xf numFmtId="0" fontId="0" fillId="0" borderId="0" xfId="0" applyAlignment="1">
      <alignment horizontal="left"/>
    </xf>
    <xf numFmtId="166" fontId="3" fillId="0" borderId="0" xfId="0" applyNumberFormat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49" fontId="0" fillId="0" borderId="0" xfId="0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left" vertical="center" wrapText="1"/>
    </xf>
  </cellXfs>
  <cellStyles count="1">
    <cellStyle name="Normal" xfId="0" builtinId="0"/>
  </cellStyles>
  <dxfs count="9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0000;[Red]0.000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0000;[Red]0.000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0000;[Red]0.000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0000;[Red]0.0000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66" formatCode="#,##0.00;[Red]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67" formatCode="#,##0.00000;[Red]#,##0.0000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66" formatCode="#,##0.00;[Red]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67" formatCode="#,##0.00000;[Red]#,##0.0000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67" formatCode="#,##0.00000;[Red]#,##0.0000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67" formatCode="#,##0.00000;[Red]#,##0.000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0000;[Red]0.000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0000;[Red]0.000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65" formatCode="0.00000;[Red]0.000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0000;[Red]0.000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67" formatCode="#,##0.00000;[Red]#,##0.000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;[Red]0.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3" displayName="Table3" ref="A1:BG3" totalsRowShown="0" headerRowDxfId="90" dataDxfId="89">
  <autoFilter ref="A1:BG3" xr:uid="{00000000-0009-0000-0100-000003000000}"/>
  <tableColumns count="59">
    <tableColumn id="1" xr3:uid="{00000000-0010-0000-0000-000001000000}" name="DocumentType" dataDxfId="88"/>
    <tableColumn id="2" xr3:uid="{00000000-0010-0000-0000-000002000000}" name="DocumentTypeVersion" dataDxfId="87"/>
    <tableColumn id="3" xr3:uid="{00000000-0010-0000-0000-000003000000}" name="DateTimeIssued" dataDxfId="86"/>
    <tableColumn id="4" xr3:uid="{00000000-0010-0000-0000-000004000000}" name="TaxpayerActivitycode" dataDxfId="85"/>
    <tableColumn id="5" xr3:uid="{00000000-0010-0000-0000-000005000000}" name="InternaldocumentId" dataDxfId="84"/>
    <tableColumn id="6" xr3:uid="{00000000-0010-0000-0000-000006000000}" name="PurchaseOrderReference" dataDxfId="83"/>
    <tableColumn id="7" xr3:uid="{00000000-0010-0000-0000-000007000000}" name="PurchaseOrderDescription" dataDxfId="82"/>
    <tableColumn id="8" xr3:uid="{00000000-0010-0000-0000-000008000000}" name="SalesOrderReference" dataDxfId="81"/>
    <tableColumn id="9" xr3:uid="{00000000-0010-0000-0000-000009000000}" name="SalesOrderDescription" dataDxfId="80"/>
    <tableColumn id="10" xr3:uid="{00000000-0010-0000-0000-00000A000000}" name="ProformaInvoiceNumber" dataDxfId="79"/>
    <tableColumn id="11" xr3:uid="{00000000-0010-0000-0000-00000B000000}" name="TotalSalesAmount" dataDxfId="78"/>
    <tableColumn id="12" xr3:uid="{00000000-0010-0000-0000-00000C000000}" name="TotalDiscountAmount" dataDxfId="77"/>
    <tableColumn id="13" xr3:uid="{00000000-0010-0000-0000-00000D000000}" name="NetAmount" dataDxfId="76"/>
    <tableColumn id="14" xr3:uid="{00000000-0010-0000-0000-00000E000000}" name="ExtraDiscountAmount" dataDxfId="75"/>
    <tableColumn id="15" xr3:uid="{00000000-0010-0000-0000-00000F000000}" name="TotalItemsDiscountAmount" dataDxfId="74"/>
    <tableColumn id="16" xr3:uid="{00000000-0010-0000-0000-000010000000}" name="TotalAmount" dataDxfId="73"/>
    <tableColumn id="17" xr3:uid="{00000000-0010-0000-0000-000011000000}" name="IssuerId" dataDxfId="72"/>
    <tableColumn id="18" xr3:uid="{00000000-0010-0000-0000-000012000000}" name="IssuerName" dataDxfId="71"/>
    <tableColumn id="19" xr3:uid="{00000000-0010-0000-0000-000013000000}" name="IssuerType" dataDxfId="70"/>
    <tableColumn id="20" xr3:uid="{00000000-0010-0000-0000-000014000000}" name="IssuerBranchID" dataDxfId="69"/>
    <tableColumn id="21" xr3:uid="{00000000-0010-0000-0000-000015000000}" name="IssuerCountry" dataDxfId="68"/>
    <tableColumn id="22" xr3:uid="{00000000-0010-0000-0000-000016000000}" name="IssuerGovernorate" dataDxfId="67"/>
    <tableColumn id="23" xr3:uid="{00000000-0010-0000-0000-000017000000}" name="IssuerRegionCity" dataDxfId="66"/>
    <tableColumn id="24" xr3:uid="{00000000-0010-0000-0000-000018000000}" name="IssuerStreet" dataDxfId="65"/>
    <tableColumn id="25" xr3:uid="{00000000-0010-0000-0000-000019000000}" name="IssuerBuildingNumber" dataDxfId="64"/>
    <tableColumn id="26" xr3:uid="{00000000-0010-0000-0000-00001A000000}" name="IssuerPostalCode" dataDxfId="63"/>
    <tableColumn id="27" xr3:uid="{00000000-0010-0000-0000-00001B000000}" name="IssuerFloor" dataDxfId="62"/>
    <tableColumn id="28" xr3:uid="{00000000-0010-0000-0000-00001C000000}" name="IssuerRoom" dataDxfId="61"/>
    <tableColumn id="29" xr3:uid="{00000000-0010-0000-0000-00001D000000}" name="IssuerLandmark" dataDxfId="60"/>
    <tableColumn id="30" xr3:uid="{00000000-0010-0000-0000-00001E000000}" name="IssuerAdditionalInformation" dataDxfId="59"/>
    <tableColumn id="31" xr3:uid="{00000000-0010-0000-0000-00001F000000}" name="ReceiverId" dataDxfId="58"/>
    <tableColumn id="32" xr3:uid="{00000000-0010-0000-0000-000020000000}" name="ReceiverName" dataDxfId="57"/>
    <tableColumn id="33" xr3:uid="{00000000-0010-0000-0000-000021000000}" name="ReceiverType" dataDxfId="56"/>
    <tableColumn id="34" xr3:uid="{00000000-0010-0000-0000-000022000000}" name="ReceiverCountry" dataDxfId="55"/>
    <tableColumn id="35" xr3:uid="{00000000-0010-0000-0000-000023000000}" name="ReceiverGovernorate" dataDxfId="54"/>
    <tableColumn id="36" xr3:uid="{00000000-0010-0000-0000-000024000000}" name="ReceiverRegionCity" dataDxfId="53"/>
    <tableColumn id="37" xr3:uid="{00000000-0010-0000-0000-000025000000}" name="ReceiverStreet" dataDxfId="52"/>
    <tableColumn id="38" xr3:uid="{00000000-0010-0000-0000-000026000000}" name="ReceiverBuildingNumber" dataDxfId="51"/>
    <tableColumn id="39" xr3:uid="{00000000-0010-0000-0000-000027000000}" name="ReceiverPostalCode" dataDxfId="50"/>
    <tableColumn id="40" xr3:uid="{00000000-0010-0000-0000-000028000000}" name="ReceiverFloor" dataDxfId="49"/>
    <tableColumn id="41" xr3:uid="{00000000-0010-0000-0000-000029000000}" name="ReceiverRoom" dataDxfId="48"/>
    <tableColumn id="42" xr3:uid="{00000000-0010-0000-0000-00002A000000}" name="ReceiverLandmark" dataDxfId="47"/>
    <tableColumn id="43" xr3:uid="{00000000-0010-0000-0000-00002B000000}" name="ReceiverAdditionalInformation" dataDxfId="46"/>
    <tableColumn id="44" xr3:uid="{00000000-0010-0000-0000-00002C000000}" name="BankName" dataDxfId="45"/>
    <tableColumn id="45" xr3:uid="{00000000-0010-0000-0000-00002D000000}" name="BankAddress" dataDxfId="44"/>
    <tableColumn id="46" xr3:uid="{00000000-0010-0000-0000-00002E000000}" name="BankAccountNo" dataDxfId="43"/>
    <tableColumn id="47" xr3:uid="{00000000-0010-0000-0000-00002F000000}" name="BankAccountIBAN" dataDxfId="42"/>
    <tableColumn id="48" xr3:uid="{00000000-0010-0000-0000-000030000000}" name="SwiftCode" dataDxfId="41"/>
    <tableColumn id="49" xr3:uid="{00000000-0010-0000-0000-000031000000}" name="PaymentTerms" dataDxfId="40"/>
    <tableColumn id="50" xr3:uid="{00000000-0010-0000-0000-000032000000}" name="Approach" dataDxfId="39"/>
    <tableColumn id="51" xr3:uid="{00000000-0010-0000-0000-000033000000}" name="Packaging" dataDxfId="38"/>
    <tableColumn id="52" xr3:uid="{00000000-0010-0000-0000-000034000000}" name="DateValidity" dataDxfId="37"/>
    <tableColumn id="53" xr3:uid="{00000000-0010-0000-0000-000035000000}" name="ExportPort" dataDxfId="36"/>
    <tableColumn id="54" xr3:uid="{00000000-0010-0000-0000-000036000000}" name="CountryOfOrigin" dataDxfId="35"/>
    <tableColumn id="55" xr3:uid="{00000000-0010-0000-0000-000037000000}" name="GrossWeight" dataDxfId="34"/>
    <tableColumn id="56" xr3:uid="{00000000-0010-0000-0000-000038000000}" name="NetWeight" dataDxfId="33"/>
    <tableColumn id="57" xr3:uid="{00000000-0010-0000-0000-000039000000}" name="InternalDocumentStatus" dataDxfId="32"/>
    <tableColumn id="58" xr3:uid="{00000000-0010-0000-0000-00003A000000}" name="DeliveryTerms" dataDxfId="31"/>
    <tableColumn id="59" xr3:uid="{00000000-0010-0000-0000-00003B000000}" name="ParentInternalDocumentId" dataDxfId="30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1:T5" totalsRowShown="0" headerRowDxfId="29" dataDxfId="28">
  <autoFilter ref="A1:T5" xr:uid="{00000000-0009-0000-0100-000002000000}"/>
  <tableColumns count="20">
    <tableColumn id="1" xr3:uid="{00000000-0010-0000-0100-000001000000}" name="InternalInvoiceLineId" dataDxfId="27"/>
    <tableColumn id="2" xr3:uid="{00000000-0010-0000-0100-000002000000}" name="ItemType" dataDxfId="26"/>
    <tableColumn id="3" xr3:uid="{00000000-0010-0000-0100-000003000000}" name="ItemCode" dataDxfId="25"/>
    <tableColumn id="4" xr3:uid="{00000000-0010-0000-0100-000004000000}" name="UnitType" dataDxfId="24"/>
    <tableColumn id="5" xr3:uid="{00000000-0010-0000-0100-000005000000}" name="Quantity" dataDxfId="23"/>
    <tableColumn id="6" xr3:uid="{00000000-0010-0000-0100-000006000000}" name="InternalCode" dataDxfId="22"/>
    <tableColumn id="7" xr3:uid="{00000000-0010-0000-0100-000007000000}" name="SalesTotal" dataDxfId="21"/>
    <tableColumn id="8" xr3:uid="{00000000-0010-0000-0100-000008000000}" name="Total" dataDxfId="20">
      <calculatedColumnFormula>Table2[[#This Row],[NetTotal]]+Table1[[#This Row],[Amount]]</calculatedColumnFormula>
    </tableColumn>
    <tableColumn id="9" xr3:uid="{00000000-0010-0000-0100-000009000000}" name="ValueDifference" dataDxfId="19"/>
    <tableColumn id="10" xr3:uid="{00000000-0010-0000-0100-00000A000000}" name="TotalTaxableFees" dataDxfId="18"/>
    <tableColumn id="11" xr3:uid="{00000000-0010-0000-0100-00000B000000}" name="NetTotal" dataDxfId="17"/>
    <tableColumn id="12" xr3:uid="{00000000-0010-0000-0100-00000C000000}" name="ItemsDiscount" dataDxfId="16"/>
    <tableColumn id="13" xr3:uid="{00000000-0010-0000-0100-00000D000000}" name="Description" dataDxfId="15"/>
    <tableColumn id="14" xr3:uid="{00000000-0010-0000-0100-00000E000000}" name="CurrencySold" dataDxfId="14"/>
    <tableColumn id="15" xr3:uid="{00000000-0010-0000-0100-00000F000000}" name="AmountEGP" dataDxfId="13">
      <calculatedColumnFormula>G2/E2</calculatedColumnFormula>
    </tableColumn>
    <tableColumn id="16" xr3:uid="{00000000-0010-0000-0100-000010000000}" name="AmountSold" dataDxfId="12">
      <calculatedColumnFormula>Table2[[#This Row],[AmountEGP]]/Table2[[#This Row],[CurrencyExchangeRate]]</calculatedColumnFormula>
    </tableColumn>
    <tableColumn id="17" xr3:uid="{00000000-0010-0000-0100-000011000000}" name="CurrencyExchangeRate" dataDxfId="11"/>
    <tableColumn id="18" xr3:uid="{00000000-0010-0000-0100-000012000000}" name="DiscountRate" dataDxfId="10"/>
    <tableColumn id="19" xr3:uid="{00000000-0010-0000-0100-000013000000}" name="DiscountAmount" dataDxfId="9"/>
    <tableColumn id="20" xr3:uid="{00000000-0010-0000-0100-000014000000}" name="InternalDocumentId" dataDxfId="8"/>
  </tableColumns>
  <tableStyleInfo name="TableStyleMedium1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Table1" displayName="Table1" ref="A1:F5" totalsRowShown="0" headerRowDxfId="7" dataDxfId="6">
  <autoFilter ref="A1:F5" xr:uid="{00000000-0009-0000-0100-000001000000}"/>
  <tableColumns count="6">
    <tableColumn id="1" xr3:uid="{00000000-0010-0000-0200-000001000000}" name="InternalId" dataDxfId="5"/>
    <tableColumn id="2" xr3:uid="{00000000-0010-0000-0200-000002000000}" name="TaxType" dataDxfId="4"/>
    <tableColumn id="3" xr3:uid="{00000000-0010-0000-0200-000003000000}" name="Rate" dataDxfId="3"/>
    <tableColumn id="4" xr3:uid="{00000000-0010-0000-0200-000004000000}" name="Amount" dataDxfId="2">
      <calculatedColumnFormula>Table2[[#This Row],[NetTotal]]*Table1[[#This Row],[Rate]]/100</calculatedColumnFormula>
    </tableColumn>
    <tableColumn id="5" xr3:uid="{00000000-0010-0000-0200-000005000000}" name="SubType" dataDxfId="1"/>
    <tableColumn id="6" xr3:uid="{00000000-0010-0000-0200-000006000000}" name="InternalInvoiceLineId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G3"/>
  <sheetViews>
    <sheetView tabSelected="1" zoomScale="70" zoomScaleNormal="70" workbookViewId="0">
      <selection activeCell="C2" sqref="C2"/>
    </sheetView>
  </sheetViews>
  <sheetFormatPr defaultColWidth="8.85546875" defaultRowHeight="15" x14ac:dyDescent="0.25"/>
  <cols>
    <col min="1" max="1" width="18" bestFit="1" customWidth="1"/>
    <col min="2" max="2" width="21.7109375" bestFit="1" customWidth="1"/>
    <col min="3" max="3" width="29.7109375" bestFit="1" customWidth="1"/>
    <col min="4" max="4" width="22.28515625" customWidth="1"/>
    <col min="5" max="5" width="26.28515625" customWidth="1"/>
    <col min="6" max="6" width="25.85546875" bestFit="1" customWidth="1"/>
    <col min="7" max="7" width="24.42578125" bestFit="1" customWidth="1"/>
    <col min="8" max="8" width="20.140625" bestFit="1" customWidth="1"/>
    <col min="9" max="9" width="21.140625" bestFit="1" customWidth="1"/>
    <col min="10" max="10" width="23" bestFit="1" customWidth="1"/>
    <col min="11" max="11" width="17.7109375" bestFit="1" customWidth="1"/>
    <col min="12" max="12" width="20.85546875" bestFit="1" customWidth="1"/>
    <col min="13" max="13" width="16" bestFit="1" customWidth="1"/>
    <col min="14" max="14" width="20.85546875" bestFit="1" customWidth="1"/>
    <col min="15" max="15" width="25.28515625" bestFit="1" customWidth="1"/>
    <col min="16" max="16" width="17.140625" bestFit="1" customWidth="1"/>
    <col min="17" max="17" width="12.5703125" bestFit="1" customWidth="1"/>
    <col min="18" max="18" width="35.85546875" bestFit="1" customWidth="1"/>
    <col min="19" max="19" width="11.85546875" bestFit="1" customWidth="1"/>
    <col min="20" max="20" width="15.140625" bestFit="1" customWidth="1"/>
    <col min="21" max="21" width="14.28515625" bestFit="1" customWidth="1"/>
    <col min="22" max="22" width="18" bestFit="1" customWidth="1"/>
    <col min="23" max="23" width="20.5703125" bestFit="1" customWidth="1"/>
    <col min="24" max="24" width="27.7109375" bestFit="1" customWidth="1"/>
    <col min="25" max="25" width="21" customWidth="1"/>
    <col min="26" max="26" width="16.85546875" customWidth="1"/>
    <col min="27" max="27" width="12.140625" customWidth="1"/>
    <col min="28" max="28" width="12.7109375" bestFit="1" customWidth="1"/>
    <col min="29" max="29" width="15.7109375" customWidth="1"/>
    <col min="30" max="30" width="25.85546875" customWidth="1"/>
    <col min="31" max="31" width="34.7109375" customWidth="1"/>
    <col min="32" max="32" width="42.28515625" bestFit="1" customWidth="1"/>
    <col min="33" max="33" width="14.140625" bestFit="1" customWidth="1"/>
    <col min="34" max="34" width="16.7109375" bestFit="1" customWidth="1"/>
    <col min="35" max="35" width="20.42578125" bestFit="1" customWidth="1"/>
    <col min="36" max="36" width="24.140625" bestFit="1" customWidth="1"/>
    <col min="37" max="37" width="67.85546875" style="27" bestFit="1" customWidth="1"/>
    <col min="38" max="38" width="23.28515625" style="27" bestFit="1" customWidth="1"/>
    <col min="39" max="39" width="19.28515625" bestFit="1" customWidth="1"/>
    <col min="40" max="40" width="14.42578125" bestFit="1" customWidth="1"/>
    <col min="41" max="41" width="15" bestFit="1" customWidth="1"/>
    <col min="42" max="42" width="18" bestFit="1" customWidth="1"/>
    <col min="43" max="43" width="28.140625" bestFit="1" customWidth="1"/>
    <col min="44" max="44" width="15.140625" bestFit="1" customWidth="1"/>
    <col min="45" max="45" width="34.42578125" bestFit="1" customWidth="1"/>
    <col min="46" max="46" width="24.85546875" bestFit="1" customWidth="1"/>
    <col min="47" max="47" width="41.85546875" customWidth="1"/>
    <col min="48" max="48" width="11.42578125" bestFit="1" customWidth="1"/>
    <col min="49" max="49" width="15.140625" bestFit="1" customWidth="1"/>
    <col min="50" max="51" width="11.140625" bestFit="1" customWidth="1"/>
    <col min="52" max="52" width="13.28515625" bestFit="1" customWidth="1"/>
    <col min="53" max="53" width="12" bestFit="1" customWidth="1"/>
    <col min="54" max="54" width="16.140625" bestFit="1" customWidth="1"/>
    <col min="55" max="55" width="13.42578125" bestFit="1" customWidth="1"/>
    <col min="56" max="56" width="12.140625" bestFit="1" customWidth="1"/>
    <col min="57" max="57" width="22.85546875" style="1" bestFit="1" customWidth="1"/>
    <col min="58" max="58" width="14.85546875" bestFit="1" customWidth="1"/>
    <col min="59" max="59" width="25" bestFit="1" customWidth="1"/>
  </cols>
  <sheetData>
    <row r="1" spans="1:59" s="7" customFormat="1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89</v>
      </c>
      <c r="W1" s="7" t="s">
        <v>21</v>
      </c>
      <c r="X1" s="7" t="s">
        <v>22</v>
      </c>
      <c r="Y1" s="7" t="s">
        <v>23</v>
      </c>
      <c r="Z1" s="7" t="s">
        <v>24</v>
      </c>
      <c r="AA1" s="7" t="s">
        <v>25</v>
      </c>
      <c r="AB1" s="7" t="s">
        <v>26</v>
      </c>
      <c r="AC1" s="7" t="s">
        <v>27</v>
      </c>
      <c r="AD1" s="7" t="s">
        <v>28</v>
      </c>
      <c r="AE1" s="7" t="s">
        <v>29</v>
      </c>
      <c r="AF1" s="7" t="s">
        <v>30</v>
      </c>
      <c r="AG1" s="7" t="s">
        <v>31</v>
      </c>
      <c r="AH1" s="7" t="s">
        <v>32</v>
      </c>
      <c r="AI1" s="7" t="s">
        <v>88</v>
      </c>
      <c r="AJ1" s="7" t="s">
        <v>33</v>
      </c>
      <c r="AK1" s="26" t="s">
        <v>34</v>
      </c>
      <c r="AL1" s="26" t="s">
        <v>35</v>
      </c>
      <c r="AM1" s="7" t="s">
        <v>36</v>
      </c>
      <c r="AN1" s="7" t="s">
        <v>37</v>
      </c>
      <c r="AO1" s="7" t="s">
        <v>38</v>
      </c>
      <c r="AP1" s="7" t="s">
        <v>39</v>
      </c>
      <c r="AQ1" s="7" t="s">
        <v>40</v>
      </c>
      <c r="AR1" s="7" t="s">
        <v>41</v>
      </c>
      <c r="AS1" s="7" t="s">
        <v>42</v>
      </c>
      <c r="AT1" s="7" t="s">
        <v>43</v>
      </c>
      <c r="AU1" s="7" t="s">
        <v>44</v>
      </c>
      <c r="AV1" s="7" t="s">
        <v>45</v>
      </c>
      <c r="AW1" s="7" t="s">
        <v>46</v>
      </c>
      <c r="AX1" s="7" t="s">
        <v>47</v>
      </c>
      <c r="AY1" s="7" t="s">
        <v>48</v>
      </c>
      <c r="AZ1" s="7" t="s">
        <v>49</v>
      </c>
      <c r="BA1" s="7" t="s">
        <v>50</v>
      </c>
      <c r="BB1" s="7" t="s">
        <v>51</v>
      </c>
      <c r="BC1" s="7" t="s">
        <v>52</v>
      </c>
      <c r="BD1" s="7" t="s">
        <v>53</v>
      </c>
      <c r="BE1" s="5" t="s">
        <v>54</v>
      </c>
      <c r="BF1" s="7" t="s">
        <v>55</v>
      </c>
      <c r="BG1" s="7" t="s">
        <v>56</v>
      </c>
    </row>
    <row r="2" spans="1:59" ht="45" x14ac:dyDescent="0.25">
      <c r="A2" s="5" t="s">
        <v>57</v>
      </c>
      <c r="B2" s="3" t="s">
        <v>108</v>
      </c>
      <c r="C2" s="3" t="s">
        <v>123</v>
      </c>
      <c r="D2" s="9">
        <v>6920</v>
      </c>
      <c r="E2" s="10">
        <v>21002994</v>
      </c>
      <c r="F2" s="9"/>
      <c r="G2" s="9"/>
      <c r="H2" s="9"/>
      <c r="I2" s="9"/>
      <c r="J2" s="9"/>
      <c r="K2" s="18">
        <v>43500</v>
      </c>
      <c r="L2" s="11">
        <v>0</v>
      </c>
      <c r="M2" s="18">
        <f>Table3[[#This Row],[TotalSalesAmount]]+Table3[[#This Row],[TotalDiscountAmount]]</f>
        <v>43500</v>
      </c>
      <c r="N2" s="11">
        <v>0</v>
      </c>
      <c r="O2" s="11">
        <v>0</v>
      </c>
      <c r="P2" s="18">
        <f>(Table3[[#This Row],[NetAmount]])+(Table3[[#This Row],[NetAmount]]*14%)</f>
        <v>49590</v>
      </c>
      <c r="Q2" s="9">
        <v>200080652</v>
      </c>
      <c r="R2" s="9" t="s">
        <v>90</v>
      </c>
      <c r="S2" s="5" t="s">
        <v>58</v>
      </c>
      <c r="T2" s="9">
        <v>0</v>
      </c>
      <c r="U2" s="9" t="s">
        <v>59</v>
      </c>
      <c r="V2" s="5" t="s">
        <v>60</v>
      </c>
      <c r="W2" s="9" t="s">
        <v>91</v>
      </c>
      <c r="X2" s="9" t="s">
        <v>92</v>
      </c>
      <c r="Y2" s="9">
        <v>51</v>
      </c>
      <c r="Z2" s="9"/>
      <c r="AA2" s="9" t="s">
        <v>93</v>
      </c>
      <c r="AB2" s="9"/>
      <c r="AC2" s="9"/>
      <c r="AD2" s="9"/>
      <c r="AE2" s="30" t="s">
        <v>121</v>
      </c>
      <c r="AF2" s="25" t="s">
        <v>104</v>
      </c>
      <c r="AG2" s="5" t="s">
        <v>58</v>
      </c>
      <c r="AH2" s="9" t="s">
        <v>59</v>
      </c>
      <c r="AI2" s="9" t="s">
        <v>105</v>
      </c>
      <c r="AJ2" s="9" t="s">
        <v>105</v>
      </c>
      <c r="AK2" s="19" t="s">
        <v>106</v>
      </c>
      <c r="AL2" s="19" t="s">
        <v>106</v>
      </c>
      <c r="AM2" s="9" t="s">
        <v>107</v>
      </c>
      <c r="AN2" s="9"/>
      <c r="AO2" s="9"/>
      <c r="AP2" s="9"/>
      <c r="AQ2" s="9"/>
      <c r="AR2" s="5" t="s">
        <v>94</v>
      </c>
      <c r="AS2" s="5" t="s">
        <v>95</v>
      </c>
      <c r="AT2" s="12" t="s">
        <v>96</v>
      </c>
      <c r="AU2" s="12" t="s">
        <v>99</v>
      </c>
      <c r="AV2" s="5" t="s">
        <v>97</v>
      </c>
      <c r="AW2" s="5" t="s">
        <v>98</v>
      </c>
      <c r="AX2" s="9"/>
      <c r="AY2" s="9"/>
      <c r="AZ2" s="9"/>
      <c r="BA2" s="9"/>
      <c r="BB2" s="9"/>
      <c r="BC2" s="14">
        <v>0</v>
      </c>
      <c r="BD2" s="14">
        <v>0</v>
      </c>
      <c r="BE2" s="5" t="s">
        <v>122</v>
      </c>
      <c r="BF2" s="9"/>
      <c r="BG2" s="9"/>
    </row>
    <row r="3" spans="1:59" x14ac:dyDescent="0.25">
      <c r="A3" s="9"/>
      <c r="B3" s="23"/>
      <c r="C3" s="24"/>
      <c r="D3" s="9"/>
      <c r="E3" s="10"/>
      <c r="F3" s="9"/>
      <c r="G3" s="9"/>
      <c r="H3" s="9"/>
      <c r="I3" s="9"/>
      <c r="J3" s="9"/>
      <c r="K3" s="15"/>
      <c r="L3" s="16"/>
      <c r="M3" s="17"/>
      <c r="N3" s="16"/>
      <c r="O3" s="16"/>
      <c r="P3" s="15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19"/>
      <c r="AL3" s="1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14"/>
      <c r="BD3" s="14"/>
      <c r="BE3" s="9"/>
      <c r="BF3" s="9"/>
      <c r="BG3" s="9"/>
    </row>
  </sheetData>
  <dataValidations count="2">
    <dataValidation type="list" allowBlank="1" showInputMessage="1" showErrorMessage="1" sqref="BE2:BE3" xr:uid="{00000000-0002-0000-0000-000000000000}">
      <formula1>"Completed, Updated"</formula1>
    </dataValidation>
    <dataValidation type="list" allowBlank="1" showInputMessage="1" showErrorMessage="1" sqref="B2:B3" xr:uid="{00000000-0002-0000-0000-000001000000}">
      <formula1>"0.9, 1.0"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5"/>
  <sheetViews>
    <sheetView zoomScale="90" zoomScaleNormal="90" workbookViewId="0">
      <selection activeCell="F11" sqref="F11"/>
    </sheetView>
  </sheetViews>
  <sheetFormatPr defaultColWidth="8.85546875" defaultRowHeight="15" x14ac:dyDescent="0.25"/>
  <cols>
    <col min="1" max="1" width="23" bestFit="1" customWidth="1"/>
    <col min="2" max="2" width="13.42578125" bestFit="1" customWidth="1"/>
    <col min="3" max="3" width="17.85546875" bestFit="1" customWidth="1"/>
    <col min="4" max="4" width="16.5703125" bestFit="1" customWidth="1"/>
    <col min="5" max="5" width="13" bestFit="1" customWidth="1"/>
    <col min="6" max="6" width="16.28515625" bestFit="1" customWidth="1"/>
    <col min="7" max="8" width="15.5703125" bestFit="1" customWidth="1"/>
    <col min="9" max="9" width="18.85546875" bestFit="1" customWidth="1"/>
    <col min="10" max="10" width="19.28515625" bestFit="1" customWidth="1"/>
    <col min="11" max="11" width="15.5703125" bestFit="1" customWidth="1"/>
    <col min="12" max="12" width="17.28515625" bestFit="1" customWidth="1"/>
    <col min="13" max="13" width="66" customWidth="1"/>
    <col min="14" max="14" width="16.42578125" bestFit="1" customWidth="1"/>
    <col min="15" max="15" width="15.42578125" bestFit="1" customWidth="1"/>
    <col min="16" max="16" width="15.85546875" bestFit="1" customWidth="1"/>
    <col min="17" max="17" width="24" bestFit="1" customWidth="1"/>
    <col min="18" max="18" width="16.42578125" bestFit="1" customWidth="1"/>
    <col min="19" max="19" width="19.28515625" bestFit="1" customWidth="1"/>
    <col min="20" max="20" width="22.140625" bestFit="1" customWidth="1"/>
  </cols>
  <sheetData>
    <row r="1" spans="1:20" s="8" customFormat="1" x14ac:dyDescent="0.25">
      <c r="A1" s="2" t="s">
        <v>61</v>
      </c>
      <c r="B1" s="2" t="s">
        <v>62</v>
      </c>
      <c r="C1" s="2" t="s">
        <v>63</v>
      </c>
      <c r="D1" s="2" t="s">
        <v>64</v>
      </c>
      <c r="E1" s="2" t="s">
        <v>65</v>
      </c>
      <c r="F1" s="2" t="s">
        <v>66</v>
      </c>
      <c r="G1" s="2" t="s">
        <v>67</v>
      </c>
      <c r="H1" s="2" t="s">
        <v>68</v>
      </c>
      <c r="I1" s="2" t="s">
        <v>69</v>
      </c>
      <c r="J1" s="2" t="s">
        <v>70</v>
      </c>
      <c r="K1" s="2" t="s">
        <v>71</v>
      </c>
      <c r="L1" s="2" t="s">
        <v>72</v>
      </c>
      <c r="M1" s="2" t="s">
        <v>73</v>
      </c>
      <c r="N1" s="2" t="s">
        <v>74</v>
      </c>
      <c r="O1" s="2" t="s">
        <v>75</v>
      </c>
      <c r="P1" s="2" t="s">
        <v>76</v>
      </c>
      <c r="Q1" s="2" t="s">
        <v>77</v>
      </c>
      <c r="R1" s="2" t="s">
        <v>78</v>
      </c>
      <c r="S1" s="2" t="s">
        <v>79</v>
      </c>
      <c r="T1" s="2" t="s">
        <v>80</v>
      </c>
    </row>
    <row r="2" spans="1:20" x14ac:dyDescent="0.25">
      <c r="A2" s="31" t="s">
        <v>109</v>
      </c>
      <c r="B2" s="5" t="s">
        <v>81</v>
      </c>
      <c r="C2" s="5" t="s">
        <v>100</v>
      </c>
      <c r="D2" s="5" t="s">
        <v>103</v>
      </c>
      <c r="E2" s="4">
        <v>1</v>
      </c>
      <c r="F2" s="5">
        <v>69</v>
      </c>
      <c r="G2" s="18">
        <v>10000</v>
      </c>
      <c r="H2" s="18">
        <f>Table2[[#This Row],[NetTotal]]+Table1[[#This Row],[Amount]]</f>
        <v>11400</v>
      </c>
      <c r="I2" s="20">
        <v>0</v>
      </c>
      <c r="J2" s="21">
        <v>0</v>
      </c>
      <c r="K2" s="18">
        <v>10000</v>
      </c>
      <c r="L2" s="5">
        <v>0</v>
      </c>
      <c r="M2" s="32" t="s">
        <v>117</v>
      </c>
      <c r="N2" s="9" t="s">
        <v>82</v>
      </c>
      <c r="O2" s="28">
        <f t="shared" ref="O2:O5" si="0">G2/E2</f>
        <v>10000</v>
      </c>
      <c r="P2" s="22">
        <v>0</v>
      </c>
      <c r="Q2" s="16">
        <v>0</v>
      </c>
      <c r="R2" s="6">
        <v>0</v>
      </c>
      <c r="S2" s="6">
        <v>0</v>
      </c>
      <c r="T2" s="10">
        <v>21002994</v>
      </c>
    </row>
    <row r="3" spans="1:20" x14ac:dyDescent="0.25">
      <c r="A3" s="31" t="s">
        <v>110</v>
      </c>
      <c r="B3" s="5" t="s">
        <v>81</v>
      </c>
      <c r="C3" s="5" t="s">
        <v>100</v>
      </c>
      <c r="D3" s="5" t="s">
        <v>103</v>
      </c>
      <c r="E3" s="4">
        <v>1</v>
      </c>
      <c r="F3" s="5">
        <v>69</v>
      </c>
      <c r="G3" s="18">
        <v>7500</v>
      </c>
      <c r="H3" s="18">
        <f>Table2[[#This Row],[NetTotal]]+Table1[[#This Row],[Amount]]</f>
        <v>8550</v>
      </c>
      <c r="I3" s="20">
        <v>0</v>
      </c>
      <c r="J3" s="21">
        <v>0</v>
      </c>
      <c r="K3" s="18">
        <v>7500</v>
      </c>
      <c r="L3" s="5">
        <v>0</v>
      </c>
      <c r="M3" s="32" t="s">
        <v>118</v>
      </c>
      <c r="N3" s="9" t="s">
        <v>82</v>
      </c>
      <c r="O3" s="28">
        <f t="shared" si="0"/>
        <v>7500</v>
      </c>
      <c r="P3" s="22">
        <v>0</v>
      </c>
      <c r="Q3" s="16">
        <v>0</v>
      </c>
      <c r="R3" s="6">
        <v>0</v>
      </c>
      <c r="S3" s="6">
        <v>0</v>
      </c>
      <c r="T3" s="10">
        <v>21002994</v>
      </c>
    </row>
    <row r="4" spans="1:20" x14ac:dyDescent="0.25">
      <c r="A4" s="31" t="s">
        <v>111</v>
      </c>
      <c r="B4" s="5" t="s">
        <v>81</v>
      </c>
      <c r="C4" s="5" t="s">
        <v>100</v>
      </c>
      <c r="D4" s="5" t="s">
        <v>103</v>
      </c>
      <c r="E4" s="4">
        <v>1</v>
      </c>
      <c r="F4" s="5">
        <v>69</v>
      </c>
      <c r="G4" s="18">
        <v>16000</v>
      </c>
      <c r="H4" s="18">
        <f>Table2[[#This Row],[NetTotal]]+Table1[[#This Row],[Amount]]</f>
        <v>18240</v>
      </c>
      <c r="I4" s="20">
        <v>0</v>
      </c>
      <c r="J4" s="21">
        <v>0</v>
      </c>
      <c r="K4" s="18">
        <v>16000</v>
      </c>
      <c r="L4" s="5">
        <v>0</v>
      </c>
      <c r="M4" s="32" t="s">
        <v>119</v>
      </c>
      <c r="N4" s="9" t="s">
        <v>82</v>
      </c>
      <c r="O4" s="28">
        <f t="shared" si="0"/>
        <v>16000</v>
      </c>
      <c r="P4" s="22">
        <v>0</v>
      </c>
      <c r="Q4" s="16">
        <v>0</v>
      </c>
      <c r="R4" s="6">
        <v>0</v>
      </c>
      <c r="S4" s="6">
        <v>0</v>
      </c>
      <c r="T4" s="10">
        <v>21002994</v>
      </c>
    </row>
    <row r="5" spans="1:20" x14ac:dyDescent="0.25">
      <c r="A5" s="31" t="s">
        <v>112</v>
      </c>
      <c r="B5" s="5" t="s">
        <v>81</v>
      </c>
      <c r="C5" s="5" t="s">
        <v>100</v>
      </c>
      <c r="D5" s="5" t="s">
        <v>103</v>
      </c>
      <c r="E5" s="4">
        <v>1</v>
      </c>
      <c r="F5" s="5">
        <v>69</v>
      </c>
      <c r="G5" s="18">
        <v>10000</v>
      </c>
      <c r="H5" s="18">
        <f>Table2[[#This Row],[NetTotal]]+Table1[[#This Row],[Amount]]</f>
        <v>11400</v>
      </c>
      <c r="I5" s="20">
        <v>0</v>
      </c>
      <c r="J5" s="21">
        <v>0</v>
      </c>
      <c r="K5" s="18">
        <v>10000</v>
      </c>
      <c r="L5" s="5">
        <v>0</v>
      </c>
      <c r="M5" s="32" t="s">
        <v>120</v>
      </c>
      <c r="N5" s="9" t="s">
        <v>82</v>
      </c>
      <c r="O5" s="28">
        <f t="shared" si="0"/>
        <v>10000</v>
      </c>
      <c r="P5" s="22">
        <v>0</v>
      </c>
      <c r="Q5" s="16">
        <v>0</v>
      </c>
      <c r="R5" s="6">
        <v>0</v>
      </c>
      <c r="S5" s="6">
        <v>0</v>
      </c>
      <c r="T5" s="10">
        <v>21002994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5"/>
  <sheetViews>
    <sheetView zoomScale="120" zoomScaleNormal="120" workbookViewId="0">
      <selection activeCell="F13" sqref="F13"/>
    </sheetView>
  </sheetViews>
  <sheetFormatPr defaultColWidth="8.85546875" defaultRowHeight="15" x14ac:dyDescent="0.25"/>
  <cols>
    <col min="1" max="1" width="13.85546875" bestFit="1" customWidth="1"/>
    <col min="2" max="2" width="12.28515625" bestFit="1" customWidth="1"/>
    <col min="3" max="3" width="9.7109375" bestFit="1" customWidth="1"/>
    <col min="4" max="4" width="12.42578125" bestFit="1" customWidth="1"/>
    <col min="5" max="5" width="12.7109375" bestFit="1" customWidth="1"/>
    <col min="6" max="6" width="23" bestFit="1" customWidth="1"/>
  </cols>
  <sheetData>
    <row r="1" spans="1:6" s="8" customFormat="1" x14ac:dyDescent="0.25">
      <c r="A1" s="2" t="s">
        <v>83</v>
      </c>
      <c r="B1" s="2" t="s">
        <v>84</v>
      </c>
      <c r="C1" s="2" t="s">
        <v>85</v>
      </c>
      <c r="D1" s="2" t="s">
        <v>86</v>
      </c>
      <c r="E1" s="2" t="s">
        <v>87</v>
      </c>
      <c r="F1" s="2" t="s">
        <v>61</v>
      </c>
    </row>
    <row r="2" spans="1:6" x14ac:dyDescent="0.25">
      <c r="A2" s="30" t="s">
        <v>113</v>
      </c>
      <c r="B2" s="3" t="s">
        <v>101</v>
      </c>
      <c r="C2" s="13">
        <v>14</v>
      </c>
      <c r="D2" s="13">
        <f>Table2[[#This Row],[NetTotal]]*Table1[[#This Row],[Rate]]/100</f>
        <v>1400</v>
      </c>
      <c r="E2" s="3" t="s">
        <v>102</v>
      </c>
      <c r="F2" s="29" t="s">
        <v>109</v>
      </c>
    </row>
    <row r="3" spans="1:6" x14ac:dyDescent="0.25">
      <c r="A3" s="30" t="s">
        <v>114</v>
      </c>
      <c r="B3" s="3" t="s">
        <v>101</v>
      </c>
      <c r="C3" s="13">
        <v>14</v>
      </c>
      <c r="D3" s="13">
        <f>Table2[[#This Row],[NetTotal]]*Table1[[#This Row],[Rate]]/100</f>
        <v>1050</v>
      </c>
      <c r="E3" s="3" t="s">
        <v>102</v>
      </c>
      <c r="F3" s="29" t="s">
        <v>110</v>
      </c>
    </row>
    <row r="4" spans="1:6" x14ac:dyDescent="0.25">
      <c r="A4" s="30" t="s">
        <v>115</v>
      </c>
      <c r="B4" s="3" t="s">
        <v>101</v>
      </c>
      <c r="C4" s="13">
        <v>14</v>
      </c>
      <c r="D4" s="13">
        <f>Table2[[#This Row],[NetTotal]]*Table1[[#This Row],[Rate]]/100</f>
        <v>2240</v>
      </c>
      <c r="E4" s="3" t="s">
        <v>102</v>
      </c>
      <c r="F4" s="29" t="s">
        <v>111</v>
      </c>
    </row>
    <row r="5" spans="1:6" x14ac:dyDescent="0.25">
      <c r="A5" s="30" t="s">
        <v>116</v>
      </c>
      <c r="B5" s="3" t="s">
        <v>101</v>
      </c>
      <c r="C5" s="13">
        <v>14</v>
      </c>
      <c r="D5" s="13">
        <f>Table2[[#This Row],[NetTotal]]*Table1[[#This Row],[Rate]]/100</f>
        <v>1400</v>
      </c>
      <c r="E5" s="3" t="s">
        <v>102</v>
      </c>
      <c r="F5" s="29" t="s">
        <v>112</v>
      </c>
    </row>
  </sheetData>
  <pageMargins left="0.7" right="0.7" top="0.75" bottom="0.75" header="0.3" footer="0.3"/>
  <pageSetup orientation="portrait" horizontalDpi="90" verticalDpi="9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Documents</vt:lpstr>
      <vt:lpstr>Invoice Lines</vt:lpstr>
      <vt:lpstr>Taxable Items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2022-01-04T09:42:14Z</dcterms:modified>
</cp:coreProperties>
</file>