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hmoudmobir/Desktop/Work/zeolites/zeolites/app/services/calculate_emissions/shipping/data/"/>
    </mc:Choice>
  </mc:AlternateContent>
  <xr:revisionPtr revIDLastSave="0" documentId="13_ncr:1_{38A115F2-199A-E347-B79F-2266EEA363E2}" xr6:coauthVersionLast="47" xr6:coauthVersionMax="47" xr10:uidLastSave="{00000000-0000-0000-0000-000000000000}"/>
  <bookViews>
    <workbookView xWindow="0" yWindow="740" windowWidth="15420" windowHeight="18900" activeTab="1" xr2:uid="{22EC22EC-EC97-5D42-B2C2-2A0AA22BFA4B}"/>
  </bookViews>
  <sheets>
    <sheet name="electricity_intensity" sheetId="10" r:id="rId1"/>
    <sheet name="emission_factors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5" i="12" l="1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126" i="12"/>
  <c r="H127" i="12"/>
  <c r="H128" i="12"/>
  <c r="H129" i="12"/>
  <c r="H130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90" i="12"/>
  <c r="H91" i="12"/>
  <c r="H92" i="12"/>
  <c r="H93" i="12"/>
  <c r="H89" i="12"/>
  <c r="H86" i="12"/>
  <c r="H87" i="12"/>
  <c r="H88" i="12"/>
  <c r="H85" i="12"/>
  <c r="F142" i="10"/>
  <c r="E14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tc={A90A4A60-332D-3E4C-8353-DB0A3BF2D8AC}</author>
    <author>Mahmoud Mobir</author>
  </authors>
  <commentList>
    <comment ref="H1" authorId="0" shapeId="0" xr:uid="{A90A4A60-332D-3E4C-8353-DB0A3BF2D8A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electric transportation modes, the values reflect electricity consumption in kwh/t-km. These values will be multiplied by electricity intensity (kgCO2/kwh) to get emission factors</t>
      </text>
    </comment>
    <comment ref="H41" authorId="1" shapeId="0" xr:uid="{9BDC6C5D-5568-F647-B28E-889368EFA0A4}">
      <text>
        <r>
          <rPr>
            <b/>
            <sz val="10"/>
            <color rgb="FF000000"/>
            <rFont val="Tahoma"/>
            <family val="2"/>
          </rPr>
          <t>Mahmoud Mobir: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 or kg?</t>
        </r>
      </text>
    </comment>
    <comment ref="I87" authorId="1" shapeId="0" xr:uid="{C07FAF1D-8EAA-0045-8A34-84ACA6DF39D1}">
      <text>
        <r>
          <rPr>
            <b/>
            <sz val="10"/>
            <color rgb="FF000000"/>
            <rFont val="Tahoma"/>
            <family val="2"/>
          </rPr>
          <t>Mahmoud Mobir: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 or kg?</t>
        </r>
      </text>
    </comment>
  </commentList>
</comments>
</file>

<file path=xl/sharedStrings.xml><?xml version="1.0" encoding="utf-8"?>
<sst xmlns="http://schemas.openxmlformats.org/spreadsheetml/2006/main" count="2217" uniqueCount="661">
  <si>
    <t>DEFRA 2021</t>
  </si>
  <si>
    <t>Albania</t>
  </si>
  <si>
    <t>Non-OECD Europe and Eurasia</t>
  </si>
  <si>
    <r>
      <t>kg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KWh</t>
    </r>
  </si>
  <si>
    <t>IEA CO2 Emissions From Fuel Combustion_2015</t>
  </si>
  <si>
    <t>Algeria</t>
  </si>
  <si>
    <t>Africa</t>
  </si>
  <si>
    <t>Afghanistan</t>
  </si>
  <si>
    <t>Other Asia</t>
  </si>
  <si>
    <r>
      <t>kg CO</t>
    </r>
    <r>
      <rPr>
        <i/>
        <vertAlign val="subscript"/>
        <sz val="10"/>
        <rFont val="Arial"/>
        <family val="2"/>
      </rPr>
      <t>2</t>
    </r>
    <r>
      <rPr>
        <i/>
        <sz val="10"/>
        <rFont val="Arial"/>
        <family val="2"/>
      </rPr>
      <t xml:space="preserve"> / KWh</t>
    </r>
  </si>
  <si>
    <t>Angola</t>
  </si>
  <si>
    <t>Argentina</t>
  </si>
  <si>
    <t>Non-OECD Americas</t>
  </si>
  <si>
    <t>Armenia</t>
  </si>
  <si>
    <t>Australia</t>
  </si>
  <si>
    <t>OECD Asia Oceania</t>
  </si>
  <si>
    <t>Austria</t>
  </si>
  <si>
    <t>OECD Europe</t>
  </si>
  <si>
    <t>Azerbaijan</t>
  </si>
  <si>
    <t>Bahrain</t>
  </si>
  <si>
    <t>Middle East</t>
  </si>
  <si>
    <t>Bangladesh</t>
  </si>
  <si>
    <t>Asia</t>
  </si>
  <si>
    <t>Belarus</t>
  </si>
  <si>
    <t>Belgium</t>
  </si>
  <si>
    <t>Benin</t>
  </si>
  <si>
    <t>Bolivia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</si>
  <si>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</si>
  <si>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</si>
  <si>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</si>
  <si>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</si>
  <si>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</si>
  <si>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</si>
  <si>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</si>
  <si>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</si>
  <si>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OECD Americas</t>
  </si>
  <si>
    <t>Chile</t>
  </si>
  <si>
    <t>Colombia</t>
  </si>
  <si>
    <t>Congo</t>
  </si>
  <si>
    <t>Costa Rica</t>
  </si>
  <si>
    <t>Croatia</t>
  </si>
  <si>
    <t>Cuba</t>
  </si>
  <si>
    <t>Cyprus</t>
  </si>
  <si>
    <t>Denmark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</si>
  <si>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</si>
  <si>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</si>
  <si>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</si>
  <si>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</si>
  <si>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</si>
  <si>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</si>
  <si>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</si>
  <si>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</si>
  <si>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</si>
  <si>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</si>
  <si>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</si>
  <si>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</si>
  <si>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</si>
  <si>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</si>
  <si>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</si>
  <si>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</si>
  <si>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</si>
  <si>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</si>
  <si>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</si>
  <si>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</si>
  <si>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</si>
  <si>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</si>
  <si>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</si>
  <si>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</si>
  <si>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</si>
  <si>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</si>
  <si>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</si>
  <si>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</si>
  <si>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</si>
  <si>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</si>
  <si>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</si>
  <si>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</si>
  <si>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</si>
  <si>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</si>
  <si>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</si>
  <si>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</si>
  <si>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</si>
  <si>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Libya</t>
  </si>
  <si>
    <t>Lithuania</t>
  </si>
  <si>
    <t>Luxemburg</t>
  </si>
  <si>
    <t>FYR of Macedonia</t>
  </si>
  <si>
    <t>Malaysia</t>
  </si>
  <si>
    <t>Malta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</si>
  <si>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</si>
  <si>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</si>
  <si>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</si>
  <si>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</si>
  <si>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</si>
  <si>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</si>
  <si>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</si>
  <si>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</si>
  <si>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</si>
  <si>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</si>
  <si>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</si>
  <si>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</si>
  <si>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</si>
  <si>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</si>
  <si>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</si>
  <si>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</si>
  <si>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</si>
  <si>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</si>
  <si>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n/a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</si>
  <si>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</si>
  <si>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</si>
  <si>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</si>
  <si>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</si>
  <si>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</si>
  <si>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</si>
  <si>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</si>
  <si>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</si>
  <si>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Senegal</t>
  </si>
  <si>
    <t>Serbia</t>
  </si>
  <si>
    <t>Singapore</t>
  </si>
  <si>
    <t>Slovenia</t>
  </si>
  <si>
    <t>South Africa</t>
  </si>
  <si>
    <t>Spain</t>
  </si>
  <si>
    <t>Sri Lanka</t>
  </si>
  <si>
    <t>Sudan</t>
  </si>
  <si>
    <t>Sweden</t>
  </si>
  <si>
    <t>Switzerland</t>
  </si>
  <si>
    <t>Syrian Arab Republic</t>
  </si>
  <si>
    <t>Taiwan (Chinese Taipei)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</si>
  <si>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</si>
  <si>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</si>
  <si>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</si>
  <si>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</si>
  <si>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</si>
  <si>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</si>
  <si>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</si>
  <si>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</si>
  <si>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Kingdom</t>
  </si>
  <si>
    <t>UK</t>
  </si>
  <si>
    <t>United Arab Emirates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</si>
  <si>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</si>
  <si>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</si>
  <si>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</si>
  <si>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</si>
  <si>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</si>
  <si>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</si>
  <si>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</si>
  <si>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</si>
  <si>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emission_factor</t>
  </si>
  <si>
    <t>inland_waterway_motor_vessel_small</t>
  </si>
  <si>
    <t>inland_waterway_motor_vessel_medium</t>
  </si>
  <si>
    <t>inland_waterway_motor_vessel_large</t>
  </si>
  <si>
    <t>inland_waterway_coupled_convoy</t>
  </si>
  <si>
    <t>inland_waterway_pushed_convoy_small</t>
  </si>
  <si>
    <t>inland_waterway_pushed_convoy_medium</t>
  </si>
  <si>
    <t>inland_waterway_pushed_convoy_large</t>
  </si>
  <si>
    <t>inland_waterway_tanker</t>
  </si>
  <si>
    <t>inland_waterway_container_vessel_medium</t>
  </si>
  <si>
    <t>inland_waterway_container_vessel_large</t>
  </si>
  <si>
    <t>inland_waterway_container_vessel_convoy</t>
  </si>
  <si>
    <t>diesel_freight_train</t>
  </si>
  <si>
    <t>electric_freight_train</t>
  </si>
  <si>
    <t>diesel_truck</t>
  </si>
  <si>
    <t>truck_generic_van</t>
  </si>
  <si>
    <t>truck_generic_urban</t>
  </si>
  <si>
    <t>truck_generic_mgv</t>
  </si>
  <si>
    <t>truck_generic_hgv</t>
  </si>
  <si>
    <t>truck_rigid_7_5t</t>
  </si>
  <si>
    <t>truck_rigid_12t</t>
  </si>
  <si>
    <t>truck_rigid_20t</t>
  </si>
  <si>
    <t>truck_rigid_26t</t>
  </si>
  <si>
    <t>truck_rigid_32t</t>
  </si>
  <si>
    <t>truck_articulated_34t</t>
  </si>
  <si>
    <t>truck_articulated_40t</t>
  </si>
  <si>
    <t>truck_articulated_44t</t>
  </si>
  <si>
    <t>truck_articulated_60t</t>
  </si>
  <si>
    <t>truck_articulated_72t</t>
  </si>
  <si>
    <t>truck_na_van</t>
  </si>
  <si>
    <t>truck_na_general</t>
  </si>
  <si>
    <t>truck_na_auto_carrier</t>
  </si>
  <si>
    <t>truck_na_dray</t>
  </si>
  <si>
    <t>truck_na_expedited</t>
  </si>
  <si>
    <t>truck_na_flatbed</t>
  </si>
  <si>
    <t>truck_na_heavy_bulk</t>
  </si>
  <si>
    <t>truck_na_dry_van_ltl</t>
  </si>
  <si>
    <t>truck_na_dry_van_tl</t>
  </si>
  <si>
    <t>truck_na_mixed</t>
  </si>
  <si>
    <t>truck_na_moving</t>
  </si>
  <si>
    <t>truck_na_package</t>
  </si>
  <si>
    <t>truck_na_refrigerated</t>
  </si>
  <si>
    <t>truck_na_specialized</t>
  </si>
  <si>
    <t>truck_na_tanker</t>
  </si>
  <si>
    <t>sea</t>
  </si>
  <si>
    <t>air</t>
  </si>
  <si>
    <t>inland_waterway_motor_vessel_extra_small</t>
  </si>
  <si>
    <t>diesel_freight_train_us_average</t>
  </si>
  <si>
    <t>diesel_freight_train_eu_average</t>
  </si>
  <si>
    <t>diesel_freight_train_eu_container</t>
  </si>
  <si>
    <t>diesel_freight_train_eu_cars</t>
  </si>
  <si>
    <t>diesel_freight_train_eu_chemicals</t>
  </si>
  <si>
    <t>diesel_freight_train_eu_coal_steel</t>
  </si>
  <si>
    <t>diesel_freight_train_eu_building_materials</t>
  </si>
  <si>
    <t>diesel_freight_train_eu_manufactured_products</t>
  </si>
  <si>
    <t>diesel_freight_train_eu_cereals</t>
  </si>
  <si>
    <t>diesel_freight_train_eu_truck_and_trailer</t>
  </si>
  <si>
    <t>diesel_freight_train_eu_trailer_only</t>
  </si>
  <si>
    <t>electric_freight_train_eu_average</t>
  </si>
  <si>
    <t>electric_freight_train_eu_container</t>
  </si>
  <si>
    <t>electric_freight_train_eu_cars</t>
  </si>
  <si>
    <t>electric_freight_train_eu_chemicals</t>
  </si>
  <si>
    <t>electric_freight_train_eu_coal_steel</t>
  </si>
  <si>
    <t>electric_freight_train_eu_building_materials</t>
  </si>
  <si>
    <t>electric_freight_train_eu_manufactured_products</t>
  </si>
  <si>
    <t>electric_freight_train_eu_cereals</t>
  </si>
  <si>
    <t>electric_freight_train_eu_truck_and_trailer</t>
  </si>
  <si>
    <t>electric_freight_train_eu_trailer_only</t>
  </si>
  <si>
    <t>diesel_truck_refrigerated</t>
  </si>
  <si>
    <t>truck_generic_van_petrol</t>
  </si>
  <si>
    <t>truck_generic_van_cng</t>
  </si>
  <si>
    <t>truck_generic_van_lpg</t>
  </si>
  <si>
    <t>truck_rigid_7_5t_cng</t>
  </si>
  <si>
    <t>truck_rigid_12t_cng</t>
  </si>
  <si>
    <t>truck_rigid_20t_cng</t>
  </si>
  <si>
    <t>truck_rigid_26t_cng</t>
  </si>
  <si>
    <t>truck_rigid_26t_lng</t>
  </si>
  <si>
    <t>truck_articulated_44t_light_load</t>
  </si>
  <si>
    <t>truck_articulated_44t_heavy_load</t>
  </si>
  <si>
    <t>truck_articulated_44t_container</t>
  </si>
  <si>
    <t>truck_articulated_60t_heavy_load</t>
  </si>
  <si>
    <t>truck_articulated_60t_container</t>
  </si>
  <si>
    <t>truck_articulated_72t_heavy_load</t>
  </si>
  <si>
    <t>truck_articulated_72t_container</t>
  </si>
  <si>
    <t>truck_articulated_40t_si_engine_lng_container</t>
  </si>
  <si>
    <t>truck_articulated_40t_si_engine_cng</t>
  </si>
  <si>
    <t>truck_articulated_40t_si_engine_bio_lng</t>
  </si>
  <si>
    <t>truck_articulated_40t_si_engine_cng_container</t>
  </si>
  <si>
    <t>truck_articulated_40t_si_engine_bio_lng_container</t>
  </si>
  <si>
    <t>truck_articulated_40t_hpdi_lng_diesel</t>
  </si>
  <si>
    <t>truck_articulated_40t_hpdi_cng_diesel</t>
  </si>
  <si>
    <t>truck_articulated_40t_hpdi_bio_lng_diesel</t>
  </si>
  <si>
    <t>truck_generic_van_electric</t>
  </si>
  <si>
    <t>truck_rigid_7_5t_electric</t>
  </si>
  <si>
    <t>truck_rigid_7_5t_electric_light_load</t>
  </si>
  <si>
    <t>truck_rigid_12t_electric</t>
  </si>
  <si>
    <t>truck_rigid_12t_electric_light_load</t>
  </si>
  <si>
    <t>truck_rigid_20t_electric</t>
  </si>
  <si>
    <t>truck_rigid_20t_electric_light_load</t>
  </si>
  <si>
    <t>truck_rigid_40t_electric</t>
  </si>
  <si>
    <t>truck_rigid_40t_electric_light_load</t>
  </si>
  <si>
    <t>truck_generic_van_refrigerated</t>
  </si>
  <si>
    <t>truck_generic_urban_refrigerated</t>
  </si>
  <si>
    <t>truck_generic_mgv_refrigerated</t>
  </si>
  <si>
    <t>truck_generic_hgv_refrigerated</t>
  </si>
  <si>
    <t>truck_rigid_7_5t_refrigerated</t>
  </si>
  <si>
    <t>truck_rigid_12t_refrigerated</t>
  </si>
  <si>
    <t>truck_rigid_20t_refrigerated</t>
  </si>
  <si>
    <t>truck_rigid_26t_refrigerated</t>
  </si>
  <si>
    <t>truck_rigid_32t_refrigerated</t>
  </si>
  <si>
    <t>truck_articulated_34t_refrigerated</t>
  </si>
  <si>
    <t>truck_articulated_40t_refrigerated</t>
  </si>
  <si>
    <t>truck_articulated_44t_refrigerated</t>
  </si>
  <si>
    <t>truck_articulated_60t_refrigerated</t>
  </si>
  <si>
    <t>truck_articulated_72t_refrigerated</t>
  </si>
  <si>
    <t>truck_generic_van_petrol_refrigerated</t>
  </si>
  <si>
    <t>truck_generic_van_cng_refrigerated</t>
  </si>
  <si>
    <t>truck_generic_van_lpg_refrigerated</t>
  </si>
  <si>
    <t>truck_rigid_7_5t_cng_refrigerated</t>
  </si>
  <si>
    <t>truck_rigid_12t_cng_refrigerated</t>
  </si>
  <si>
    <t>truck_rigid_20t_cng_refrigerated</t>
  </si>
  <si>
    <t>truck_rigid_26t_cng_refrigerated</t>
  </si>
  <si>
    <t>truck_rigid_26t_lng_refrigerated</t>
  </si>
  <si>
    <t>truck_articulated_44t_light_load_refrigerated</t>
  </si>
  <si>
    <t>truck_articulated_44t_heavy_load_refrigerated</t>
  </si>
  <si>
    <t>truck_articulated_44t_container_refrigerated</t>
  </si>
  <si>
    <t>truck_articulated_60t_heavy_load_refrigerated</t>
  </si>
  <si>
    <t>truck_articulated_60t_container_refrigerated</t>
  </si>
  <si>
    <t>truck_articulated_72t_heavy_load_refrigerated</t>
  </si>
  <si>
    <t>truck_articulated_72t_container_refrigerated</t>
  </si>
  <si>
    <t>truck_articulated_40t_si_engine_lng_container_refrigerated</t>
  </si>
  <si>
    <t>truck_articulated_40t_si_engine_cng_refrigerated</t>
  </si>
  <si>
    <t>truck_articulated_40t_si_engine_bio_lng_refrigerated</t>
  </si>
  <si>
    <t>truck_articulated_40t_si_engine_cng_container_refrigerated</t>
  </si>
  <si>
    <t>truck_articulated_40t_si_engine_bio_lng_container_refrigerated</t>
  </si>
  <si>
    <t>truck_articulated_40t_hpdi_lng_diesel_refrigerated</t>
  </si>
  <si>
    <t>truck_articulated_40t_hpdi_cng_diesel_refrigerated</t>
  </si>
  <si>
    <t>truck_articulated_40t_hpdi_bio_lng_diesel_refrigerated</t>
  </si>
  <si>
    <t>truck_generic_van_electric_refrigerated</t>
  </si>
  <si>
    <t>truck_rigid_7_5t_electric_refrigerated</t>
  </si>
  <si>
    <t>truck_rigid_7_5t_electric_light_load_refrigerated</t>
  </si>
  <si>
    <t>truck_rigid_12t_electric_refrigerated</t>
  </si>
  <si>
    <t>truck_rigid_12t_electric_light_load_refrigerated</t>
  </si>
  <si>
    <t>truck_rigid_20t_electric_refrigerated</t>
  </si>
  <si>
    <t>truck_rigid_20t_electric_light_load_refrigerated</t>
  </si>
  <si>
    <t>truck_rigid_40t_electric_refrigerated</t>
  </si>
  <si>
    <t>truck_rigid_40t_electric_light_load_refrigerated</t>
  </si>
  <si>
    <t>sea_bulk_carrier_10dwkt_hfo</t>
  </si>
  <si>
    <t>sea_bulk_carrier_10dwkt_vlsfo</t>
  </si>
  <si>
    <t>sea_bulk_carrier_10dwkt_mdo</t>
  </si>
  <si>
    <t>sea_bulk_carrier_35dwkt_hfo</t>
  </si>
  <si>
    <t>sea_bulk_carrier_35dwkt_vlsfo</t>
  </si>
  <si>
    <t>sea_bulk_carrier_35dwkt_mdo</t>
  </si>
  <si>
    <t>sea_bulk_carrier_60dwkt_hfo</t>
  </si>
  <si>
    <t>sea_bulk_carrier_60dwkt_vlsfo</t>
  </si>
  <si>
    <t>sea_bulk_carrier_60dwkt_mdo</t>
  </si>
  <si>
    <t>sea_bulk_carrier_100dwkt_hfo</t>
  </si>
  <si>
    <t>sea_bulk_carrier_100dwkt_vlsfo</t>
  </si>
  <si>
    <t>sea_bulk_carrier_100dwkt_mdo</t>
  </si>
  <si>
    <t>sea_bulk_carrier_200dwkt_hfo</t>
  </si>
  <si>
    <t>sea_bulk_carrier_200dwkt_vlsfo</t>
  </si>
  <si>
    <t>sea_bulk_carrier_200dwkt_mdo</t>
  </si>
  <si>
    <t>sea_bulk_carrier_over_200dwkt_hfo</t>
  </si>
  <si>
    <t>sea_bulk_carrier_over_200dwkt_vlsfo</t>
  </si>
  <si>
    <t>sea_bulk_carrier_over_200dwkt_mdo</t>
  </si>
  <si>
    <t>sea_chemical_tanker_5dwkt_hfo</t>
  </si>
  <si>
    <t>sea_chemical_tanker_5dwkt_vlsfo</t>
  </si>
  <si>
    <t>sea_chemical_tanker_5dwkt_mdo</t>
  </si>
  <si>
    <t>sea_chemical_tanker_10dwkt_hfo</t>
  </si>
  <si>
    <t>sea_chemical_tanker_10dwkt_vlsfo</t>
  </si>
  <si>
    <t>sea_chemical_tanker_10dwkt_mdo</t>
  </si>
  <si>
    <t>sea_chemical_tanker_20dwkt_hfo</t>
  </si>
  <si>
    <t>sea_chemical_tanker_20dwkt_vlsfo</t>
  </si>
  <si>
    <t>sea_chemical_tanker_20dwkt_mdo</t>
  </si>
  <si>
    <t>sea_chemical_tanker_40dwkt_hfo</t>
  </si>
  <si>
    <t>sea_chemical_tanker_40dwkt_vlsfo</t>
  </si>
  <si>
    <t>sea_chemical_tanker_40dwkt_mdo</t>
  </si>
  <si>
    <t>sea_chemical_tanker_over_40dwkt_hfo</t>
  </si>
  <si>
    <t>sea_chemical_tanker_over_40dwkt_vlsfo</t>
  </si>
  <si>
    <t>sea_chemical_tanker_over_40dwkt_mdo</t>
  </si>
  <si>
    <t>sea_general_cargo_5dwkt_hfo</t>
  </si>
  <si>
    <t>sea_general_cargo_5dwkt_vlsfo</t>
  </si>
  <si>
    <t>sea_general_cargo_5dwkt_mdo</t>
  </si>
  <si>
    <t>sea_general_cargo_10dwkt_hfo</t>
  </si>
  <si>
    <t>sea_general_cargo_10dwkt_vlsfo</t>
  </si>
  <si>
    <t>sea_general_cargo_10dwkt_mdo</t>
  </si>
  <si>
    <t>sea_general_cargo_20dwkt_hfo</t>
  </si>
  <si>
    <t>sea_general_cargo_20dwkt_vlsfo</t>
  </si>
  <si>
    <t>sea_general_cargo_20dwkt_mdo</t>
  </si>
  <si>
    <t>sea_general_cargo_over_20dwkt_hfo</t>
  </si>
  <si>
    <t>sea_general_cargo_over_20dwkt_vlsfo</t>
  </si>
  <si>
    <t>sea_general_cargo_over_20dwkt_mdo</t>
  </si>
  <si>
    <t>sea_liquefied_gas_tanker_50dwkt_hfo</t>
  </si>
  <si>
    <t>sea_liquefied_gas_tanker_50dwkt_vlsfo</t>
  </si>
  <si>
    <t>sea_liquefied_gas_tanker_50dwkt_mdo</t>
  </si>
  <si>
    <t>sea_liquefied_gas_tanker_100dwkt_hfo</t>
  </si>
  <si>
    <t>sea_liquefied_gas_tanker_100dwkt_vlsfo</t>
  </si>
  <si>
    <t>sea_liquefied_gas_tanker_100dwkt_mdo</t>
  </si>
  <si>
    <t>sea_liquefied_gas_tanker_200dwkt_hfo</t>
  </si>
  <si>
    <t>sea_liquefied_gas_tanker_200dwkt_vlsfo</t>
  </si>
  <si>
    <t>sea_liquefied_gas_tanker_200dwkt_mdo</t>
  </si>
  <si>
    <t>sea_liquefied_gas_tanker_over_200dwkt_hfo</t>
  </si>
  <si>
    <t>sea_liquefied_gas_tanker_over_200dwkt_vlsfo</t>
  </si>
  <si>
    <t>sea_liquefied_gas_tanker_over_200dwkt_mdo</t>
  </si>
  <si>
    <t>sea_oil_tanker_5dwkt_hfo</t>
  </si>
  <si>
    <t>sea_oil_tanker_5dwkt_vlsfo</t>
  </si>
  <si>
    <t>sea_oil_tanker_5dwkt_mdo</t>
  </si>
  <si>
    <t>sea_oil_tanker_10dwkt_hfo</t>
  </si>
  <si>
    <t>sea_oil_tanker_10dwkt_vlsfo</t>
  </si>
  <si>
    <t>sea_oil_tanker_10dwkt_mdo</t>
  </si>
  <si>
    <t>sea_oil_tanker_20dwkt_hfo</t>
  </si>
  <si>
    <t>sea_oil_tanker_20dwkt_vlsfo</t>
  </si>
  <si>
    <t>sea_oil_tanker_20dwkt_mdo</t>
  </si>
  <si>
    <t>sea_oil_tanker_60dwkt_hfo</t>
  </si>
  <si>
    <t>sea_oil_tanker_60dwkt_vlsfo</t>
  </si>
  <si>
    <t>sea_oil_tanker_60dwkt_mdo</t>
  </si>
  <si>
    <t>sea_oil_tanker_80dwkt_hfo</t>
  </si>
  <si>
    <t>sea_oil_tanker_80dwkt_vlsfo</t>
  </si>
  <si>
    <t>sea_oil_tanker_80dwkt_mdo</t>
  </si>
  <si>
    <t>sea_oil_tanker_112dwkt_hfo</t>
  </si>
  <si>
    <t>sea_oil_tanker_112dwkt_vlsfo</t>
  </si>
  <si>
    <t>sea_oil_tanker_112dwkt_mdo</t>
  </si>
  <si>
    <t>sea_oil_tanker_200dwkt_hfo</t>
  </si>
  <si>
    <t>sea_oil_tanker_200dwkt_vlsfo</t>
  </si>
  <si>
    <t>sea_oil_tanker_200dwkt_mdo</t>
  </si>
  <si>
    <t>sea_oil_tanker_over_200dwkt_hfo</t>
  </si>
  <si>
    <t>sea_oil_tanker_over_200dwkt_vlsfo</t>
  </si>
  <si>
    <t>sea_oil_tanker_over_200dwkt_mdo</t>
  </si>
  <si>
    <t>sea_other_liquids_tanker_1dwkt_hfo</t>
  </si>
  <si>
    <t>sea_other_liquids_tanker_1dwkt_vlsfo</t>
  </si>
  <si>
    <t>sea_other_liquids_tanker_1dwkt_mdo</t>
  </si>
  <si>
    <t>sea_other_liquids_tanker_over_1dwkt_hfo</t>
  </si>
  <si>
    <t>sea_other_liquids_tanker_over_1dwkt_vlsfo</t>
  </si>
  <si>
    <t>sea_other_liquids_tanker_over_1dwkt_mdo</t>
  </si>
  <si>
    <t>sea_ropax_2dwkt_hfo</t>
  </si>
  <si>
    <t>sea_ropax_2dwkt_vlsfo</t>
  </si>
  <si>
    <t>sea_ropax_2dwkt_mdo</t>
  </si>
  <si>
    <t>sea_ropax_5dwkt_hfo</t>
  </si>
  <si>
    <t>sea_ropax_5dwkt_vlsfo</t>
  </si>
  <si>
    <t>sea_ropax_5dwkt_mdo</t>
  </si>
  <si>
    <t>sea_ropax_10dwkt_hfo</t>
  </si>
  <si>
    <t>sea_ropax_10dwkt_vlsfo</t>
  </si>
  <si>
    <t>sea_ropax_10dwkt_mdo</t>
  </si>
  <si>
    <t>sea_ropax_20dwkt_hfo</t>
  </si>
  <si>
    <t>sea_ropax_20dwkt_vlsfo</t>
  </si>
  <si>
    <t>sea_ropax_20dwkt_mdo</t>
  </si>
  <si>
    <t>sea_ropax_over_20dwkt_hfo</t>
  </si>
  <si>
    <t>sea_ropax_over_20dwkt_vlsfo</t>
  </si>
  <si>
    <t>sea_ropax_over_20dwkt_mdo</t>
  </si>
  <si>
    <t>sea_refrigerated_bulk_carrier_2dwkt_hfo</t>
  </si>
  <si>
    <t>sea_refrigerated_bulk_carrier_2dwkt_vlsfo</t>
  </si>
  <si>
    <t>sea_refrigerated_bulk_carrier_2dwkt_mdo</t>
  </si>
  <si>
    <t>sea_refrigerated_bulk_carrier_6dwkt_hfo</t>
  </si>
  <si>
    <t>sea_refrigerated_bulk_carrier_6dwkt_vlsfo</t>
  </si>
  <si>
    <t>sea_refrigerated_bulk_carrier_6dwkt_mdo</t>
  </si>
  <si>
    <t>sea_refrigerated_bulk_carrier_10dwkt_hfo</t>
  </si>
  <si>
    <t>sea_refrigerated_bulk_carrier_10dwkt_vlsfo</t>
  </si>
  <si>
    <t>sea_refrigerated_bulk_carrier_10dwkt_mdo</t>
  </si>
  <si>
    <t>sea_refrigerated_bulk_carrier_over_10dwkt_hfo</t>
  </si>
  <si>
    <t>sea_refrigerated_bulk_carrier_over_10dwkt_vlsfo</t>
  </si>
  <si>
    <t>sea_refrigerated_bulk_carrier_over_10dwkt_mdo</t>
  </si>
  <si>
    <t>sea_roro_5dwkt_hfo</t>
  </si>
  <si>
    <t>sea_roro_5dwkt_vlsfo</t>
  </si>
  <si>
    <t>sea_roro_5dwkt_mdo</t>
  </si>
  <si>
    <t>sea_roro_10dwkt_hfo</t>
  </si>
  <si>
    <t>sea_roro_10dwkt_vlsfo</t>
  </si>
  <si>
    <t>sea_roro_10dwkt_mdo</t>
  </si>
  <si>
    <t>sea_roro_15dwkt_hfo</t>
  </si>
  <si>
    <t>sea_roro_15dwkt_vlsfo</t>
  </si>
  <si>
    <t>sea_roro_15dwkt_mdo</t>
  </si>
  <si>
    <t>sea_roro_over_15dwkt_hfo</t>
  </si>
  <si>
    <t>sea_roro_over_15dwkt_vlsfo</t>
  </si>
  <si>
    <t>sea_roro_over_15dwkt_mdo</t>
  </si>
  <si>
    <t>sea_vehicle_carrier_30dwkt_hfo</t>
  </si>
  <si>
    <t>sea_vehicle_carrier_30dwkt_vlsfo</t>
  </si>
  <si>
    <t>sea_vehicle_carrier_30dwkt_mdo</t>
  </si>
  <si>
    <t>sea_vehicle_carrier_50dwkt_hfo</t>
  </si>
  <si>
    <t>sea_vehicle_carrier_50dwkt_vlsfo</t>
  </si>
  <si>
    <t>sea_vehicle_carrier_50dwkt_mdo</t>
  </si>
  <si>
    <t>sea_vehicle_carrier_over_50dwkt_hfo</t>
  </si>
  <si>
    <t>sea_vehicle_carrier_over_50dwkt_vlsfo</t>
  </si>
  <si>
    <t>sea_vehicle_carrier_over_50dwkt_mdo</t>
  </si>
  <si>
    <t>method</t>
  </si>
  <si>
    <t>plane_short_haul</t>
  </si>
  <si>
    <t>passenger_plane_short_haul</t>
  </si>
  <si>
    <t>cargo_plane_short_haul</t>
  </si>
  <si>
    <t>plane_long_haul</t>
  </si>
  <si>
    <t>passenger_plane_long_haul</t>
  </si>
  <si>
    <t>cargo_plane_long_haul</t>
  </si>
  <si>
    <t>simple_shipping_method</t>
  </si>
  <si>
    <t>sea_oil_tanker_small</t>
  </si>
  <si>
    <t>sea_oil_tanker_medium</t>
  </si>
  <si>
    <t>sea_oil_tanker_large</t>
  </si>
  <si>
    <t>sea_general_cargo_small</t>
  </si>
  <si>
    <t>sea_general_cargo_large</t>
  </si>
  <si>
    <t>sea_bulk_carrier_small</t>
  </si>
  <si>
    <t>sea_ropax</t>
  </si>
  <si>
    <t>variable_fuel_sea_shipping_method</t>
  </si>
  <si>
    <t>HFO</t>
  </si>
  <si>
    <t>MGO</t>
  </si>
  <si>
    <t>variable_fuel_variable_load_sea_shipping_method</t>
  </si>
  <si>
    <t>sea_bulk_carrier_medium</t>
  </si>
  <si>
    <t>sea_bulk_carrier_large</t>
  </si>
  <si>
    <t>average</t>
  </si>
  <si>
    <t>heavy</t>
  </si>
  <si>
    <t>sea_roro</t>
  </si>
  <si>
    <t>freight_only</t>
  </si>
  <si>
    <t>truck_and_trailier</t>
  </si>
  <si>
    <t>trailer_only</t>
  </si>
  <si>
    <t>roro_sea_shipping_method</t>
  </si>
  <si>
    <t>sea_oil_tanker_huge</t>
  </si>
  <si>
    <t>LNG</t>
  </si>
  <si>
    <t>huge_sea_tanker_sea_shipping_method</t>
  </si>
  <si>
    <t>simple_sea_shipping_method</t>
  </si>
  <si>
    <t>fuel</t>
  </si>
  <si>
    <t>load</t>
  </si>
  <si>
    <t>land</t>
  </si>
  <si>
    <t>trade_lane</t>
  </si>
  <si>
    <t>aggregated_panama_trade</t>
  </si>
  <si>
    <t>aggregated_transatlantic</t>
  </si>
  <si>
    <t>aggregated_transsuez</t>
  </si>
  <si>
    <t>aggregated_transpacific</t>
  </si>
  <si>
    <t>aggregated_other</t>
  </si>
  <si>
    <t>disaggregated_asia_to_africa</t>
  </si>
  <si>
    <t>disaggregated_asia_to_mediterranean</t>
  </si>
  <si>
    <t>disaggregated_asia_to_middle_east</t>
  </si>
  <si>
    <t>disaggregated_asia_to_north_america_east</t>
  </si>
  <si>
    <t>disaggregated_asia_to_north_america_west</t>
  </si>
  <si>
    <t>disaggregated_asia_to_north_europe</t>
  </si>
  <si>
    <t>disaggregated_asia_to_oceania</t>
  </si>
  <si>
    <t>disaggregated_asia_to_south_america</t>
  </si>
  <si>
    <t>disaggregated_europe_to_africa</t>
  </si>
  <si>
    <t>disaggregated_europe_to_south_america</t>
  </si>
  <si>
    <t>disaggregated_europe_to_middle_east</t>
  </si>
  <si>
    <t>disaggregated_europe_to_oceania</t>
  </si>
  <si>
    <t>disaggregated_mediterranean_to_north_america_east</t>
  </si>
  <si>
    <t>disaggregated_mediterranean_to_north_america_west</t>
  </si>
  <si>
    <t>disaggregated_north_america_to_africa</t>
  </si>
  <si>
    <t>disaggregated_north_america_to_oceania</t>
  </si>
  <si>
    <t>disaggregated_north_america_to_south_america</t>
  </si>
  <si>
    <t>disaggregated_north_america_to_middle_east</t>
  </si>
  <si>
    <t>disaggregated_north_europe_to_north_america_east</t>
  </si>
  <si>
    <t>disaggregated_north_europe_to_north_america_west</t>
  </si>
  <si>
    <t>disaggregated_south_america_to_africa</t>
  </si>
  <si>
    <t>disaggregated_intra_africa</t>
  </si>
  <si>
    <t>disaggregated_intra_north_america</t>
  </si>
  <si>
    <t>disaggregated_intra_south_america</t>
  </si>
  <si>
    <t>disaggregated_se_asia_to_ne_asia</t>
  </si>
  <si>
    <t>disaggregated_intra_ne_asia</t>
  </si>
  <si>
    <t>disaggregated_intra_se_asia</t>
  </si>
  <si>
    <t>disaggregated_north_europe_to_mediterranean</t>
  </si>
  <si>
    <t>disaggregated_intra_mediterranean</t>
  </si>
  <si>
    <t>disaggregated_intra_north_europe</t>
  </si>
  <si>
    <t>disaggregated_intra_middle_east</t>
  </si>
  <si>
    <t>disaggregated_other</t>
  </si>
  <si>
    <t>is_electric</t>
  </si>
  <si>
    <t>no</t>
  </si>
  <si>
    <t>yes</t>
  </si>
  <si>
    <t>World</t>
  </si>
  <si>
    <t>global_average</t>
  </si>
  <si>
    <t>AE</t>
  </si>
  <si>
    <t>AF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</si>
  <si>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</si>
  <si>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</si>
  <si>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</si>
  <si>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</si>
  <si>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</si>
  <si>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</si>
  <si>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</si>
  <si>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</si>
  <si>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</si>
  <si>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</si>
  <si>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BG</t>
  </si>
  <si>
    <t>BH</t>
  </si>
  <si>
    <t>BJ</t>
  </si>
  <si>
    <t>BN</t>
  </si>
  <si>
    <t>BO</t>
  </si>
  <si>
    <t>BR</t>
  </si>
  <si>
    <t>BW</t>
  </si>
  <si>
    <t>BY</t>
  </si>
  <si>
    <t>CA</t>
  </si>
  <si>
    <t>CG</t>
  </si>
  <si>
    <t>CH</t>
  </si>
  <si>
    <t>CI</t>
  </si>
  <si>
    <t>CL</t>
  </si>
  <si>
    <t>CM</t>
  </si>
  <si>
    <t>CN</t>
  </si>
  <si>
    <t>China</t>
  </si>
  <si>
    <t>CO</t>
  </si>
  <si>
    <t>CR</t>
  </si>
  <si>
    <t>CU</t>
  </si>
  <si>
    <t>CY</t>
  </si>
  <si>
    <t>CZ</t>
  </si>
  <si>
    <t>DE</t>
  </si>
  <si>
    <t>DK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</si>
  <si>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</si>
  <si>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</si>
  <si>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</si>
  <si>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</si>
  <si>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</si>
  <si>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</si>
  <si>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</si>
  <si>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</si>
  <si>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</si>
  <si>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FR</t>
  </si>
  <si>
    <t>GA</t>
  </si>
  <si>
    <t>GE</t>
  </si>
  <si>
    <t>GH</t>
  </si>
  <si>
    <t>GI</t>
  </si>
  <si>
    <t>GR</t>
  </si>
  <si>
    <t>GT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</si>
  <si>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</si>
  <si>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</si>
  <si>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</si>
  <si>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</si>
  <si>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</si>
  <si>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</si>
  <si>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</si>
  <si>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</si>
  <si>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</si>
  <si>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</si>
  <si>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</si>
  <si>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</si>
  <si>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</si>
  <si>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</si>
  <si>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</si>
  <si>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</si>
  <si>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</si>
  <si>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</si>
  <si>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</si>
  <si>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KP</t>
  </si>
  <si>
    <t>KR</t>
  </si>
  <si>
    <t>KW</t>
  </si>
  <si>
    <t>KZ</t>
  </si>
  <si>
    <t>LB</t>
  </si>
  <si>
    <t>LK</t>
  </si>
  <si>
    <t>LT</t>
  </si>
  <si>
    <t>LV</t>
  </si>
  <si>
    <t>LY</t>
  </si>
  <si>
    <t>MA</t>
  </si>
  <si>
    <t>MC</t>
  </si>
  <si>
    <t>ME</t>
  </si>
  <si>
    <t>MM</t>
  </si>
  <si>
    <t>MN</t>
  </si>
  <si>
    <t>MT</t>
  </si>
  <si>
    <t>MX</t>
  </si>
  <si>
    <t>MY</t>
  </si>
  <si>
    <t>MZ</t>
  </si>
  <si>
    <t>NA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</si>
  <si>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</si>
  <si>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</si>
  <si>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</si>
  <si>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</si>
  <si>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</si>
  <si>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</si>
  <si>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</si>
  <si>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</si>
  <si>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</si>
  <si>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PH</t>
  </si>
  <si>
    <t>PK</t>
  </si>
  <si>
    <t>PL</t>
  </si>
  <si>
    <t>PT</t>
  </si>
  <si>
    <t>PY</t>
  </si>
  <si>
    <t>QA</t>
  </si>
  <si>
    <t>RO</t>
  </si>
  <si>
    <t>RS</t>
  </si>
  <si>
    <t>RU</t>
  </si>
  <si>
    <t>SA</t>
  </si>
  <si>
    <t>SD</t>
  </si>
  <si>
    <t>SE</t>
  </si>
  <si>
    <t>SG</t>
  </si>
  <si>
    <t>SI</t>
  </si>
  <si>
    <t>SK</t>
  </si>
  <si>
    <t>Slovakia</t>
  </si>
  <si>
    <t>SN</t>
  </si>
  <si>
    <t>SV</t>
  </si>
  <si>
    <t>SY</t>
  </si>
  <si>
    <t>TG</t>
  </si>
  <si>
    <t>TH</t>
  </si>
  <si>
    <t>TJ</t>
  </si>
  <si>
    <t>TM</t>
  </si>
  <si>
    <t>TN</t>
  </si>
  <si>
    <t>TR</t>
  </si>
  <si>
    <t>TT</t>
  </si>
  <si>
    <t>TW</t>
  </si>
  <si>
    <t>TZ</t>
  </si>
  <si>
    <t>UA</t>
  </si>
  <si>
    <t>US</t>
  </si>
  <si>
    <t>UY</t>
  </si>
  <si>
    <t>UZ</t>
  </si>
  <si>
    <t>YE</t>
  </si>
  <si>
    <t>ZA</t>
  </si>
  <si>
    <t>ZM</t>
  </si>
  <si>
    <t>ZW</t>
  </si>
  <si>
    <t>Ivory coast</t>
  </si>
  <si>
    <t>Czech</t>
  </si>
  <si>
    <t>Iran</t>
  </si>
  <si>
    <t>North Koreq</t>
  </si>
  <si>
    <t>South Koreq</t>
  </si>
  <si>
    <t>KS</t>
  </si>
  <si>
    <t>LX</t>
  </si>
  <si>
    <t>Moldova</t>
  </si>
  <si>
    <t>None</t>
  </si>
  <si>
    <t>Tanzania</t>
  </si>
  <si>
    <t>VZ</t>
  </si>
  <si>
    <t>VT</t>
  </si>
  <si>
    <t>country_code</t>
  </si>
  <si>
    <t>country_name</t>
  </si>
  <si>
    <t>notes</t>
  </si>
  <si>
    <t>value</t>
  </si>
  <si>
    <t>unit</t>
  </si>
  <si>
    <t>source</t>
  </si>
  <si>
    <t>container_shipping_method</t>
  </si>
  <si>
    <t>container_ship</t>
  </si>
  <si>
    <t>category</t>
  </si>
  <si>
    <t>distance_calculation_method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</si>
</sst>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b/>
      <i/>
      <sz val="10"/>
      <name val="Arial"/>
      <family val="2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64" fontId="2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164" fontId="4" fillId="2" borderId="1" xfId="0" applyNumberFormat="1" applyFont="1" applyFill="1" applyBorder="1" applyAlignment="1">
      <alignment horizontal="right"/>
    </xf>
    <xf numFmtId="0" fontId="6" fillId="0" borderId="1" xfId="0" applyFont="1" applyBorder="1"/>
    <xf numFmtId="0" fontId="7" fillId="0" borderId="0" xfId="0" applyFont="1"/>
    <xf numFmtId="0" fontId="0" fillId="3" borderId="0" xfId="0" applyFill="1"/>
    <xf numFmtId="0" fontId="8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moud Mobir" id="{6F265996-B02E-2D48-B225-A06B51C79CF0}" userId="78c397f19cbe9c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5-23T00:41:17.50" personId="{6F265996-B02E-2D48-B225-A06B51C79CF0}" id="{A90A4A60-332D-3E4C-8353-DB0A3BF2D8AC}">
    <text>For electric transportation modes, the values reflect electricity consumption in kwh/t-km. These values will be multiplied by electricity intensity (kgCO2/kwh) to get emission factors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3DB0-763F-8A4F-8719-2E21CB222D39}">
  <dimension ref="A1:F142"/>
  <sheetViews>
    <sheetView workbookViewId="0">
      <selection activeCell="D2" sqref="D2"/>
    </sheetView>
  </sheetViews>
  <sheetFormatPr baseColWidth="10" defaultRowHeight="16" x14ac:dyDescent="0.2"/>
  <cols>
    <col min="6" max="6" width="42.33203125" bestFit="1" customWidth="1"/>
  </cols>
  <sheetData>
    <row r="1" spans="1:6" x14ac:dyDescent="0.2">
      <c r="A1" t="s">
        <v>651</v>
      </c>
      <c r="B1" s="1" t="s">
        <v>652</v>
      </c>
      <c r="C1" s="2" t="s">
        <v>653</v>
      </c>
      <c r="D1" s="2" t="s">
        <v>654</v>
      </c>
      <c r="E1" s="2" t="s">
        <v>655</v>
      </c>
      <c r="F1" s="2" t="s">
        <v>656</v>
      </c>
    </row>
    <row r="2" spans="1:6" x14ac:dyDescent="0.2">
      <c r="A2" t="s">
        <v>507</v>
      </c>
      <c r="B2" s="3" t="s">
        <v>1</v>
      </c>
      <c r="C2" s="3" t="s">
        <v>2</v>
      </c>
      <c r="D2" s="4">
        <v>7.0000000000000001E-3</v>
      </c>
      <c r="E2" s="3" t="s">
        <v>3</v>
      </c>
      <c r="F2" s="1" t="s">
        <v>4</v>
      </c>
    </row>
    <row r="3" spans="1:6" x14ac:dyDescent="0.2">
      <c r="A3" t="s">
        <v>541</v>
      </c>
      <c r="B3" s="3" t="s">
        <v>5</v>
      </c>
      <c r="C3" s="3" t="s">
        <v>6</v>
      </c>
      <c r="D3" s="4">
        <v>0.51700000000000002</v>
      </c>
      <c r="E3" s="3" t="s">
        <v>3</v>
      </c>
      <c r="F3" s="1" t="s">
        <v>4</v>
      </c>
    </row>
    <row r="4" spans="1:6" x14ac:dyDescent="0.2">
      <c r="A4" t="s">
        <v>506</v>
      </c>
      <c r="B4" s="5" t="s">
        <v>7</v>
      </c>
      <c r="C4" s="5" t="s">
        <v>8</v>
      </c>
      <c r="D4" s="6">
        <v>0.34100000000000003</v>
      </c>
      <c r="E4" s="5" t="s">
        <v>9</v>
      </c>
      <c r="F4" s="7" t="s">
        <v>4</v>
      </c>
    </row>
    <row r="5" spans="1:6" x14ac:dyDescent="0.2">
      <c r="A5" t="s">
        <v>509</v>
      </c>
      <c r="B5" s="3" t="s">
        <v>10</v>
      </c>
      <c r="C5" s="3" t="s">
        <v>6</v>
      </c>
      <c r="D5" s="4">
        <v>0.39400000000000002</v>
      </c>
      <c r="E5" s="3" t="s">
        <v>3</v>
      </c>
      <c r="F5" s="1" t="s">
        <v>4</v>
      </c>
    </row>
    <row r="6" spans="1:6" x14ac:dyDescent="0.2">
      <c r="A6" t="s">
        <v>510</v>
      </c>
      <c r="B6" s="3" t="s">
        <v>11</v>
      </c>
      <c r="C6" s="3" t="s">
        <v>12</v>
      </c>
      <c r="D6" s="4">
        <v>0.371</v>
      </c>
      <c r="E6" s="3" t="s">
        <v>3</v>
      </c>
      <c r="F6" s="1" t="s">
        <v>4</v>
      </c>
    </row>
    <row r="7" spans="1:6" x14ac:dyDescent="0.2">
      <c r="A7" t="s">
        <v>508</v>
      </c>
      <c r="B7" s="3" t="s">
        <v>13</v>
      </c>
      <c r="C7" s="3" t="s">
        <v>2</v>
      </c>
      <c r="D7" s="4">
        <v>0.17</v>
      </c>
      <c r="E7" s="3" t="s">
        <v>3</v>
      </c>
      <c r="F7" s="1" t="s">
        <v>4</v>
      </c>
    </row>
    <row r="8" spans="1:6" x14ac:dyDescent="0.2">
      <c r="A8" t="s">
        <v>512</v>
      </c>
      <c r="B8" s="3" t="s">
        <v>14</v>
      </c>
      <c r="C8" s="3" t="s">
        <v>15</v>
      </c>
      <c r="D8" s="4">
        <v>0.79800000000000004</v>
      </c>
      <c r="E8" s="3" t="s">
        <v>3</v>
      </c>
      <c r="F8" s="1" t="s">
        <v>4</v>
      </c>
    </row>
    <row r="9" spans="1:6" x14ac:dyDescent="0.2">
      <c r="A9" t="s">
        <v>511</v>
      </c>
      <c r="B9" s="3" t="s">
        <v>16</v>
      </c>
      <c r="C9" s="3" t="s">
        <v>17</v>
      </c>
      <c r="D9" s="4">
        <v>0.16600000000000001</v>
      </c>
      <c r="E9" s="3" t="s">
        <v>3</v>
      </c>
      <c r="F9" s="1" t="s">
        <v>4</v>
      </c>
    </row>
    <row r="10" spans="1:6" x14ac:dyDescent="0.2">
      <c r="A10" t="s">
        <v>513</v>
      </c>
      <c r="B10" s="3" t="s">
        <v>18</v>
      </c>
      <c r="C10" s="3" t="s">
        <v>2</v>
      </c>
      <c r="D10" s="4">
        <v>0.48299999999999998</v>
      </c>
      <c r="E10" s="3" t="s">
        <v>3</v>
      </c>
      <c r="F10" s="1" t="s">
        <v>4</v>
      </c>
    </row>
    <row r="11" spans="1:6" x14ac:dyDescent="0.2">
      <c r="A11" t="s">
        <v>518</v>
      </c>
      <c r="B11" s="3" t="s">
        <v>19</v>
      </c>
      <c r="C11" s="3" t="s">
        <v>20</v>
      </c>
      <c r="D11" s="4">
        <v>0.76</v>
      </c>
      <c r="E11" s="3" t="s">
        <v>3</v>
      </c>
      <c r="F11" s="1" t="s">
        <v>4</v>
      </c>
    </row>
    <row r="12" spans="1:6" x14ac:dyDescent="0.2">
      <c r="A12" t="s">
        <v>515</v>
      </c>
      <c r="B12" s="3" t="s">
        <v>21</v>
      </c>
      <c r="C12" s="3" t="s">
        <v>22</v>
      </c>
      <c r="D12" s="4">
        <v>0.58099999999999996</v>
      </c>
      <c r="E12" s="3" t="s">
        <v>3</v>
      </c>
      <c r="F12" s="1" t="s">
        <v>4</v>
      </c>
    </row>
    <row r="13" spans="1:6" x14ac:dyDescent="0.2">
      <c r="A13" t="s">
        <v>524</v>
      </c>
      <c r="B13" s="3" t="s">
        <v>23</v>
      </c>
      <c r="C13" s="3" t="s">
        <v>2</v>
      </c>
      <c r="D13" s="4">
        <v>0.41899999999999998</v>
      </c>
      <c r="E13" s="3" t="s">
        <v>3</v>
      </c>
      <c r="F13" s="1" t="s">
        <v>4</v>
      </c>
    </row>
    <row r="14" spans="1:6" x14ac:dyDescent="0.2">
      <c r="A14" t="s">
        <v>516</v>
      </c>
      <c r="B14" s="3" t="s">
        <v>24</v>
      </c>
      <c r="C14" s="3" t="s">
        <v>17</v>
      </c>
      <c r="D14" s="4">
        <v>0.19900000000000001</v>
      </c>
      <c r="E14" s="3" t="s">
        <v>3</v>
      </c>
      <c r="F14" s="1" t="s">
        <v>4</v>
      </c>
    </row>
    <row r="15" spans="1:6" x14ac:dyDescent="0.2">
      <c r="A15" t="s">
        <v>519</v>
      </c>
      <c r="B15" s="3" t="s">
        <v>25</v>
      </c>
      <c r="C15" s="3" t="s">
        <v>6</v>
      </c>
      <c r="D15" s="4">
        <v>0.72299999999999998</v>
      </c>
      <c r="E15" s="3" t="s">
        <v>3</v>
      </c>
      <c r="F15" s="1" t="s">
        <v>4</v>
      </c>
    </row>
    <row r="16" spans="1:6" x14ac:dyDescent="0.2">
      <c r="A16" t="s">
        <v>521</v>
      </c>
      <c r="B16" s="3" t="s">
        <v>26</v>
      </c>
      <c r="C16" s="3" t="s">
        <v>12</v>
      </c>
      <c r="D16" s="4">
        <v>0.39400000000000002</v>
      </c>
      <c r="E16" s="3" t="s">
        <v>3</v>
      </c>
      <c r="F16" s="1" t="s">
        <v>4</v>
      </c>
    </row>
    <row r="17" spans="1:6" x14ac:dyDescent="0.2">
      <c r="A17" t="s">
        <v>514</v>
      </c>
      <c r="B17" s="3" t="s">
        <v>27</v>
      </c>
      <c r="C17" s="3" t="s">
        <v>2</v>
      </c>
      <c r="D17" s="4">
        <v>0.79200000000000004</v>
      </c>
      <c r="E17" s="3" t="s">
        <v>3</v>
      </c>
      <c r="F17" s="1" t="s">
        <v>4</v>
      </c>
    </row>
    <row r="18" spans="1:6" x14ac:dyDescent="0.2">
      <c r="A18" t="s">
        <v>523</v>
      </c>
      <c r="B18" s="3" t="s">
        <v>28</v>
      </c>
      <c r="C18" s="3" t="s">
        <v>6</v>
      </c>
      <c r="D18" s="4">
        <v>1.456</v>
      </c>
      <c r="E18" s="3" t="s">
        <v>3</v>
      </c>
      <c r="F18" s="1" t="s">
        <v>4</v>
      </c>
    </row>
    <row r="19" spans="1:6" x14ac:dyDescent="0.2">
      <c r="A19" t="s">
        <v>522</v>
      </c>
      <c r="B19" s="3" t="s">
        <v>29</v>
      </c>
      <c r="C19" s="3" t="s">
        <v>12</v>
      </c>
      <c r="D19" s="4">
        <v>0.13400000000000001</v>
      </c>
      <c r="E19" s="3" t="s">
        <v>3</v>
      </c>
      <c r="F19" s="1" t="s">
        <v>4</v>
      </c>
    </row>
    <row r="20" spans="1:6" x14ac:dyDescent="0.2">
      <c r="A20" t="s">
        <v>520</v>
      </c>
      <c r="B20" s="3" t="s">
        <v>30</v>
      </c>
      <c r="C20" s="3" t="s">
        <v>22</v>
      </c>
      <c r="D20" s="4">
        <v>0.62</v>
      </c>
      <c r="E20" s="3" t="s">
        <v>3</v>
      </c>
      <c r="F20" s="1" t="s">
        <v>4</v>
      </c>
    </row>
    <row r="21" spans="1:6" x14ac:dyDescent="0.2">
      <c r="A21" t="s">
        <v>517</v>
      </c>
      <c r="B21" s="3" t="s">
        <v>31</v>
      </c>
      <c r="C21" s="3" t="s">
        <v>2</v>
      </c>
      <c r="D21" s="4">
        <v>0.50700000000000001</v>
      </c>
      <c r="E21" s="3" t="s">
        <v>3</v>
      </c>
      <c r="F21" s="1" t="s">
        <v>4</v>
      </c>
    </row>
    <row r="22" spans="1:6" x14ac:dyDescent="0.2">
      <c r="A22" t="s">
        <v>574</v>
      </c>
      <c r="B22" s="3" t="s">
        <v>32</v>
      </c>
      <c r="C22" s="3" t="s">
        <v>22</v>
      </c>
      <c r="D22" s="4">
        <v>0.379</v>
      </c>
      <c r="E22" s="3" t="s">
        <v>3</v>
      </c>
      <c r="F22" s="1" t="s">
        <v>4</v>
      </c>
    </row>
    <row r="23" spans="1:6" x14ac:dyDescent="0.2">
      <c r="A23" t="s">
        <v>530</v>
      </c>
      <c r="B23" s="3" t="s">
        <v>33</v>
      </c>
      <c r="C23" s="3" t="s">
        <v>6</v>
      </c>
      <c r="D23" s="4">
        <v>0.214</v>
      </c>
      <c r="E23" s="3" t="s">
        <v>3</v>
      </c>
      <c r="F23" s="1" t="s">
        <v>4</v>
      </c>
    </row>
    <row r="24" spans="1:6" x14ac:dyDescent="0.2">
      <c r="A24" t="s">
        <v>525</v>
      </c>
      <c r="B24" s="3" t="s">
        <v>34</v>
      </c>
      <c r="C24" s="3" t="s">
        <v>35</v>
      </c>
      <c r="D24" s="4">
        <v>0.158</v>
      </c>
      <c r="E24" s="3" t="s">
        <v>3</v>
      </c>
      <c r="F24" s="1" t="s">
        <v>4</v>
      </c>
    </row>
    <row r="25" spans="1:6" x14ac:dyDescent="0.2">
      <c r="A25" t="s">
        <v>529</v>
      </c>
      <c r="B25" s="3" t="s">
        <v>36</v>
      </c>
      <c r="C25" s="3" t="s">
        <v>35</v>
      </c>
      <c r="D25" s="4">
        <v>0.48199999999999998</v>
      </c>
      <c r="E25" s="3" t="s">
        <v>3</v>
      </c>
      <c r="F25" s="1" t="s">
        <v>4</v>
      </c>
    </row>
    <row r="26" spans="1:6" x14ac:dyDescent="0.2">
      <c r="A26" t="s">
        <v>531</v>
      </c>
      <c r="B26" s="3" t="s">
        <v>532</v>
      </c>
      <c r="C26" s="3" t="s">
        <v>22</v>
      </c>
      <c r="D26" s="4">
        <v>0.71099999999999997</v>
      </c>
      <c r="E26" s="3" t="s">
        <v>3</v>
      </c>
      <c r="F26" s="1" t="s">
        <v>4</v>
      </c>
    </row>
    <row r="27" spans="1:6" x14ac:dyDescent="0.2">
      <c r="A27" t="s">
        <v>533</v>
      </c>
      <c r="B27" s="3" t="s">
        <v>37</v>
      </c>
      <c r="C27" s="3" t="s">
        <v>12</v>
      </c>
      <c r="D27" s="4">
        <v>0.182</v>
      </c>
      <c r="E27" s="3" t="s">
        <v>3</v>
      </c>
      <c r="F27" s="1" t="s">
        <v>4</v>
      </c>
    </row>
    <row r="28" spans="1:6" x14ac:dyDescent="0.2">
      <c r="A28" t="s">
        <v>526</v>
      </c>
      <c r="B28" s="3" t="s">
        <v>38</v>
      </c>
      <c r="C28" s="3" t="s">
        <v>6</v>
      </c>
      <c r="D28" s="4">
        <v>0.251</v>
      </c>
      <c r="E28" s="3" t="s">
        <v>3</v>
      </c>
      <c r="F28" s="1" t="s">
        <v>4</v>
      </c>
    </row>
    <row r="29" spans="1:6" x14ac:dyDescent="0.2">
      <c r="A29" t="s">
        <v>526</v>
      </c>
      <c r="B29" s="3" t="s">
        <v>38</v>
      </c>
      <c r="C29" s="3" t="s">
        <v>6</v>
      </c>
      <c r="D29" s="4">
        <v>3.0000000000000001E-3</v>
      </c>
      <c r="E29" s="3" t="s">
        <v>3</v>
      </c>
      <c r="F29" s="1" t="s">
        <v>4</v>
      </c>
    </row>
    <row r="30" spans="1:6" x14ac:dyDescent="0.2">
      <c r="A30" t="s">
        <v>534</v>
      </c>
      <c r="B30" s="3" t="s">
        <v>39</v>
      </c>
      <c r="C30" s="3" t="s">
        <v>12</v>
      </c>
      <c r="D30" s="4">
        <v>8.1000000000000003E-2</v>
      </c>
      <c r="E30" s="3" t="s">
        <v>3</v>
      </c>
      <c r="F30" s="1" t="s">
        <v>4</v>
      </c>
    </row>
    <row r="31" spans="1:6" x14ac:dyDescent="0.2">
      <c r="A31" t="s">
        <v>528</v>
      </c>
      <c r="B31" s="3" t="s">
        <v>639</v>
      </c>
      <c r="C31" s="3" t="s">
        <v>6</v>
      </c>
      <c r="D31" s="4">
        <v>0.51100000000000001</v>
      </c>
      <c r="E31" s="3" t="s">
        <v>3</v>
      </c>
      <c r="F31" s="1" t="s">
        <v>4</v>
      </c>
    </row>
    <row r="32" spans="1:6" x14ac:dyDescent="0.2">
      <c r="A32" t="s">
        <v>558</v>
      </c>
      <c r="B32" s="3" t="s">
        <v>40</v>
      </c>
      <c r="C32" s="3" t="s">
        <v>2</v>
      </c>
      <c r="D32" s="4">
        <v>0.23100000000000001</v>
      </c>
      <c r="E32" s="3" t="s">
        <v>3</v>
      </c>
      <c r="F32" s="1" t="s">
        <v>4</v>
      </c>
    </row>
    <row r="33" spans="1:6" x14ac:dyDescent="0.2">
      <c r="A33" t="s">
        <v>535</v>
      </c>
      <c r="B33" s="3" t="s">
        <v>41</v>
      </c>
      <c r="C33" s="3" t="s">
        <v>12</v>
      </c>
      <c r="D33" s="4">
        <v>0.9</v>
      </c>
      <c r="E33" s="3" t="s">
        <v>3</v>
      </c>
      <c r="F33" s="1" t="s">
        <v>4</v>
      </c>
    </row>
    <row r="34" spans="1:6" x14ac:dyDescent="0.2">
      <c r="A34" t="s">
        <v>536</v>
      </c>
      <c r="B34" s="3" t="s">
        <v>42</v>
      </c>
      <c r="C34" s="3" t="s">
        <v>2</v>
      </c>
      <c r="D34" s="4">
        <v>0.64600000000000002</v>
      </c>
      <c r="E34" s="3" t="s">
        <v>3</v>
      </c>
      <c r="F34" s="1" t="s">
        <v>4</v>
      </c>
    </row>
    <row r="35" spans="1:6" x14ac:dyDescent="0.2">
      <c r="A35" t="s">
        <v>537</v>
      </c>
      <c r="B35" s="3" t="s">
        <v>640</v>
      </c>
      <c r="C35" s="3" t="s">
        <v>17</v>
      </c>
      <c r="D35" s="4">
        <v>0.51600000000000001</v>
      </c>
      <c r="E35" s="3" t="s">
        <v>3</v>
      </c>
      <c r="F35" s="1" t="s">
        <v>4</v>
      </c>
    </row>
    <row r="36" spans="1:6" x14ac:dyDescent="0.2">
      <c r="A36" t="s">
        <v>539</v>
      </c>
      <c r="B36" s="3" t="s">
        <v>43</v>
      </c>
      <c r="C36" s="3" t="s">
        <v>17</v>
      </c>
      <c r="D36" s="4">
        <v>0.3</v>
      </c>
      <c r="E36" s="3" t="s">
        <v>3</v>
      </c>
      <c r="F36" s="1" t="s">
        <v>4</v>
      </c>
    </row>
    <row r="37" spans="1:6" x14ac:dyDescent="0.2">
      <c r="A37" t="s">
        <v>540</v>
      </c>
      <c r="B37" s="3" t="s">
        <v>44</v>
      </c>
      <c r="C37" s="3" t="s">
        <v>12</v>
      </c>
      <c r="D37" s="4">
        <v>0.58299999999999996</v>
      </c>
      <c r="E37" s="3" t="s">
        <v>3</v>
      </c>
      <c r="F37" s="1" t="s">
        <v>4</v>
      </c>
    </row>
    <row r="38" spans="1:6" x14ac:dyDescent="0.2">
      <c r="A38" t="s">
        <v>542</v>
      </c>
      <c r="B38" s="3" t="s">
        <v>45</v>
      </c>
      <c r="C38" s="3" t="s">
        <v>12</v>
      </c>
      <c r="D38" s="4">
        <v>0.34899999999999998</v>
      </c>
      <c r="E38" s="3" t="s">
        <v>3</v>
      </c>
      <c r="F38" s="1" t="s">
        <v>4</v>
      </c>
    </row>
    <row r="39" spans="1:6" x14ac:dyDescent="0.2">
      <c r="A39" t="s">
        <v>544</v>
      </c>
      <c r="B39" s="3" t="s">
        <v>46</v>
      </c>
      <c r="C39" s="3" t="s">
        <v>6</v>
      </c>
      <c r="D39" s="4">
        <v>0.441</v>
      </c>
      <c r="E39" s="3" t="s">
        <v>3</v>
      </c>
      <c r="F39" s="1" t="s">
        <v>4</v>
      </c>
    </row>
    <row r="40" spans="1:6" x14ac:dyDescent="0.2">
      <c r="A40" t="s">
        <v>620</v>
      </c>
      <c r="B40" s="3" t="s">
        <v>47</v>
      </c>
      <c r="C40" s="3" t="s">
        <v>12</v>
      </c>
      <c r="D40" s="4">
        <v>0.23799999999999999</v>
      </c>
      <c r="E40" s="3" t="s">
        <v>3</v>
      </c>
      <c r="F40" s="1" t="s">
        <v>4</v>
      </c>
    </row>
    <row r="41" spans="1:6" x14ac:dyDescent="0.2">
      <c r="A41" t="s">
        <v>545</v>
      </c>
      <c r="B41" s="3" t="s">
        <v>48</v>
      </c>
      <c r="C41" s="3" t="s">
        <v>6</v>
      </c>
      <c r="D41" s="4">
        <v>0.85699999999999998</v>
      </c>
      <c r="E41" s="3" t="s">
        <v>3</v>
      </c>
      <c r="F41" s="1" t="s">
        <v>4</v>
      </c>
    </row>
    <row r="42" spans="1:6" x14ac:dyDescent="0.2">
      <c r="A42" t="s">
        <v>543</v>
      </c>
      <c r="B42" s="3" t="s">
        <v>49</v>
      </c>
      <c r="C42" s="3" t="s">
        <v>17</v>
      </c>
      <c r="D42" s="4">
        <v>1.016</v>
      </c>
      <c r="E42" s="3" t="s">
        <v>3</v>
      </c>
      <c r="F42" s="1" t="s">
        <v>4</v>
      </c>
    </row>
    <row r="43" spans="1:6" x14ac:dyDescent="0.2">
      <c r="A43" t="s">
        <v>547</v>
      </c>
      <c r="B43" s="3" t="s">
        <v>50</v>
      </c>
      <c r="C43" s="3" t="s">
        <v>6</v>
      </c>
      <c r="D43" s="4">
        <v>1E-3</v>
      </c>
      <c r="E43" s="3" t="s">
        <v>3</v>
      </c>
      <c r="F43" s="1" t="s">
        <v>4</v>
      </c>
    </row>
    <row r="44" spans="1:6" x14ac:dyDescent="0.2">
      <c r="A44" t="s">
        <v>548</v>
      </c>
      <c r="B44" s="3" t="s">
        <v>51</v>
      </c>
      <c r="C44" s="3" t="s">
        <v>17</v>
      </c>
      <c r="D44" s="4">
        <v>0.17499999999999999</v>
      </c>
      <c r="E44" s="3" t="s">
        <v>3</v>
      </c>
      <c r="F44" s="1" t="s">
        <v>4</v>
      </c>
    </row>
    <row r="45" spans="1:6" x14ac:dyDescent="0.2">
      <c r="A45" t="s">
        <v>549</v>
      </c>
      <c r="B45" s="3" t="s">
        <v>52</v>
      </c>
      <c r="C45" s="3" t="s">
        <v>17</v>
      </c>
      <c r="D45" s="4">
        <v>6.4000000000000001E-2</v>
      </c>
      <c r="E45" s="3" t="s">
        <v>3</v>
      </c>
      <c r="F45" s="1" t="s">
        <v>4</v>
      </c>
    </row>
    <row r="46" spans="1:6" x14ac:dyDescent="0.2">
      <c r="A46" t="s">
        <v>550</v>
      </c>
      <c r="B46" s="3" t="s">
        <v>53</v>
      </c>
      <c r="C46" s="3" t="s">
        <v>6</v>
      </c>
      <c r="D46" s="4">
        <v>0.44</v>
      </c>
      <c r="E46" s="3" t="s">
        <v>3</v>
      </c>
      <c r="F46" s="1" t="s">
        <v>4</v>
      </c>
    </row>
    <row r="47" spans="1:6" x14ac:dyDescent="0.2">
      <c r="A47" t="s">
        <v>551</v>
      </c>
      <c r="B47" s="3" t="s">
        <v>54</v>
      </c>
      <c r="C47" s="3" t="s">
        <v>2</v>
      </c>
      <c r="D47" s="4">
        <v>8.5000000000000006E-2</v>
      </c>
      <c r="E47" s="3" t="s">
        <v>3</v>
      </c>
      <c r="F47" s="1" t="s">
        <v>4</v>
      </c>
    </row>
    <row r="48" spans="1:6" x14ac:dyDescent="0.2">
      <c r="A48" t="s">
        <v>538</v>
      </c>
      <c r="B48" s="3" t="s">
        <v>55</v>
      </c>
      <c r="C48" s="3" t="s">
        <v>17</v>
      </c>
      <c r="D48" s="4">
        <v>0.48599999999999999</v>
      </c>
      <c r="E48" s="3" t="s">
        <v>3</v>
      </c>
      <c r="F48" s="1" t="s">
        <v>4</v>
      </c>
    </row>
    <row r="49" spans="1:6" x14ac:dyDescent="0.2">
      <c r="A49" t="s">
        <v>552</v>
      </c>
      <c r="B49" s="3" t="s">
        <v>56</v>
      </c>
      <c r="C49" s="3" t="s">
        <v>6</v>
      </c>
      <c r="D49" s="4">
        <v>0.27300000000000002</v>
      </c>
      <c r="E49" s="3" t="s">
        <v>3</v>
      </c>
      <c r="F49" s="1" t="s">
        <v>4</v>
      </c>
    </row>
    <row r="50" spans="1:6" x14ac:dyDescent="0.2">
      <c r="A50" t="s">
        <v>553</v>
      </c>
      <c r="B50" s="3" t="s">
        <v>57</v>
      </c>
      <c r="C50" s="3" t="s">
        <v>2</v>
      </c>
      <c r="D50" s="4">
        <v>0.753</v>
      </c>
      <c r="E50" s="3" t="s">
        <v>3</v>
      </c>
      <c r="F50" s="1" t="s">
        <v>4</v>
      </c>
    </row>
    <row r="51" spans="1:6" x14ac:dyDescent="0.2">
      <c r="A51" t="s">
        <v>554</v>
      </c>
      <c r="B51" s="3" t="s">
        <v>58</v>
      </c>
      <c r="C51" s="3" t="s">
        <v>17</v>
      </c>
      <c r="D51" s="4">
        <v>0.64900000000000002</v>
      </c>
      <c r="E51" s="3" t="s">
        <v>3</v>
      </c>
      <c r="F51" s="1" t="s">
        <v>4</v>
      </c>
    </row>
    <row r="52" spans="1:6" x14ac:dyDescent="0.2">
      <c r="A52" t="s">
        <v>555</v>
      </c>
      <c r="B52" s="3" t="s">
        <v>59</v>
      </c>
      <c r="C52" s="3" t="s">
        <v>12</v>
      </c>
      <c r="D52" s="4">
        <v>0.28999999999999998</v>
      </c>
      <c r="E52" s="3" t="s">
        <v>3</v>
      </c>
      <c r="F52" s="1" t="s">
        <v>4</v>
      </c>
    </row>
    <row r="53" spans="1:6" x14ac:dyDescent="0.2">
      <c r="A53" t="s">
        <v>559</v>
      </c>
      <c r="B53" s="3" t="s">
        <v>60</v>
      </c>
      <c r="C53" s="3" t="s">
        <v>12</v>
      </c>
      <c r="D53" s="4">
        <v>0.60099999999999998</v>
      </c>
      <c r="E53" s="3" t="s">
        <v>3</v>
      </c>
      <c r="F53" s="1" t="s">
        <v>4</v>
      </c>
    </row>
    <row r="54" spans="1:6" x14ac:dyDescent="0.2">
      <c r="A54" t="s">
        <v>557</v>
      </c>
      <c r="B54" s="3" t="s">
        <v>61</v>
      </c>
      <c r="C54" s="3" t="s">
        <v>12</v>
      </c>
      <c r="D54" s="4">
        <v>0.27100000000000002</v>
      </c>
      <c r="E54" s="3" t="s">
        <v>3</v>
      </c>
      <c r="F54" s="1" t="s">
        <v>4</v>
      </c>
    </row>
    <row r="55" spans="1:6" x14ac:dyDescent="0.2">
      <c r="A55" t="s">
        <v>556</v>
      </c>
      <c r="B55" s="3" t="s">
        <v>62</v>
      </c>
      <c r="C55" s="3" t="s">
        <v>22</v>
      </c>
      <c r="D55" s="4">
        <v>0.78200000000000003</v>
      </c>
      <c r="E55" s="3" t="s">
        <v>3</v>
      </c>
      <c r="F55" s="1" t="s">
        <v>4</v>
      </c>
    </row>
    <row r="56" spans="1:6" x14ac:dyDescent="0.2">
      <c r="A56" t="s">
        <v>560</v>
      </c>
      <c r="B56" s="3" t="s">
        <v>63</v>
      </c>
      <c r="C56" s="3" t="s">
        <v>17</v>
      </c>
      <c r="D56" s="4">
        <v>0.29299999999999998</v>
      </c>
      <c r="E56" s="3" t="s">
        <v>3</v>
      </c>
      <c r="F56" s="1" t="s">
        <v>4</v>
      </c>
    </row>
    <row r="57" spans="1:6" x14ac:dyDescent="0.2">
      <c r="A57" t="s">
        <v>567</v>
      </c>
      <c r="B57" s="3" t="s">
        <v>64</v>
      </c>
      <c r="C57" s="3" t="s">
        <v>17</v>
      </c>
      <c r="D57" s="4">
        <v>0</v>
      </c>
      <c r="E57" s="3" t="s">
        <v>3</v>
      </c>
      <c r="F57" s="1" t="s">
        <v>4</v>
      </c>
    </row>
    <row r="58" spans="1:6" x14ac:dyDescent="0.2">
      <c r="A58" t="s">
        <v>564</v>
      </c>
      <c r="B58" s="3" t="s">
        <v>65</v>
      </c>
      <c r="C58" s="3" t="s">
        <v>22</v>
      </c>
      <c r="D58" s="4">
        <v>0.79100000000000004</v>
      </c>
      <c r="E58" s="3" t="s">
        <v>3</v>
      </c>
      <c r="F58" s="1" t="s">
        <v>4</v>
      </c>
    </row>
    <row r="59" spans="1:6" x14ac:dyDescent="0.2">
      <c r="A59" t="s">
        <v>561</v>
      </c>
      <c r="B59" s="3" t="s">
        <v>66</v>
      </c>
      <c r="C59" s="3" t="s">
        <v>22</v>
      </c>
      <c r="D59" s="4">
        <v>0.76100000000000001</v>
      </c>
      <c r="E59" s="3" t="s">
        <v>3</v>
      </c>
      <c r="F59" s="1" t="s">
        <v>4</v>
      </c>
    </row>
    <row r="60" spans="1:6" x14ac:dyDescent="0.2">
      <c r="A60" t="s">
        <v>566</v>
      </c>
      <c r="B60" s="3" t="s">
        <v>641</v>
      </c>
      <c r="C60" s="3" t="s">
        <v>20</v>
      </c>
      <c r="D60" s="4">
        <v>0.55900000000000005</v>
      </c>
      <c r="E60" s="3" t="s">
        <v>3</v>
      </c>
      <c r="F60" s="1" t="s">
        <v>4</v>
      </c>
    </row>
    <row r="61" spans="1:6" x14ac:dyDescent="0.2">
      <c r="A61" t="s">
        <v>565</v>
      </c>
      <c r="B61" s="3" t="s">
        <v>67</v>
      </c>
      <c r="C61" s="3" t="s">
        <v>20</v>
      </c>
      <c r="D61" s="4">
        <v>1.034</v>
      </c>
      <c r="E61" s="3" t="s">
        <v>3</v>
      </c>
      <c r="F61" s="1" t="s">
        <v>4</v>
      </c>
    </row>
    <row r="62" spans="1:6" x14ac:dyDescent="0.2">
      <c r="A62" t="s">
        <v>562</v>
      </c>
      <c r="B62" s="3" t="s">
        <v>68</v>
      </c>
      <c r="C62" s="3" t="s">
        <v>17</v>
      </c>
      <c r="D62" s="4">
        <v>0.435</v>
      </c>
      <c r="E62" s="3" t="s">
        <v>3</v>
      </c>
      <c r="F62" s="1" t="s">
        <v>4</v>
      </c>
    </row>
    <row r="63" spans="1:6" x14ac:dyDescent="0.2">
      <c r="A63" t="s">
        <v>563</v>
      </c>
      <c r="B63" s="3" t="s">
        <v>69</v>
      </c>
      <c r="C63" s="3" t="s">
        <v>15</v>
      </c>
      <c r="D63" s="4">
        <v>0.69399999999999995</v>
      </c>
      <c r="E63" s="3" t="s">
        <v>3</v>
      </c>
      <c r="F63" s="1" t="s">
        <v>4</v>
      </c>
    </row>
    <row r="64" spans="1:6" x14ac:dyDescent="0.2">
      <c r="A64" t="s">
        <v>568</v>
      </c>
      <c r="B64" s="3" t="s">
        <v>70</v>
      </c>
      <c r="C64" s="3" t="s">
        <v>17</v>
      </c>
      <c r="D64" s="4">
        <v>0.34300000000000003</v>
      </c>
      <c r="E64" s="3" t="s">
        <v>3</v>
      </c>
      <c r="F64" s="1" t="s">
        <v>4</v>
      </c>
    </row>
    <row r="65" spans="1:6" x14ac:dyDescent="0.2">
      <c r="A65" t="s">
        <v>569</v>
      </c>
      <c r="B65" s="3" t="s">
        <v>71</v>
      </c>
      <c r="C65" s="3" t="s">
        <v>12</v>
      </c>
      <c r="D65" s="4">
        <v>0.63700000000000001</v>
      </c>
      <c r="E65" s="3" t="s">
        <v>3</v>
      </c>
      <c r="F65" s="1" t="s">
        <v>4</v>
      </c>
    </row>
    <row r="66" spans="1:6" x14ac:dyDescent="0.2">
      <c r="A66" t="s">
        <v>571</v>
      </c>
      <c r="B66" s="3" t="s">
        <v>72</v>
      </c>
      <c r="C66" s="3" t="s">
        <v>15</v>
      </c>
      <c r="D66" s="4">
        <v>0.57199999999999995</v>
      </c>
      <c r="E66" s="3" t="s">
        <v>3</v>
      </c>
      <c r="F66" s="1" t="s">
        <v>4</v>
      </c>
    </row>
    <row r="67" spans="1:6" x14ac:dyDescent="0.2">
      <c r="A67" t="s">
        <v>570</v>
      </c>
      <c r="B67" s="3" t="s">
        <v>73</v>
      </c>
      <c r="C67" s="3" t="s">
        <v>20</v>
      </c>
      <c r="D67" s="4">
        <v>0.63900000000000001</v>
      </c>
      <c r="E67" s="3" t="s">
        <v>3</v>
      </c>
      <c r="F67" s="1" t="s">
        <v>4</v>
      </c>
    </row>
    <row r="68" spans="1:6" x14ac:dyDescent="0.2">
      <c r="A68" t="s">
        <v>578</v>
      </c>
      <c r="B68" s="3" t="s">
        <v>74</v>
      </c>
      <c r="C68" s="3" t="s">
        <v>2</v>
      </c>
      <c r="D68" s="4">
        <v>0.496</v>
      </c>
      <c r="E68" s="3" t="s">
        <v>3</v>
      </c>
      <c r="F68" s="1" t="s">
        <v>4</v>
      </c>
    </row>
    <row r="69" spans="1:6" x14ac:dyDescent="0.2">
      <c r="A69" t="s">
        <v>572</v>
      </c>
      <c r="B69" s="3" t="s">
        <v>75</v>
      </c>
      <c r="C69" s="3" t="s">
        <v>6</v>
      </c>
      <c r="D69" s="4">
        <v>0.27900000000000003</v>
      </c>
      <c r="E69" s="3" t="s">
        <v>3</v>
      </c>
      <c r="F69" s="1" t="s">
        <v>4</v>
      </c>
    </row>
    <row r="70" spans="1:6" x14ac:dyDescent="0.2">
      <c r="A70" t="s">
        <v>575</v>
      </c>
      <c r="B70" s="3" t="s">
        <v>642</v>
      </c>
      <c r="C70" s="3" t="s">
        <v>22</v>
      </c>
      <c r="D70" s="4">
        <v>0.28499999999999998</v>
      </c>
      <c r="E70" s="3" t="s">
        <v>3</v>
      </c>
      <c r="F70" s="1" t="s">
        <v>4</v>
      </c>
    </row>
    <row r="71" spans="1:6" x14ac:dyDescent="0.2">
      <c r="A71" t="s">
        <v>576</v>
      </c>
      <c r="B71" s="3" t="s">
        <v>643</v>
      </c>
      <c r="C71" s="3" t="s">
        <v>15</v>
      </c>
      <c r="D71" s="4">
        <v>0.53600000000000003</v>
      </c>
      <c r="E71" s="3" t="s">
        <v>3</v>
      </c>
      <c r="F71" s="1" t="s">
        <v>4</v>
      </c>
    </row>
    <row r="72" spans="1:6" x14ac:dyDescent="0.2">
      <c r="A72" t="s">
        <v>644</v>
      </c>
      <c r="B72" s="3" t="s">
        <v>76</v>
      </c>
      <c r="C72" s="3" t="s">
        <v>2</v>
      </c>
      <c r="D72" s="4">
        <v>0.98199999999999998</v>
      </c>
      <c r="E72" s="3" t="s">
        <v>3</v>
      </c>
      <c r="F72" s="1" t="s">
        <v>4</v>
      </c>
    </row>
    <row r="73" spans="1:6" x14ac:dyDescent="0.2">
      <c r="A73" t="s">
        <v>577</v>
      </c>
      <c r="B73" s="3" t="s">
        <v>77</v>
      </c>
      <c r="C73" s="3" t="s">
        <v>20</v>
      </c>
      <c r="D73" s="4">
        <v>0.72699999999999998</v>
      </c>
      <c r="E73" s="3" t="s">
        <v>3</v>
      </c>
      <c r="F73" s="1" t="s">
        <v>4</v>
      </c>
    </row>
    <row r="74" spans="1:6" x14ac:dyDescent="0.2">
      <c r="A74" t="s">
        <v>573</v>
      </c>
      <c r="B74" s="3" t="s">
        <v>78</v>
      </c>
      <c r="C74" s="3" t="s">
        <v>2</v>
      </c>
      <c r="D74" s="4">
        <v>3.3000000000000002E-2</v>
      </c>
      <c r="E74" s="3" t="s">
        <v>3</v>
      </c>
      <c r="F74" s="1" t="s">
        <v>4</v>
      </c>
    </row>
    <row r="75" spans="1:6" x14ac:dyDescent="0.2">
      <c r="A75" t="s">
        <v>582</v>
      </c>
      <c r="B75" s="3" t="s">
        <v>79</v>
      </c>
      <c r="C75" s="3" t="s">
        <v>2</v>
      </c>
      <c r="D75" s="4">
        <v>0.13400000000000001</v>
      </c>
      <c r="E75" s="3" t="s">
        <v>3</v>
      </c>
      <c r="F75" s="1" t="s">
        <v>4</v>
      </c>
    </row>
    <row r="76" spans="1:6" x14ac:dyDescent="0.2">
      <c r="A76" t="s">
        <v>579</v>
      </c>
      <c r="B76" s="3" t="s">
        <v>80</v>
      </c>
      <c r="C76" s="3" t="s">
        <v>20</v>
      </c>
      <c r="D76" s="4">
        <v>0.71299999999999997</v>
      </c>
      <c r="E76" s="3" t="s">
        <v>3</v>
      </c>
      <c r="F76" s="1" t="s">
        <v>4</v>
      </c>
    </row>
    <row r="77" spans="1:6" x14ac:dyDescent="0.2">
      <c r="A77" t="s">
        <v>583</v>
      </c>
      <c r="B77" s="3" t="s">
        <v>81</v>
      </c>
      <c r="C77" s="3" t="s">
        <v>6</v>
      </c>
      <c r="D77" s="4">
        <v>0.57299999999999995</v>
      </c>
      <c r="E77" s="3" t="s">
        <v>3</v>
      </c>
      <c r="F77" s="1" t="s">
        <v>4</v>
      </c>
    </row>
    <row r="78" spans="1:6" x14ac:dyDescent="0.2">
      <c r="A78" t="s">
        <v>581</v>
      </c>
      <c r="B78" s="3" t="s">
        <v>82</v>
      </c>
      <c r="C78" s="3" t="s">
        <v>2</v>
      </c>
      <c r="D78" s="4">
        <v>0.20399999999999999</v>
      </c>
      <c r="E78" s="3" t="s">
        <v>3</v>
      </c>
      <c r="F78" s="1" t="s">
        <v>4</v>
      </c>
    </row>
    <row r="79" spans="1:6" x14ac:dyDescent="0.2">
      <c r="A79" t="s">
        <v>645</v>
      </c>
      <c r="B79" s="3" t="s">
        <v>83</v>
      </c>
      <c r="C79" s="3" t="s">
        <v>17</v>
      </c>
      <c r="D79" s="4">
        <v>0.30599999999999999</v>
      </c>
      <c r="E79" s="3" t="s">
        <v>3</v>
      </c>
      <c r="F79" s="1" t="s">
        <v>4</v>
      </c>
    </row>
    <row r="80" spans="1:6" x14ac:dyDescent="0.2">
      <c r="A80" t="s">
        <v>585</v>
      </c>
      <c r="B80" s="3" t="s">
        <v>84</v>
      </c>
      <c r="C80" s="3" t="s">
        <v>2</v>
      </c>
      <c r="D80" s="4">
        <v>0.81599999999999995</v>
      </c>
      <c r="E80" s="3" t="s">
        <v>3</v>
      </c>
      <c r="F80" s="1" t="s">
        <v>4</v>
      </c>
    </row>
    <row r="81" spans="1:6" x14ac:dyDescent="0.2">
      <c r="A81" t="s">
        <v>591</v>
      </c>
      <c r="B81" s="3" t="s">
        <v>85</v>
      </c>
      <c r="C81" s="3" t="s">
        <v>22</v>
      </c>
      <c r="D81" s="4">
        <v>0.69299999999999995</v>
      </c>
      <c r="E81" s="3" t="s">
        <v>3</v>
      </c>
      <c r="F81" s="1" t="s">
        <v>4</v>
      </c>
    </row>
    <row r="82" spans="1:6" x14ac:dyDescent="0.2">
      <c r="A82" t="s">
        <v>589</v>
      </c>
      <c r="B82" s="3" t="s">
        <v>86</v>
      </c>
      <c r="C82" s="3" t="s">
        <v>2</v>
      </c>
      <c r="D82" s="4">
        <v>0.73099999999999998</v>
      </c>
      <c r="E82" s="3" t="s">
        <v>3</v>
      </c>
      <c r="F82" s="1" t="s">
        <v>4</v>
      </c>
    </row>
    <row r="83" spans="1:6" x14ac:dyDescent="0.2">
      <c r="A83" t="s">
        <v>590</v>
      </c>
      <c r="B83" s="3" t="s">
        <v>87</v>
      </c>
      <c r="C83" s="3" t="s">
        <v>35</v>
      </c>
      <c r="D83" s="4">
        <v>0.50600000000000001</v>
      </c>
      <c r="E83" s="3" t="s">
        <v>3</v>
      </c>
      <c r="F83" s="1" t="s">
        <v>4</v>
      </c>
    </row>
    <row r="84" spans="1:6" x14ac:dyDescent="0.2">
      <c r="A84" t="s">
        <v>646</v>
      </c>
      <c r="B84" s="3" t="s">
        <v>646</v>
      </c>
      <c r="C84" s="3" t="s">
        <v>2</v>
      </c>
      <c r="D84" s="4">
        <v>0.47399999999999998</v>
      </c>
      <c r="E84" s="3" t="s">
        <v>3</v>
      </c>
      <c r="F84" s="1" t="s">
        <v>4</v>
      </c>
    </row>
    <row r="85" spans="1:6" x14ac:dyDescent="0.2">
      <c r="A85" t="s">
        <v>588</v>
      </c>
      <c r="B85" s="3" t="s">
        <v>88</v>
      </c>
      <c r="C85" s="3" t="s">
        <v>22</v>
      </c>
      <c r="D85" s="4">
        <v>1.347</v>
      </c>
      <c r="E85" s="3" t="s">
        <v>3</v>
      </c>
      <c r="F85" s="1" t="s">
        <v>4</v>
      </c>
    </row>
    <row r="86" spans="1:6" x14ac:dyDescent="0.2">
      <c r="A86" t="s">
        <v>586</v>
      </c>
      <c r="B86" s="3" t="s">
        <v>89</v>
      </c>
      <c r="C86" s="3" t="s">
        <v>2</v>
      </c>
      <c r="D86" s="4">
        <v>0.38900000000000001</v>
      </c>
      <c r="E86" s="3" t="s">
        <v>3</v>
      </c>
      <c r="F86" s="1" t="s">
        <v>4</v>
      </c>
    </row>
    <row r="87" spans="1:6" x14ac:dyDescent="0.2">
      <c r="A87" t="s">
        <v>584</v>
      </c>
      <c r="B87" s="3" t="s">
        <v>90</v>
      </c>
      <c r="C87" s="3" t="s">
        <v>6</v>
      </c>
      <c r="D87" s="4">
        <v>0.64200000000000002</v>
      </c>
      <c r="E87" s="3" t="s">
        <v>3</v>
      </c>
      <c r="F87" s="1" t="s">
        <v>4</v>
      </c>
    </row>
    <row r="88" spans="1:6" x14ac:dyDescent="0.2">
      <c r="A88" t="s">
        <v>592</v>
      </c>
      <c r="B88" s="3" t="s">
        <v>91</v>
      </c>
      <c r="C88" s="3" t="s">
        <v>6</v>
      </c>
      <c r="D88" s="4">
        <v>1.2E-2</v>
      </c>
      <c r="E88" s="3" t="s">
        <v>3</v>
      </c>
      <c r="F88" s="1" t="s">
        <v>4</v>
      </c>
    </row>
    <row r="89" spans="1:6" x14ac:dyDescent="0.2">
      <c r="A89" t="s">
        <v>587</v>
      </c>
      <c r="B89" s="3" t="s">
        <v>92</v>
      </c>
      <c r="C89" s="3" t="s">
        <v>22</v>
      </c>
      <c r="D89" s="4">
        <v>0.19500000000000001</v>
      </c>
      <c r="E89" s="3" t="s">
        <v>3</v>
      </c>
      <c r="F89" s="1" t="s">
        <v>4</v>
      </c>
    </row>
    <row r="90" spans="1:6" x14ac:dyDescent="0.2">
      <c r="A90" t="s">
        <v>593</v>
      </c>
      <c r="B90" s="3" t="s">
        <v>93</v>
      </c>
      <c r="C90" s="3" t="s">
        <v>6</v>
      </c>
      <c r="D90" s="4">
        <v>5.7000000000000002E-2</v>
      </c>
      <c r="E90" s="3" t="s">
        <v>3</v>
      </c>
      <c r="F90" s="1" t="s">
        <v>4</v>
      </c>
    </row>
    <row r="91" spans="1:6" x14ac:dyDescent="0.2">
      <c r="A91" t="s">
        <v>598</v>
      </c>
      <c r="B91" s="3" t="s">
        <v>94</v>
      </c>
      <c r="C91" s="3" t="s">
        <v>22</v>
      </c>
      <c r="D91" s="4">
        <v>2E-3</v>
      </c>
      <c r="E91" s="3" t="s">
        <v>3</v>
      </c>
      <c r="F91" s="1" t="s">
        <v>4</v>
      </c>
    </row>
    <row r="92" spans="1:6" x14ac:dyDescent="0.2">
      <c r="A92" t="s">
        <v>596</v>
      </c>
      <c r="B92" s="3" t="s">
        <v>95</v>
      </c>
      <c r="C92" s="3" t="s">
        <v>17</v>
      </c>
      <c r="D92" s="4">
        <v>0.45200000000000001</v>
      </c>
      <c r="E92" s="3" t="s">
        <v>3</v>
      </c>
      <c r="F92" s="1" t="s">
        <v>4</v>
      </c>
    </row>
    <row r="93" spans="1:6" x14ac:dyDescent="0.2">
      <c r="A93" t="s">
        <v>647</v>
      </c>
      <c r="B93" s="5" t="s">
        <v>96</v>
      </c>
      <c r="C93" s="5" t="s">
        <v>12</v>
      </c>
      <c r="D93" s="6">
        <v>0.215</v>
      </c>
      <c r="E93" s="5" t="s">
        <v>9</v>
      </c>
      <c r="F93" s="7" t="s">
        <v>4</v>
      </c>
    </row>
    <row r="94" spans="1:6" x14ac:dyDescent="0.2">
      <c r="A94" t="s">
        <v>599</v>
      </c>
      <c r="B94" s="3" t="s">
        <v>97</v>
      </c>
      <c r="C94" s="3" t="s">
        <v>15</v>
      </c>
      <c r="D94" s="4">
        <v>0.156</v>
      </c>
      <c r="E94" s="3" t="s">
        <v>3</v>
      </c>
      <c r="F94" s="1" t="s">
        <v>4</v>
      </c>
    </row>
    <row r="95" spans="1:6" x14ac:dyDescent="0.2">
      <c r="A95" t="s">
        <v>595</v>
      </c>
      <c r="B95" s="3" t="s">
        <v>98</v>
      </c>
      <c r="C95" s="3" t="s">
        <v>12</v>
      </c>
      <c r="D95" s="4">
        <v>0.34399999999999997</v>
      </c>
      <c r="E95" s="3" t="s">
        <v>3</v>
      </c>
      <c r="F95" s="1" t="s">
        <v>4</v>
      </c>
    </row>
    <row r="96" spans="1:6" x14ac:dyDescent="0.2">
      <c r="A96" t="s">
        <v>594</v>
      </c>
      <c r="B96" s="3" t="s">
        <v>99</v>
      </c>
      <c r="C96" s="3" t="s">
        <v>6</v>
      </c>
      <c r="D96" s="4">
        <v>0.41199999999999998</v>
      </c>
      <c r="E96" s="3" t="s">
        <v>3</v>
      </c>
      <c r="F96" s="1" t="s">
        <v>4</v>
      </c>
    </row>
    <row r="97" spans="1:6" x14ac:dyDescent="0.2">
      <c r="A97" t="s">
        <v>597</v>
      </c>
      <c r="B97" s="3" t="s">
        <v>100</v>
      </c>
      <c r="C97" s="3" t="s">
        <v>17</v>
      </c>
      <c r="D97" s="4">
        <v>8.0000000000000002E-3</v>
      </c>
      <c r="E97" s="3" t="s">
        <v>3</v>
      </c>
      <c r="F97" s="1" t="s">
        <v>4</v>
      </c>
    </row>
    <row r="98" spans="1:6" x14ac:dyDescent="0.2">
      <c r="A98" t="s">
        <v>600</v>
      </c>
      <c r="B98" s="3" t="s">
        <v>101</v>
      </c>
      <c r="C98" s="3" t="s">
        <v>20</v>
      </c>
      <c r="D98" s="4">
        <v>0.56999999999999995</v>
      </c>
      <c r="E98" s="3" t="s">
        <v>3</v>
      </c>
      <c r="F98" s="1" t="s">
        <v>4</v>
      </c>
    </row>
    <row r="99" spans="1:6" x14ac:dyDescent="0.2">
      <c r="A99" t="s">
        <v>604</v>
      </c>
      <c r="B99" s="3" t="s">
        <v>102</v>
      </c>
      <c r="C99" s="3" t="s">
        <v>22</v>
      </c>
      <c r="D99" s="4">
        <v>0.41599999999999998</v>
      </c>
      <c r="E99" s="3" t="s">
        <v>3</v>
      </c>
      <c r="F99" s="1" t="s">
        <v>4</v>
      </c>
    </row>
    <row r="100" spans="1:6" x14ac:dyDescent="0.2">
      <c r="A100" t="s">
        <v>601</v>
      </c>
      <c r="B100" s="3" t="s">
        <v>103</v>
      </c>
      <c r="C100" s="3" t="s">
        <v>12</v>
      </c>
      <c r="D100" s="4">
        <v>0.252</v>
      </c>
      <c r="E100" s="3" t="s">
        <v>3</v>
      </c>
      <c r="F100" s="1" t="s">
        <v>4</v>
      </c>
    </row>
    <row r="101" spans="1:6" x14ac:dyDescent="0.2">
      <c r="A101" t="s">
        <v>607</v>
      </c>
      <c r="B101" s="3" t="s">
        <v>104</v>
      </c>
      <c r="C101" s="3" t="s">
        <v>12</v>
      </c>
      <c r="D101" s="4" t="s">
        <v>105</v>
      </c>
      <c r="E101" s="3" t="s">
        <v>3</v>
      </c>
      <c r="F101" s="1" t="s">
        <v>4</v>
      </c>
    </row>
    <row r="102" spans="1:6" x14ac:dyDescent="0.2">
      <c r="A102" t="s">
        <v>602</v>
      </c>
      <c r="B102" s="3" t="s">
        <v>106</v>
      </c>
      <c r="C102" s="3" t="s">
        <v>12</v>
      </c>
      <c r="D102" s="4">
        <v>0.253</v>
      </c>
      <c r="E102" s="3" t="s">
        <v>3</v>
      </c>
      <c r="F102" s="1" t="s">
        <v>4</v>
      </c>
    </row>
    <row r="103" spans="1:6" x14ac:dyDescent="0.2">
      <c r="A103" t="s">
        <v>603</v>
      </c>
      <c r="B103" s="3" t="s">
        <v>107</v>
      </c>
      <c r="C103" s="3" t="s">
        <v>22</v>
      </c>
      <c r="D103" s="4">
        <v>0.57699999999999996</v>
      </c>
      <c r="E103" s="3" t="s">
        <v>3</v>
      </c>
      <c r="F103" s="1" t="s">
        <v>4</v>
      </c>
    </row>
    <row r="104" spans="1:6" x14ac:dyDescent="0.2">
      <c r="A104" t="s">
        <v>605</v>
      </c>
      <c r="B104" s="3" t="s">
        <v>108</v>
      </c>
      <c r="C104" s="3" t="s">
        <v>17</v>
      </c>
      <c r="D104" s="4">
        <v>0.76900000000000002</v>
      </c>
      <c r="E104" s="3" t="s">
        <v>3</v>
      </c>
      <c r="F104" s="1" t="s">
        <v>4</v>
      </c>
    </row>
    <row r="105" spans="1:6" x14ac:dyDescent="0.2">
      <c r="A105" t="s">
        <v>606</v>
      </c>
      <c r="B105" s="3" t="s">
        <v>109</v>
      </c>
      <c r="C105" s="3" t="s">
        <v>17</v>
      </c>
      <c r="D105" s="4">
        <v>0.28100000000000003</v>
      </c>
      <c r="E105" s="3" t="s">
        <v>3</v>
      </c>
      <c r="F105" s="1" t="s">
        <v>4</v>
      </c>
    </row>
    <row r="106" spans="1:6" x14ac:dyDescent="0.2">
      <c r="A106" t="s">
        <v>608</v>
      </c>
      <c r="B106" s="3" t="s">
        <v>110</v>
      </c>
      <c r="C106" s="3" t="s">
        <v>20</v>
      </c>
      <c r="D106" s="4">
        <v>0.497</v>
      </c>
      <c r="E106" s="3" t="s">
        <v>3</v>
      </c>
      <c r="F106" s="1" t="s">
        <v>4</v>
      </c>
    </row>
    <row r="107" spans="1:6" x14ac:dyDescent="0.2">
      <c r="A107" t="s">
        <v>609</v>
      </c>
      <c r="B107" s="3" t="s">
        <v>111</v>
      </c>
      <c r="C107" s="3" t="s">
        <v>2</v>
      </c>
      <c r="D107" s="4">
        <v>0.35599999999999998</v>
      </c>
      <c r="E107" s="3" t="s">
        <v>3</v>
      </c>
      <c r="F107" s="1" t="s">
        <v>4</v>
      </c>
    </row>
    <row r="108" spans="1:6" x14ac:dyDescent="0.2">
      <c r="A108" t="s">
        <v>611</v>
      </c>
      <c r="B108" s="3" t="s">
        <v>112</v>
      </c>
      <c r="C108" s="3" t="s">
        <v>2</v>
      </c>
      <c r="D108" s="4">
        <v>0.439</v>
      </c>
      <c r="E108" s="3" t="s">
        <v>3</v>
      </c>
      <c r="F108" s="1" t="s">
        <v>4</v>
      </c>
    </row>
    <row r="109" spans="1:6" x14ac:dyDescent="0.2">
      <c r="A109" t="s">
        <v>612</v>
      </c>
      <c r="B109" s="3" t="s">
        <v>113</v>
      </c>
      <c r="C109" s="3" t="s">
        <v>20</v>
      </c>
      <c r="D109" s="4">
        <v>0.72699999999999998</v>
      </c>
      <c r="E109" s="3" t="s">
        <v>3</v>
      </c>
      <c r="F109" s="1" t="s">
        <v>4</v>
      </c>
    </row>
    <row r="110" spans="1:6" x14ac:dyDescent="0.2">
      <c r="A110" t="s">
        <v>619</v>
      </c>
      <c r="B110" s="3" t="s">
        <v>114</v>
      </c>
      <c r="C110" s="3" t="s">
        <v>6</v>
      </c>
      <c r="D110" s="4">
        <v>0.59099999999999997</v>
      </c>
      <c r="E110" s="3" t="s">
        <v>3</v>
      </c>
      <c r="F110" s="1" t="s">
        <v>4</v>
      </c>
    </row>
    <row r="111" spans="1:6" x14ac:dyDescent="0.2">
      <c r="A111" t="s">
        <v>610</v>
      </c>
      <c r="B111" s="3" t="s">
        <v>115</v>
      </c>
      <c r="C111" s="3" t="s">
        <v>2</v>
      </c>
      <c r="D111" s="4">
        <v>0.748</v>
      </c>
      <c r="E111" s="3" t="s">
        <v>3</v>
      </c>
      <c r="F111" s="1" t="s">
        <v>4</v>
      </c>
    </row>
    <row r="112" spans="1:6" x14ac:dyDescent="0.2">
      <c r="A112" t="s">
        <v>615</v>
      </c>
      <c r="B112" s="3" t="s">
        <v>116</v>
      </c>
      <c r="C112" s="3" t="s">
        <v>22</v>
      </c>
      <c r="D112" s="4">
        <v>0.45600000000000002</v>
      </c>
      <c r="E112" s="3" t="s">
        <v>3</v>
      </c>
      <c r="F112" s="1" t="s">
        <v>4</v>
      </c>
    </row>
    <row r="113" spans="1:6" x14ac:dyDescent="0.2">
      <c r="A113" t="s">
        <v>617</v>
      </c>
      <c r="B113" s="3" t="s">
        <v>618</v>
      </c>
      <c r="C113" s="3" t="s">
        <v>17</v>
      </c>
      <c r="D113" s="4">
        <v>0.17599999999999999</v>
      </c>
      <c r="E113" s="3" t="s">
        <v>3</v>
      </c>
      <c r="F113" s="1" t="s">
        <v>4</v>
      </c>
    </row>
    <row r="114" spans="1:6" x14ac:dyDescent="0.2">
      <c r="A114" t="s">
        <v>616</v>
      </c>
      <c r="B114" s="3" t="s">
        <v>117</v>
      </c>
      <c r="C114" s="3" t="s">
        <v>17</v>
      </c>
      <c r="D114" s="4">
        <v>0.31900000000000001</v>
      </c>
      <c r="E114" s="3" t="s">
        <v>3</v>
      </c>
      <c r="F114" s="1" t="s">
        <v>4</v>
      </c>
    </row>
    <row r="115" spans="1:6" x14ac:dyDescent="0.2">
      <c r="A115" t="s">
        <v>636</v>
      </c>
      <c r="B115" s="3" t="s">
        <v>118</v>
      </c>
      <c r="C115" s="3" t="s">
        <v>6</v>
      </c>
      <c r="D115" s="4">
        <v>0.92600000000000005</v>
      </c>
      <c r="E115" s="3" t="s">
        <v>3</v>
      </c>
      <c r="F115" s="1" t="s">
        <v>4</v>
      </c>
    </row>
    <row r="116" spans="1:6" x14ac:dyDescent="0.2">
      <c r="A116" t="s">
        <v>546</v>
      </c>
      <c r="B116" s="3" t="s">
        <v>119</v>
      </c>
      <c r="C116" s="3" t="s">
        <v>17</v>
      </c>
      <c r="D116" s="4">
        <v>0.247</v>
      </c>
      <c r="E116" s="3" t="s">
        <v>3</v>
      </c>
      <c r="F116" s="1" t="s">
        <v>4</v>
      </c>
    </row>
    <row r="117" spans="1:6" x14ac:dyDescent="0.2">
      <c r="A117" t="s">
        <v>580</v>
      </c>
      <c r="B117" s="3" t="s">
        <v>120</v>
      </c>
      <c r="C117" s="3" t="s">
        <v>22</v>
      </c>
      <c r="D117" s="4">
        <v>0.33600000000000002</v>
      </c>
      <c r="E117" s="3" t="s">
        <v>3</v>
      </c>
      <c r="F117" s="1" t="s">
        <v>4</v>
      </c>
    </row>
    <row r="118" spans="1:6" x14ac:dyDescent="0.2">
      <c r="A118" t="s">
        <v>613</v>
      </c>
      <c r="B118" s="3" t="s">
        <v>121</v>
      </c>
      <c r="C118" s="3" t="s">
        <v>6</v>
      </c>
      <c r="D118" s="4">
        <v>0.19</v>
      </c>
      <c r="E118" s="3" t="s">
        <v>3</v>
      </c>
      <c r="F118" s="1" t="s">
        <v>4</v>
      </c>
    </row>
    <row r="119" spans="1:6" x14ac:dyDescent="0.2">
      <c r="A119" t="s">
        <v>614</v>
      </c>
      <c r="B119" s="3" t="s">
        <v>122</v>
      </c>
      <c r="C119" s="3" t="s">
        <v>17</v>
      </c>
      <c r="D119" s="4">
        <v>1.2999999999999999E-2</v>
      </c>
      <c r="E119" s="3" t="s">
        <v>3</v>
      </c>
      <c r="F119" s="1" t="s">
        <v>4</v>
      </c>
    </row>
    <row r="120" spans="1:6" x14ac:dyDescent="0.2">
      <c r="A120" t="s">
        <v>527</v>
      </c>
      <c r="B120" s="3" t="s">
        <v>123</v>
      </c>
      <c r="C120" s="3" t="s">
        <v>17</v>
      </c>
      <c r="D120" s="4">
        <v>2.4E-2</v>
      </c>
      <c r="E120" s="3" t="s">
        <v>3</v>
      </c>
      <c r="F120" s="1" t="s">
        <v>4</v>
      </c>
    </row>
    <row r="121" spans="1:6" x14ac:dyDescent="0.2">
      <c r="A121" t="s">
        <v>621</v>
      </c>
      <c r="B121" s="3" t="s">
        <v>124</v>
      </c>
      <c r="C121" s="3" t="s">
        <v>20</v>
      </c>
      <c r="D121" s="4">
        <v>0.55500000000000005</v>
      </c>
      <c r="E121" s="3" t="s">
        <v>3</v>
      </c>
      <c r="F121" s="1" t="s">
        <v>4</v>
      </c>
    </row>
    <row r="122" spans="1:6" x14ac:dyDescent="0.2">
      <c r="A122" t="s">
        <v>629</v>
      </c>
      <c r="B122" s="3" t="s">
        <v>125</v>
      </c>
      <c r="C122" s="3" t="s">
        <v>22</v>
      </c>
      <c r="D122" s="4">
        <v>0.58499999999999996</v>
      </c>
      <c r="E122" s="3" t="s">
        <v>3</v>
      </c>
      <c r="F122" s="1" t="s">
        <v>4</v>
      </c>
    </row>
    <row r="123" spans="1:6" x14ac:dyDescent="0.2">
      <c r="A123" t="s">
        <v>624</v>
      </c>
      <c r="B123" s="3" t="s">
        <v>126</v>
      </c>
      <c r="C123" s="3" t="s">
        <v>2</v>
      </c>
      <c r="D123" s="4">
        <v>1E-3</v>
      </c>
      <c r="E123" s="3" t="s">
        <v>3</v>
      </c>
      <c r="F123" s="1" t="s">
        <v>4</v>
      </c>
    </row>
    <row r="124" spans="1:6" x14ac:dyDescent="0.2">
      <c r="A124" t="s">
        <v>630</v>
      </c>
      <c r="B124" s="3" t="s">
        <v>648</v>
      </c>
      <c r="C124" s="3" t="s">
        <v>6</v>
      </c>
      <c r="D124" s="4">
        <v>0.502</v>
      </c>
      <c r="E124" s="3" t="s">
        <v>3</v>
      </c>
      <c r="F124" s="1" t="s">
        <v>4</v>
      </c>
    </row>
    <row r="125" spans="1:6" x14ac:dyDescent="0.2">
      <c r="A125" t="s">
        <v>623</v>
      </c>
      <c r="B125" s="3" t="s">
        <v>127</v>
      </c>
      <c r="C125" s="3" t="s">
        <v>22</v>
      </c>
      <c r="D125" s="4">
        <v>0.51</v>
      </c>
      <c r="E125" s="3" t="s">
        <v>3</v>
      </c>
      <c r="F125" s="1" t="s">
        <v>4</v>
      </c>
    </row>
    <row r="126" spans="1:6" x14ac:dyDescent="0.2">
      <c r="A126" t="s">
        <v>622</v>
      </c>
      <c r="B126" s="3" t="s">
        <v>128</v>
      </c>
      <c r="C126" s="3" t="s">
        <v>6</v>
      </c>
      <c r="D126" s="4">
        <v>0.17299999999999999</v>
      </c>
      <c r="E126" s="3" t="s">
        <v>3</v>
      </c>
      <c r="F126" s="1" t="s">
        <v>4</v>
      </c>
    </row>
    <row r="127" spans="1:6" x14ac:dyDescent="0.2">
      <c r="A127" t="s">
        <v>628</v>
      </c>
      <c r="B127" s="3" t="s">
        <v>129</v>
      </c>
      <c r="C127" s="3" t="s">
        <v>12</v>
      </c>
      <c r="D127" s="4">
        <v>0.65200000000000002</v>
      </c>
      <c r="E127" s="3" t="s">
        <v>3</v>
      </c>
      <c r="F127" s="1" t="s">
        <v>4</v>
      </c>
    </row>
    <row r="128" spans="1:6" x14ac:dyDescent="0.2">
      <c r="A128" t="s">
        <v>626</v>
      </c>
      <c r="B128" s="3" t="s">
        <v>130</v>
      </c>
      <c r="C128" s="3" t="s">
        <v>6</v>
      </c>
      <c r="D128" s="4">
        <v>0.46400000000000002</v>
      </c>
      <c r="E128" s="3" t="s">
        <v>3</v>
      </c>
      <c r="F128" s="1" t="s">
        <v>4</v>
      </c>
    </row>
    <row r="129" spans="1:6" x14ac:dyDescent="0.2">
      <c r="A129" t="s">
        <v>627</v>
      </c>
      <c r="B129" s="3" t="s">
        <v>131</v>
      </c>
      <c r="C129" s="3" t="s">
        <v>17</v>
      </c>
      <c r="D129" s="4">
        <v>0.442</v>
      </c>
      <c r="E129" s="3" t="s">
        <v>3</v>
      </c>
      <c r="F129" s="1" t="s">
        <v>4</v>
      </c>
    </row>
    <row r="130" spans="1:6" x14ac:dyDescent="0.2">
      <c r="A130" t="s">
        <v>625</v>
      </c>
      <c r="B130" s="3" t="s">
        <v>132</v>
      </c>
      <c r="C130" s="3" t="s">
        <v>2</v>
      </c>
      <c r="D130" s="4">
        <v>0.93500000000000005</v>
      </c>
      <c r="E130" s="3" t="s">
        <v>3</v>
      </c>
      <c r="F130" s="1" t="s">
        <v>4</v>
      </c>
    </row>
    <row r="131" spans="1:6" x14ac:dyDescent="0.2">
      <c r="A131" t="s">
        <v>631</v>
      </c>
      <c r="B131" s="3" t="s">
        <v>133</v>
      </c>
      <c r="C131" s="3" t="s">
        <v>2</v>
      </c>
      <c r="D131" s="4">
        <v>0.47199999999999998</v>
      </c>
      <c r="E131" s="3" t="s">
        <v>3</v>
      </c>
      <c r="F131" s="1" t="s">
        <v>4</v>
      </c>
    </row>
    <row r="132" spans="1:6" x14ac:dyDescent="0.2">
      <c r="A132" t="s">
        <v>135</v>
      </c>
      <c r="B132" s="3" t="s">
        <v>134</v>
      </c>
      <c r="C132" s="3" t="s">
        <v>135</v>
      </c>
      <c r="D132" s="4">
        <v>0.21233000000000002</v>
      </c>
      <c r="E132" s="3" t="s">
        <v>3</v>
      </c>
      <c r="F132" s="1" t="s">
        <v>0</v>
      </c>
    </row>
    <row r="133" spans="1:6" x14ac:dyDescent="0.2">
      <c r="A133" t="s">
        <v>505</v>
      </c>
      <c r="B133" s="3" t="s">
        <v>136</v>
      </c>
      <c r="C133" s="3" t="s">
        <v>20</v>
      </c>
      <c r="D133" s="4">
        <v>0.6</v>
      </c>
      <c r="E133" s="3" t="s">
        <v>3</v>
      </c>
      <c r="F133" s="1" t="s">
        <v>4</v>
      </c>
    </row>
    <row r="134" spans="1:6" x14ac:dyDescent="0.2">
      <c r="A134" t="s">
        <v>632</v>
      </c>
      <c r="B134" s="3" t="s">
        <v>137</v>
      </c>
      <c r="C134" s="3" t="s">
        <v>35</v>
      </c>
      <c r="D134" s="4">
        <v>0.48899999999999999</v>
      </c>
      <c r="E134" s="3" t="s">
        <v>3</v>
      </c>
      <c r="F134" s="1" t="s">
        <v>4</v>
      </c>
    </row>
    <row r="135" spans="1:6" x14ac:dyDescent="0.2">
      <c r="A135" t="s">
        <v>633</v>
      </c>
      <c r="B135" s="3" t="s">
        <v>138</v>
      </c>
      <c r="C135" s="3" t="s">
        <v>12</v>
      </c>
      <c r="D135" s="4">
        <v>0.124</v>
      </c>
      <c r="E135" s="3" t="s">
        <v>3</v>
      </c>
      <c r="F135" s="1" t="s">
        <v>4</v>
      </c>
    </row>
    <row r="136" spans="1:6" x14ac:dyDescent="0.2">
      <c r="A136" t="s">
        <v>634</v>
      </c>
      <c r="B136" s="3" t="s">
        <v>139</v>
      </c>
      <c r="C136" s="3" t="s">
        <v>2</v>
      </c>
      <c r="D136" s="4">
        <v>0.54800000000000004</v>
      </c>
      <c r="E136" s="3" t="s">
        <v>3</v>
      </c>
      <c r="F136" s="1" t="s">
        <v>4</v>
      </c>
    </row>
    <row r="137" spans="1:6" x14ac:dyDescent="0.2">
      <c r="A137" t="s">
        <v>649</v>
      </c>
      <c r="B137" s="3" t="s">
        <v>140</v>
      </c>
      <c r="C137" s="3" t="s">
        <v>12</v>
      </c>
      <c r="D137" s="4">
        <v>0.248</v>
      </c>
      <c r="E137" s="3" t="s">
        <v>3</v>
      </c>
      <c r="F137" s="1" t="s">
        <v>4</v>
      </c>
    </row>
    <row r="138" spans="1:6" x14ac:dyDescent="0.2">
      <c r="A138" t="s">
        <v>650</v>
      </c>
      <c r="B138" s="3" t="s">
        <v>141</v>
      </c>
      <c r="C138" s="3" t="s">
        <v>22</v>
      </c>
      <c r="D138" s="4">
        <v>0.35299999999999998</v>
      </c>
      <c r="E138" s="3" t="s">
        <v>3</v>
      </c>
      <c r="F138" s="1" t="s">
        <v>4</v>
      </c>
    </row>
    <row r="139" spans="1:6" x14ac:dyDescent="0.2">
      <c r="A139" t="s">
        <v>635</v>
      </c>
      <c r="B139" s="3" t="s">
        <v>142</v>
      </c>
      <c r="C139" s="3" t="s">
        <v>20</v>
      </c>
      <c r="D139" s="4">
        <v>0.748</v>
      </c>
      <c r="E139" s="3" t="s">
        <v>3</v>
      </c>
      <c r="F139" s="1" t="s">
        <v>4</v>
      </c>
    </row>
    <row r="140" spans="1:6" x14ac:dyDescent="0.2">
      <c r="A140" t="s">
        <v>637</v>
      </c>
      <c r="B140" s="3" t="s">
        <v>143</v>
      </c>
      <c r="C140" s="3" t="s">
        <v>6</v>
      </c>
      <c r="D140" s="4">
        <v>2E-3</v>
      </c>
      <c r="E140" s="3" t="s">
        <v>3</v>
      </c>
      <c r="F140" s="1" t="s">
        <v>4</v>
      </c>
    </row>
    <row r="141" spans="1:6" x14ac:dyDescent="0.2">
      <c r="A141" t="s">
        <v>638</v>
      </c>
      <c r="B141" s="3" t="s">
        <v>144</v>
      </c>
      <c r="C141" s="3" t="s">
        <v>6</v>
      </c>
      <c r="D141" s="4">
        <v>0.41699999999999998</v>
      </c>
      <c r="E141" s="3" t="s">
        <v>3</v>
      </c>
      <c r="F141" s="1" t="s">
        <v>4</v>
      </c>
    </row>
    <row r="142" spans="1:6" x14ac:dyDescent="0.2">
      <c r="A142" t="s">
        <v>504</v>
      </c>
      <c r="B142" s="3" t="s">
        <v>504</v>
      </c>
      <c r="C142" s="3" t="s">
        <v>503</v>
      </c>
      <c r="D142" s="4">
        <v>0.44189000000000001</v>
      </c>
      <c r="E142" s="3" t="str">
        <f>E141</f>
        <v>kg CO2 / KWh</v>
      </c>
      <c r="F142" s="1" t="str">
        <f>F141</f>
        <v>IEA CO2 Emissions From Fuel Combustion_2015</v>
      </c>
    </row>
  </sheetData>
  <conditionalFormatting sqref="C2:C142">
    <cfRule type="containsText" dxfId="0" priority="1" operator="containsText" text="data">
      <formula>NOT(ISERROR(SEARCH("data",C2)))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11CE-5A50-1645-9349-499BE8283002}">
  <dimension ref="A1:K368"/>
  <sheetViews>
    <sheetView tabSelected="1" topLeftCell="E280" workbookViewId="0">
      <selection activeCell="G289" sqref="G289"/>
    </sheetView>
  </sheetViews>
  <sheetFormatPr baseColWidth="10" defaultRowHeight="16" x14ac:dyDescent="0.2"/>
  <cols>
    <col min="1" max="1" width="42.33203125" hidden="1" customWidth="1"/>
    <col min="2" max="2" width="53.83203125" bestFit="1" customWidth="1"/>
    <col min="3" max="3" width="5.33203125" customWidth="1"/>
    <col min="4" max="4" width="15.5" bestFit="1" customWidth="1"/>
    <col min="5" max="5" width="25.5" bestFit="1" customWidth="1"/>
    <col min="6" max="6" width="9.6640625" customWidth="1"/>
    <col min="7" max="7" width="46" bestFit="1" customWidth="1"/>
    <col min="8" max="8" width="14" bestFit="1" customWidth="1"/>
  </cols>
  <sheetData>
    <row r="1" spans="1:8" x14ac:dyDescent="0.2">
      <c r="A1" t="s">
        <v>659</v>
      </c>
      <c r="B1" t="s">
        <v>427</v>
      </c>
      <c r="C1" t="s">
        <v>459</v>
      </c>
      <c r="D1" t="s">
        <v>460</v>
      </c>
      <c r="E1" t="s">
        <v>660</v>
      </c>
      <c r="F1" t="s">
        <v>500</v>
      </c>
      <c r="G1" t="s">
        <v>462</v>
      </c>
      <c r="H1" t="s">
        <v>145</v>
      </c>
    </row>
    <row r="2" spans="1:8" x14ac:dyDescent="0.2">
      <c r="A2" t="s">
        <v>434</v>
      </c>
      <c r="B2" t="s">
        <v>191</v>
      </c>
      <c r="E2" t="s">
        <v>461</v>
      </c>
      <c r="F2" t="s">
        <v>501</v>
      </c>
      <c r="H2">
        <v>91.3</v>
      </c>
    </row>
    <row r="3" spans="1:8" x14ac:dyDescent="0.2">
      <c r="A3" t="s">
        <v>434</v>
      </c>
      <c r="B3" t="s">
        <v>146</v>
      </c>
      <c r="E3" t="s">
        <v>461</v>
      </c>
      <c r="F3" t="s">
        <v>501</v>
      </c>
      <c r="H3">
        <v>31.2</v>
      </c>
    </row>
    <row r="4" spans="1:8" x14ac:dyDescent="0.2">
      <c r="A4" t="s">
        <v>434</v>
      </c>
      <c r="B4" t="s">
        <v>147</v>
      </c>
      <c r="E4" t="s">
        <v>461</v>
      </c>
      <c r="F4" t="s">
        <v>501</v>
      </c>
      <c r="H4">
        <v>19.8</v>
      </c>
    </row>
    <row r="5" spans="1:8" x14ac:dyDescent="0.2">
      <c r="A5" t="s">
        <v>434</v>
      </c>
      <c r="B5" t="s">
        <v>148</v>
      </c>
      <c r="E5" t="s">
        <v>461</v>
      </c>
      <c r="F5" t="s">
        <v>501</v>
      </c>
      <c r="H5">
        <v>20.100000000000001</v>
      </c>
    </row>
    <row r="6" spans="1:8" x14ac:dyDescent="0.2">
      <c r="A6" t="s">
        <v>434</v>
      </c>
      <c r="B6" t="s">
        <v>149</v>
      </c>
      <c r="E6" t="s">
        <v>461</v>
      </c>
      <c r="F6" t="s">
        <v>501</v>
      </c>
      <c r="H6">
        <v>18</v>
      </c>
    </row>
    <row r="7" spans="1:8" x14ac:dyDescent="0.2">
      <c r="A7" t="s">
        <v>434</v>
      </c>
      <c r="B7" t="s">
        <v>150</v>
      </c>
      <c r="E7" t="s">
        <v>461</v>
      </c>
      <c r="F7" t="s">
        <v>501</v>
      </c>
      <c r="H7">
        <v>18.3</v>
      </c>
    </row>
    <row r="8" spans="1:8" x14ac:dyDescent="0.2">
      <c r="A8" t="s">
        <v>434</v>
      </c>
      <c r="B8" t="s">
        <v>151</v>
      </c>
      <c r="E8" t="s">
        <v>461</v>
      </c>
      <c r="F8" t="s">
        <v>501</v>
      </c>
      <c r="H8">
        <v>10.3</v>
      </c>
    </row>
    <row r="9" spans="1:8" x14ac:dyDescent="0.2">
      <c r="A9" t="s">
        <v>434</v>
      </c>
      <c r="B9" t="s">
        <v>152</v>
      </c>
      <c r="E9" t="s">
        <v>461</v>
      </c>
      <c r="F9" t="s">
        <v>501</v>
      </c>
      <c r="H9">
        <v>7.8</v>
      </c>
    </row>
    <row r="10" spans="1:8" x14ac:dyDescent="0.2">
      <c r="A10" t="s">
        <v>434</v>
      </c>
      <c r="B10" t="s">
        <v>153</v>
      </c>
      <c r="E10" t="s">
        <v>461</v>
      </c>
      <c r="F10" t="s">
        <v>501</v>
      </c>
      <c r="H10">
        <v>22.6</v>
      </c>
    </row>
    <row r="11" spans="1:8" x14ac:dyDescent="0.2">
      <c r="A11" t="s">
        <v>434</v>
      </c>
      <c r="B11" t="s">
        <v>154</v>
      </c>
      <c r="E11" t="s">
        <v>461</v>
      </c>
      <c r="F11" t="s">
        <v>501</v>
      </c>
      <c r="H11">
        <v>27</v>
      </c>
    </row>
    <row r="12" spans="1:8" x14ac:dyDescent="0.2">
      <c r="A12" t="s">
        <v>434</v>
      </c>
      <c r="B12" t="s">
        <v>155</v>
      </c>
      <c r="E12" t="s">
        <v>461</v>
      </c>
      <c r="F12" t="s">
        <v>501</v>
      </c>
      <c r="H12">
        <v>21</v>
      </c>
    </row>
    <row r="13" spans="1:8" x14ac:dyDescent="0.2">
      <c r="A13" t="s">
        <v>434</v>
      </c>
      <c r="B13" t="s">
        <v>156</v>
      </c>
      <c r="E13" t="s">
        <v>461</v>
      </c>
      <c r="F13" t="s">
        <v>501</v>
      </c>
      <c r="H13">
        <v>20.9</v>
      </c>
    </row>
    <row r="14" spans="1:8" x14ac:dyDescent="0.2">
      <c r="A14" t="s">
        <v>434</v>
      </c>
      <c r="B14" t="s">
        <v>157</v>
      </c>
      <c r="E14" t="s">
        <v>461</v>
      </c>
      <c r="F14" t="s">
        <v>501</v>
      </c>
      <c r="H14">
        <v>30</v>
      </c>
    </row>
    <row r="15" spans="1:8" x14ac:dyDescent="0.2">
      <c r="A15" t="s">
        <v>434</v>
      </c>
      <c r="B15" t="s">
        <v>158</v>
      </c>
      <c r="E15" t="s">
        <v>461</v>
      </c>
      <c r="F15" t="s">
        <v>502</v>
      </c>
      <c r="H15">
        <v>7</v>
      </c>
    </row>
    <row r="16" spans="1:8" x14ac:dyDescent="0.2">
      <c r="A16" t="s">
        <v>434</v>
      </c>
      <c r="B16" t="s">
        <v>192</v>
      </c>
      <c r="E16" t="s">
        <v>461</v>
      </c>
      <c r="F16" t="s">
        <v>501</v>
      </c>
      <c r="H16">
        <v>16.2</v>
      </c>
    </row>
    <row r="17" spans="1:8" x14ac:dyDescent="0.2">
      <c r="A17" t="s">
        <v>434</v>
      </c>
      <c r="B17" t="s">
        <v>193</v>
      </c>
      <c r="E17" t="s">
        <v>461</v>
      </c>
      <c r="F17" t="s">
        <v>501</v>
      </c>
      <c r="H17">
        <v>30.2</v>
      </c>
    </row>
    <row r="18" spans="1:8" x14ac:dyDescent="0.2">
      <c r="A18" t="s">
        <v>434</v>
      </c>
      <c r="B18" t="s">
        <v>194</v>
      </c>
      <c r="E18" t="s">
        <v>461</v>
      </c>
      <c r="F18" t="s">
        <v>501</v>
      </c>
      <c r="H18">
        <v>27.6</v>
      </c>
    </row>
    <row r="19" spans="1:8" x14ac:dyDescent="0.2">
      <c r="A19" t="s">
        <v>434</v>
      </c>
      <c r="B19" t="s">
        <v>195</v>
      </c>
      <c r="E19" t="s">
        <v>461</v>
      </c>
      <c r="F19" t="s">
        <v>501</v>
      </c>
      <c r="H19">
        <v>65.099999999999994</v>
      </c>
    </row>
    <row r="20" spans="1:8" x14ac:dyDescent="0.2">
      <c r="A20" t="s">
        <v>434</v>
      </c>
      <c r="B20" t="s">
        <v>196</v>
      </c>
      <c r="E20" t="s">
        <v>461</v>
      </c>
      <c r="F20" t="s">
        <v>501</v>
      </c>
      <c r="H20">
        <v>26</v>
      </c>
    </row>
    <row r="21" spans="1:8" x14ac:dyDescent="0.2">
      <c r="A21" t="s">
        <v>434</v>
      </c>
      <c r="B21" t="s">
        <v>197</v>
      </c>
      <c r="E21" t="s">
        <v>461</v>
      </c>
      <c r="F21" t="s">
        <v>501</v>
      </c>
      <c r="H21">
        <v>20.2</v>
      </c>
    </row>
    <row r="22" spans="1:8" x14ac:dyDescent="0.2">
      <c r="A22" t="s">
        <v>434</v>
      </c>
      <c r="B22" t="s">
        <v>198</v>
      </c>
      <c r="E22" t="s">
        <v>461</v>
      </c>
      <c r="F22" t="s">
        <v>501</v>
      </c>
      <c r="H22">
        <v>25.3</v>
      </c>
    </row>
    <row r="23" spans="1:8" x14ac:dyDescent="0.2">
      <c r="A23" t="s">
        <v>434</v>
      </c>
      <c r="B23" t="s">
        <v>199</v>
      </c>
      <c r="E23" t="s">
        <v>461</v>
      </c>
      <c r="F23" t="s">
        <v>501</v>
      </c>
      <c r="H23">
        <v>26.6</v>
      </c>
    </row>
    <row r="24" spans="1:8" x14ac:dyDescent="0.2">
      <c r="A24" t="s">
        <v>434</v>
      </c>
      <c r="B24" t="s">
        <v>200</v>
      </c>
      <c r="E24" t="s">
        <v>461</v>
      </c>
      <c r="F24" t="s">
        <v>501</v>
      </c>
      <c r="H24">
        <v>19.899999999999999</v>
      </c>
    </row>
    <row r="25" spans="1:8" x14ac:dyDescent="0.2">
      <c r="A25" t="s">
        <v>434</v>
      </c>
      <c r="B25" t="s">
        <v>201</v>
      </c>
      <c r="E25" t="s">
        <v>461</v>
      </c>
      <c r="F25" t="s">
        <v>501</v>
      </c>
      <c r="H25">
        <v>62.9</v>
      </c>
    </row>
    <row r="26" spans="1:8" x14ac:dyDescent="0.2">
      <c r="A26" t="s">
        <v>434</v>
      </c>
      <c r="B26" t="s">
        <v>202</v>
      </c>
      <c r="E26" t="s">
        <v>461</v>
      </c>
      <c r="F26" t="s">
        <v>501</v>
      </c>
      <c r="H26">
        <v>39.5</v>
      </c>
    </row>
    <row r="27" spans="1:8" x14ac:dyDescent="0.2">
      <c r="A27" t="s">
        <v>434</v>
      </c>
      <c r="B27" t="s">
        <v>203</v>
      </c>
      <c r="E27" t="s">
        <v>461</v>
      </c>
      <c r="F27" t="s">
        <v>502</v>
      </c>
      <c r="H27">
        <v>7</v>
      </c>
    </row>
    <row r="28" spans="1:8" x14ac:dyDescent="0.2">
      <c r="A28" t="s">
        <v>434</v>
      </c>
      <c r="B28" t="s">
        <v>204</v>
      </c>
      <c r="E28" t="s">
        <v>461</v>
      </c>
      <c r="F28" t="s">
        <v>502</v>
      </c>
      <c r="H28">
        <v>6.4</v>
      </c>
    </row>
    <row r="29" spans="1:8" x14ac:dyDescent="0.2">
      <c r="A29" t="s">
        <v>434</v>
      </c>
      <c r="B29" t="s">
        <v>205</v>
      </c>
      <c r="E29" t="s">
        <v>461</v>
      </c>
      <c r="F29" t="s">
        <v>502</v>
      </c>
      <c r="H29">
        <v>15.2</v>
      </c>
    </row>
    <row r="30" spans="1:8" x14ac:dyDescent="0.2">
      <c r="A30" t="s">
        <v>434</v>
      </c>
      <c r="B30" t="s">
        <v>206</v>
      </c>
      <c r="E30" t="s">
        <v>461</v>
      </c>
      <c r="F30" t="s">
        <v>502</v>
      </c>
      <c r="H30">
        <v>6.1</v>
      </c>
    </row>
    <row r="31" spans="1:8" x14ac:dyDescent="0.2">
      <c r="A31" t="s">
        <v>434</v>
      </c>
      <c r="B31" t="s">
        <v>207</v>
      </c>
      <c r="E31" t="s">
        <v>461</v>
      </c>
      <c r="F31" t="s">
        <v>502</v>
      </c>
      <c r="H31">
        <v>4.7</v>
      </c>
    </row>
    <row r="32" spans="1:8" x14ac:dyDescent="0.2">
      <c r="A32" t="s">
        <v>434</v>
      </c>
      <c r="B32" t="s">
        <v>208</v>
      </c>
      <c r="E32" t="s">
        <v>461</v>
      </c>
      <c r="F32" t="s">
        <v>502</v>
      </c>
      <c r="H32">
        <v>5.9</v>
      </c>
    </row>
    <row r="33" spans="1:8" x14ac:dyDescent="0.2">
      <c r="A33" t="s">
        <v>434</v>
      </c>
      <c r="B33" t="s">
        <v>209</v>
      </c>
      <c r="E33" t="s">
        <v>461</v>
      </c>
      <c r="F33" t="s">
        <v>502</v>
      </c>
      <c r="H33">
        <v>6.2</v>
      </c>
    </row>
    <row r="34" spans="1:8" x14ac:dyDescent="0.2">
      <c r="A34" t="s">
        <v>434</v>
      </c>
      <c r="B34" t="s">
        <v>210</v>
      </c>
      <c r="E34" t="s">
        <v>461</v>
      </c>
      <c r="F34" t="s">
        <v>502</v>
      </c>
      <c r="H34">
        <v>4.5999999999999996</v>
      </c>
    </row>
    <row r="35" spans="1:8" x14ac:dyDescent="0.2">
      <c r="A35" t="s">
        <v>434</v>
      </c>
      <c r="B35" t="s">
        <v>211</v>
      </c>
      <c r="E35" t="s">
        <v>461</v>
      </c>
      <c r="F35" t="s">
        <v>502</v>
      </c>
      <c r="H35">
        <v>14.6</v>
      </c>
    </row>
    <row r="36" spans="1:8" x14ac:dyDescent="0.2">
      <c r="A36" t="s">
        <v>434</v>
      </c>
      <c r="B36" t="s">
        <v>212</v>
      </c>
      <c r="E36" t="s">
        <v>461</v>
      </c>
      <c r="F36" t="s">
        <v>502</v>
      </c>
      <c r="H36">
        <v>9.1999999999999993</v>
      </c>
    </row>
    <row r="37" spans="1:8" x14ac:dyDescent="0.2">
      <c r="A37" t="s">
        <v>434</v>
      </c>
      <c r="B37" t="s">
        <v>159</v>
      </c>
      <c r="E37" t="s">
        <v>461</v>
      </c>
      <c r="F37" t="s">
        <v>501</v>
      </c>
      <c r="H37" s="10">
        <v>0</v>
      </c>
    </row>
    <row r="38" spans="1:8" x14ac:dyDescent="0.2">
      <c r="A38" t="s">
        <v>434</v>
      </c>
      <c r="B38" t="s">
        <v>213</v>
      </c>
      <c r="E38" t="s">
        <v>461</v>
      </c>
      <c r="F38" t="s">
        <v>501</v>
      </c>
      <c r="H38" s="10">
        <v>0</v>
      </c>
    </row>
    <row r="39" spans="1:8" x14ac:dyDescent="0.2">
      <c r="A39" t="s">
        <v>434</v>
      </c>
      <c r="B39" t="s">
        <v>160</v>
      </c>
      <c r="E39" t="s">
        <v>461</v>
      </c>
      <c r="F39" t="s">
        <v>501</v>
      </c>
      <c r="H39" s="9">
        <v>800</v>
      </c>
    </row>
    <row r="40" spans="1:8" x14ac:dyDescent="0.2">
      <c r="A40" t="s">
        <v>434</v>
      </c>
      <c r="B40" t="s">
        <v>161</v>
      </c>
      <c r="E40" t="s">
        <v>461</v>
      </c>
      <c r="F40" t="s">
        <v>501</v>
      </c>
      <c r="H40" s="9">
        <v>315</v>
      </c>
    </row>
    <row r="41" spans="1:8" x14ac:dyDescent="0.2">
      <c r="A41" t="s">
        <v>434</v>
      </c>
      <c r="B41" t="s">
        <v>162</v>
      </c>
      <c r="E41" t="s">
        <v>461</v>
      </c>
      <c r="F41" t="s">
        <v>501</v>
      </c>
      <c r="H41" s="9">
        <v>195</v>
      </c>
    </row>
    <row r="42" spans="1:8" x14ac:dyDescent="0.2">
      <c r="A42" t="s">
        <v>434</v>
      </c>
      <c r="B42" t="s">
        <v>163</v>
      </c>
      <c r="E42" t="s">
        <v>461</v>
      </c>
      <c r="F42" t="s">
        <v>501</v>
      </c>
      <c r="H42" s="9">
        <v>115</v>
      </c>
    </row>
    <row r="43" spans="1:8" x14ac:dyDescent="0.2">
      <c r="A43" t="s">
        <v>434</v>
      </c>
      <c r="B43" t="s">
        <v>164</v>
      </c>
      <c r="E43" t="s">
        <v>461</v>
      </c>
      <c r="F43" t="s">
        <v>501</v>
      </c>
      <c r="H43">
        <v>315</v>
      </c>
    </row>
    <row r="44" spans="1:8" x14ac:dyDescent="0.2">
      <c r="A44" t="s">
        <v>434</v>
      </c>
      <c r="B44" t="s">
        <v>165</v>
      </c>
      <c r="E44" t="s">
        <v>461</v>
      </c>
      <c r="F44" t="s">
        <v>501</v>
      </c>
      <c r="H44">
        <v>210</v>
      </c>
    </row>
    <row r="45" spans="1:8" x14ac:dyDescent="0.2">
      <c r="A45" t="s">
        <v>434</v>
      </c>
      <c r="B45" t="s">
        <v>166</v>
      </c>
      <c r="E45" t="s">
        <v>461</v>
      </c>
      <c r="F45" t="s">
        <v>501</v>
      </c>
      <c r="H45">
        <v>179</v>
      </c>
    </row>
    <row r="46" spans="1:8" x14ac:dyDescent="0.2">
      <c r="A46" t="s">
        <v>434</v>
      </c>
      <c r="B46" t="s">
        <v>167</v>
      </c>
      <c r="E46" t="s">
        <v>461</v>
      </c>
      <c r="F46" t="s">
        <v>501</v>
      </c>
      <c r="H46">
        <v>144</v>
      </c>
    </row>
    <row r="47" spans="1:8" x14ac:dyDescent="0.2">
      <c r="A47" t="s">
        <v>434</v>
      </c>
      <c r="B47" t="s">
        <v>168</v>
      </c>
      <c r="E47" t="s">
        <v>461</v>
      </c>
      <c r="F47" t="s">
        <v>501</v>
      </c>
      <c r="H47">
        <v>117</v>
      </c>
    </row>
    <row r="48" spans="1:8" x14ac:dyDescent="0.2">
      <c r="A48" t="s">
        <v>434</v>
      </c>
      <c r="B48" t="s">
        <v>169</v>
      </c>
      <c r="E48" t="s">
        <v>461</v>
      </c>
      <c r="F48" t="s">
        <v>501</v>
      </c>
      <c r="H48">
        <v>116</v>
      </c>
    </row>
    <row r="49" spans="1:8" x14ac:dyDescent="0.2">
      <c r="A49" t="s">
        <v>434</v>
      </c>
      <c r="B49" t="s">
        <v>170</v>
      </c>
      <c r="E49" t="s">
        <v>461</v>
      </c>
      <c r="F49" t="s">
        <v>501</v>
      </c>
      <c r="H49">
        <v>95</v>
      </c>
    </row>
    <row r="50" spans="1:8" x14ac:dyDescent="0.2">
      <c r="A50" t="s">
        <v>434</v>
      </c>
      <c r="B50" t="s">
        <v>171</v>
      </c>
      <c r="E50" t="s">
        <v>461</v>
      </c>
      <c r="F50" t="s">
        <v>501</v>
      </c>
      <c r="H50">
        <v>134</v>
      </c>
    </row>
    <row r="51" spans="1:8" x14ac:dyDescent="0.2">
      <c r="A51" t="s">
        <v>434</v>
      </c>
      <c r="B51" t="s">
        <v>172</v>
      </c>
      <c r="E51" t="s">
        <v>461</v>
      </c>
      <c r="F51" t="s">
        <v>501</v>
      </c>
      <c r="H51">
        <v>66</v>
      </c>
    </row>
    <row r="52" spans="1:8" x14ac:dyDescent="0.2">
      <c r="A52" t="s">
        <v>434</v>
      </c>
      <c r="B52" t="s">
        <v>173</v>
      </c>
      <c r="E52" t="s">
        <v>461</v>
      </c>
      <c r="F52" t="s">
        <v>501</v>
      </c>
      <c r="H52">
        <v>54</v>
      </c>
    </row>
    <row r="53" spans="1:8" x14ac:dyDescent="0.2">
      <c r="A53" t="s">
        <v>434</v>
      </c>
      <c r="B53" t="s">
        <v>214</v>
      </c>
      <c r="E53" t="s">
        <v>461</v>
      </c>
      <c r="F53" t="s">
        <v>501</v>
      </c>
      <c r="H53">
        <v>959</v>
      </c>
    </row>
    <row r="54" spans="1:8" x14ac:dyDescent="0.2">
      <c r="A54" t="s">
        <v>434</v>
      </c>
      <c r="B54" t="s">
        <v>215</v>
      </c>
      <c r="E54" t="s">
        <v>461</v>
      </c>
      <c r="F54" t="s">
        <v>501</v>
      </c>
      <c r="H54">
        <v>864</v>
      </c>
    </row>
    <row r="55" spans="1:8" x14ac:dyDescent="0.2">
      <c r="A55" t="s">
        <v>434</v>
      </c>
      <c r="B55" t="s">
        <v>216</v>
      </c>
      <c r="E55" t="s">
        <v>461</v>
      </c>
      <c r="F55" t="s">
        <v>501</v>
      </c>
      <c r="H55">
        <v>915</v>
      </c>
    </row>
    <row r="56" spans="1:8" x14ac:dyDescent="0.2">
      <c r="A56" t="s">
        <v>434</v>
      </c>
      <c r="B56" t="s">
        <v>217</v>
      </c>
      <c r="E56" t="s">
        <v>461</v>
      </c>
      <c r="F56" t="s">
        <v>501</v>
      </c>
      <c r="H56">
        <v>310</v>
      </c>
    </row>
    <row r="57" spans="1:8" x14ac:dyDescent="0.2">
      <c r="A57" t="s">
        <v>434</v>
      </c>
      <c r="B57" t="s">
        <v>218</v>
      </c>
      <c r="E57" t="s">
        <v>461</v>
      </c>
      <c r="F57" t="s">
        <v>501</v>
      </c>
      <c r="H57">
        <v>207</v>
      </c>
    </row>
    <row r="58" spans="1:8" x14ac:dyDescent="0.2">
      <c r="A58" t="s">
        <v>434</v>
      </c>
      <c r="B58" t="s">
        <v>219</v>
      </c>
      <c r="E58" t="s">
        <v>461</v>
      </c>
      <c r="F58" t="s">
        <v>501</v>
      </c>
      <c r="H58">
        <v>177</v>
      </c>
    </row>
    <row r="59" spans="1:8" x14ac:dyDescent="0.2">
      <c r="A59" t="s">
        <v>434</v>
      </c>
      <c r="B59" t="s">
        <v>220</v>
      </c>
      <c r="E59" t="s">
        <v>461</v>
      </c>
      <c r="F59" t="s">
        <v>501</v>
      </c>
      <c r="H59">
        <v>133</v>
      </c>
    </row>
    <row r="60" spans="1:8" x14ac:dyDescent="0.2">
      <c r="A60" t="s">
        <v>434</v>
      </c>
      <c r="B60" t="s">
        <v>221</v>
      </c>
      <c r="E60" t="s">
        <v>461</v>
      </c>
      <c r="F60" t="s">
        <v>501</v>
      </c>
      <c r="H60">
        <v>144</v>
      </c>
    </row>
    <row r="61" spans="1:8" x14ac:dyDescent="0.2">
      <c r="A61" t="s">
        <v>434</v>
      </c>
      <c r="B61" t="s">
        <v>222</v>
      </c>
      <c r="E61" t="s">
        <v>461</v>
      </c>
      <c r="F61" t="s">
        <v>501</v>
      </c>
      <c r="H61">
        <v>134</v>
      </c>
    </row>
    <row r="62" spans="1:8" x14ac:dyDescent="0.2">
      <c r="A62" t="s">
        <v>434</v>
      </c>
      <c r="B62" t="s">
        <v>223</v>
      </c>
      <c r="E62" t="s">
        <v>461</v>
      </c>
      <c r="F62" t="s">
        <v>501</v>
      </c>
      <c r="H62">
        <v>72</v>
      </c>
    </row>
    <row r="63" spans="1:8" x14ac:dyDescent="0.2">
      <c r="A63" t="s">
        <v>434</v>
      </c>
      <c r="B63" t="s">
        <v>224</v>
      </c>
      <c r="E63" t="s">
        <v>461</v>
      </c>
      <c r="F63" t="s">
        <v>501</v>
      </c>
      <c r="H63">
        <v>84</v>
      </c>
    </row>
    <row r="64" spans="1:8" x14ac:dyDescent="0.2">
      <c r="A64" t="s">
        <v>434</v>
      </c>
      <c r="B64" t="s">
        <v>225</v>
      </c>
      <c r="E64" t="s">
        <v>461</v>
      </c>
      <c r="F64" t="s">
        <v>501</v>
      </c>
      <c r="H64">
        <v>56</v>
      </c>
    </row>
    <row r="65" spans="1:8" x14ac:dyDescent="0.2">
      <c r="A65" t="s">
        <v>434</v>
      </c>
      <c r="B65" t="s">
        <v>226</v>
      </c>
      <c r="E65" t="s">
        <v>461</v>
      </c>
      <c r="F65" t="s">
        <v>501</v>
      </c>
      <c r="H65">
        <v>66</v>
      </c>
    </row>
    <row r="66" spans="1:8" x14ac:dyDescent="0.2">
      <c r="A66" t="s">
        <v>434</v>
      </c>
      <c r="B66" t="s">
        <v>227</v>
      </c>
      <c r="E66" t="s">
        <v>461</v>
      </c>
      <c r="F66" t="s">
        <v>501</v>
      </c>
      <c r="H66">
        <v>46</v>
      </c>
    </row>
    <row r="67" spans="1:8" x14ac:dyDescent="0.2">
      <c r="A67" t="s">
        <v>434</v>
      </c>
      <c r="B67" t="s">
        <v>228</v>
      </c>
      <c r="E67" t="s">
        <v>461</v>
      </c>
      <c r="F67" t="s">
        <v>501</v>
      </c>
      <c r="H67">
        <v>54</v>
      </c>
    </row>
    <row r="68" spans="1:8" x14ac:dyDescent="0.2">
      <c r="A68" t="s">
        <v>434</v>
      </c>
      <c r="B68" t="s">
        <v>229</v>
      </c>
      <c r="E68" t="s">
        <v>461</v>
      </c>
      <c r="F68" t="s">
        <v>501</v>
      </c>
      <c r="H68">
        <v>96</v>
      </c>
    </row>
    <row r="69" spans="1:8" x14ac:dyDescent="0.2">
      <c r="A69" t="s">
        <v>434</v>
      </c>
      <c r="B69" t="s">
        <v>230</v>
      </c>
      <c r="E69" t="s">
        <v>461</v>
      </c>
      <c r="F69" t="s">
        <v>501</v>
      </c>
      <c r="H69">
        <v>88</v>
      </c>
    </row>
    <row r="70" spans="1:8" x14ac:dyDescent="0.2">
      <c r="A70" t="s">
        <v>434</v>
      </c>
      <c r="B70" t="s">
        <v>231</v>
      </c>
      <c r="E70" t="s">
        <v>461</v>
      </c>
      <c r="F70" t="s">
        <v>501</v>
      </c>
      <c r="H70">
        <v>36</v>
      </c>
    </row>
    <row r="71" spans="1:8" x14ac:dyDescent="0.2">
      <c r="A71" t="s">
        <v>434</v>
      </c>
      <c r="B71" t="s">
        <v>232</v>
      </c>
      <c r="E71" t="s">
        <v>461</v>
      </c>
      <c r="F71" t="s">
        <v>501</v>
      </c>
      <c r="H71">
        <v>88</v>
      </c>
    </row>
    <row r="72" spans="1:8" x14ac:dyDescent="0.2">
      <c r="A72" t="s">
        <v>434</v>
      </c>
      <c r="B72" t="s">
        <v>233</v>
      </c>
      <c r="E72" t="s">
        <v>461</v>
      </c>
      <c r="F72" t="s">
        <v>501</v>
      </c>
      <c r="H72">
        <v>36</v>
      </c>
    </row>
    <row r="73" spans="1:8" x14ac:dyDescent="0.2">
      <c r="A73" t="s">
        <v>434</v>
      </c>
      <c r="B73" t="s">
        <v>234</v>
      </c>
      <c r="E73" t="s">
        <v>461</v>
      </c>
      <c r="F73" t="s">
        <v>501</v>
      </c>
      <c r="H73">
        <v>86</v>
      </c>
    </row>
    <row r="74" spans="1:8" x14ac:dyDescent="0.2">
      <c r="A74" t="s">
        <v>434</v>
      </c>
      <c r="B74" t="s">
        <v>235</v>
      </c>
      <c r="E74" t="s">
        <v>461</v>
      </c>
      <c r="F74" t="s">
        <v>501</v>
      </c>
      <c r="H74">
        <v>80</v>
      </c>
    </row>
    <row r="75" spans="1:8" x14ac:dyDescent="0.2">
      <c r="A75" t="s">
        <v>434</v>
      </c>
      <c r="B75" t="s">
        <v>236</v>
      </c>
      <c r="E75" t="s">
        <v>461</v>
      </c>
      <c r="F75" t="s">
        <v>501</v>
      </c>
      <c r="H75">
        <v>37</v>
      </c>
    </row>
    <row r="76" spans="1:8" x14ac:dyDescent="0.2">
      <c r="A76" t="s">
        <v>434</v>
      </c>
      <c r="B76" t="s">
        <v>237</v>
      </c>
      <c r="E76" t="s">
        <v>461</v>
      </c>
      <c r="F76" t="s">
        <v>502</v>
      </c>
      <c r="H76">
        <v>1.1000000000000001</v>
      </c>
    </row>
    <row r="77" spans="1:8" x14ac:dyDescent="0.2">
      <c r="A77" t="s">
        <v>434</v>
      </c>
      <c r="B77" t="s">
        <v>238</v>
      </c>
      <c r="E77" t="s">
        <v>461</v>
      </c>
      <c r="F77" t="s">
        <v>502</v>
      </c>
      <c r="H77">
        <v>0.51</v>
      </c>
    </row>
    <row r="78" spans="1:8" x14ac:dyDescent="0.2">
      <c r="A78" t="s">
        <v>434</v>
      </c>
      <c r="B78" t="s">
        <v>239</v>
      </c>
      <c r="E78" t="s">
        <v>461</v>
      </c>
      <c r="F78" t="s">
        <v>502</v>
      </c>
      <c r="H78">
        <v>0.9</v>
      </c>
    </row>
    <row r="79" spans="1:8" x14ac:dyDescent="0.2">
      <c r="A79" t="s">
        <v>434</v>
      </c>
      <c r="B79" t="s">
        <v>240</v>
      </c>
      <c r="E79" t="s">
        <v>461</v>
      </c>
      <c r="F79" t="s">
        <v>502</v>
      </c>
      <c r="H79">
        <v>0.39</v>
      </c>
    </row>
    <row r="80" spans="1:8" x14ac:dyDescent="0.2">
      <c r="A80" t="s">
        <v>434</v>
      </c>
      <c r="B80" t="s">
        <v>241</v>
      </c>
      <c r="E80" t="s">
        <v>461</v>
      </c>
      <c r="F80" t="s">
        <v>502</v>
      </c>
      <c r="H80">
        <v>0.9</v>
      </c>
    </row>
    <row r="81" spans="1:9" x14ac:dyDescent="0.2">
      <c r="A81" t="s">
        <v>434</v>
      </c>
      <c r="B81" t="s">
        <v>242</v>
      </c>
      <c r="E81" t="s">
        <v>461</v>
      </c>
      <c r="F81" t="s">
        <v>502</v>
      </c>
      <c r="H81">
        <v>0.25</v>
      </c>
    </row>
    <row r="82" spans="1:9" x14ac:dyDescent="0.2">
      <c r="A82" t="s">
        <v>434</v>
      </c>
      <c r="B82" t="s">
        <v>243</v>
      </c>
      <c r="E82" t="s">
        <v>461</v>
      </c>
      <c r="F82" t="s">
        <v>502</v>
      </c>
      <c r="H82">
        <v>0.45</v>
      </c>
    </row>
    <row r="83" spans="1:9" x14ac:dyDescent="0.2">
      <c r="A83" t="s">
        <v>434</v>
      </c>
      <c r="B83" t="s">
        <v>244</v>
      </c>
      <c r="E83" t="s">
        <v>461</v>
      </c>
      <c r="F83" t="s">
        <v>502</v>
      </c>
      <c r="H83">
        <v>0.17</v>
      </c>
    </row>
    <row r="84" spans="1:9" x14ac:dyDescent="0.2">
      <c r="A84" t="s">
        <v>434</v>
      </c>
      <c r="B84" t="s">
        <v>245</v>
      </c>
      <c r="E84" t="s">
        <v>461</v>
      </c>
      <c r="F84" t="s">
        <v>502</v>
      </c>
      <c r="H84">
        <v>0.32</v>
      </c>
    </row>
    <row r="85" spans="1:9" x14ac:dyDescent="0.2">
      <c r="A85" t="s">
        <v>434</v>
      </c>
      <c r="B85" t="s">
        <v>246</v>
      </c>
      <c r="E85" t="s">
        <v>461</v>
      </c>
      <c r="F85" t="s">
        <v>501</v>
      </c>
      <c r="H85">
        <f>I85*1.15</f>
        <v>919.99999999999989</v>
      </c>
      <c r="I85" s="9">
        <v>800</v>
      </c>
    </row>
    <row r="86" spans="1:9" x14ac:dyDescent="0.2">
      <c r="A86" t="s">
        <v>434</v>
      </c>
      <c r="B86" t="s">
        <v>247</v>
      </c>
      <c r="E86" t="s">
        <v>461</v>
      </c>
      <c r="F86" t="s">
        <v>501</v>
      </c>
      <c r="H86">
        <f t="shared" ref="H86:H89" si="0">I86*1.15</f>
        <v>362.25</v>
      </c>
      <c r="I86" s="9">
        <v>315</v>
      </c>
    </row>
    <row r="87" spans="1:9" x14ac:dyDescent="0.2">
      <c r="A87" t="s">
        <v>434</v>
      </c>
      <c r="B87" t="s">
        <v>248</v>
      </c>
      <c r="E87" t="s">
        <v>461</v>
      </c>
      <c r="F87" t="s">
        <v>501</v>
      </c>
      <c r="H87">
        <f t="shared" si="0"/>
        <v>224.24999999999997</v>
      </c>
      <c r="I87" s="9">
        <v>195</v>
      </c>
    </row>
    <row r="88" spans="1:9" x14ac:dyDescent="0.2">
      <c r="A88" t="s">
        <v>434</v>
      </c>
      <c r="B88" t="s">
        <v>249</v>
      </c>
      <c r="E88" t="s">
        <v>461</v>
      </c>
      <c r="F88" t="s">
        <v>501</v>
      </c>
      <c r="H88">
        <f t="shared" si="0"/>
        <v>132.25</v>
      </c>
      <c r="I88" s="9">
        <v>115</v>
      </c>
    </row>
    <row r="89" spans="1:9" x14ac:dyDescent="0.2">
      <c r="A89" t="s">
        <v>434</v>
      </c>
      <c r="B89" t="s">
        <v>250</v>
      </c>
      <c r="E89" t="s">
        <v>461</v>
      </c>
      <c r="F89" t="s">
        <v>501</v>
      </c>
      <c r="H89">
        <f>I89*1.12</f>
        <v>352.8</v>
      </c>
      <c r="I89">
        <v>315</v>
      </c>
    </row>
    <row r="90" spans="1:9" x14ac:dyDescent="0.2">
      <c r="A90" t="s">
        <v>434</v>
      </c>
      <c r="B90" t="s">
        <v>251</v>
      </c>
      <c r="E90" t="s">
        <v>461</v>
      </c>
      <c r="F90" t="s">
        <v>501</v>
      </c>
      <c r="H90">
        <f t="shared" ref="H90:H130" si="1">I90*1.12</f>
        <v>235.20000000000002</v>
      </c>
      <c r="I90">
        <v>210</v>
      </c>
    </row>
    <row r="91" spans="1:9" x14ac:dyDescent="0.2">
      <c r="A91" t="s">
        <v>434</v>
      </c>
      <c r="B91" t="s">
        <v>252</v>
      </c>
      <c r="E91" t="s">
        <v>461</v>
      </c>
      <c r="F91" t="s">
        <v>501</v>
      </c>
      <c r="H91">
        <f t="shared" si="1"/>
        <v>200.48000000000002</v>
      </c>
      <c r="I91">
        <v>179</v>
      </c>
    </row>
    <row r="92" spans="1:9" x14ac:dyDescent="0.2">
      <c r="A92" t="s">
        <v>434</v>
      </c>
      <c r="B92" t="s">
        <v>253</v>
      </c>
      <c r="E92" t="s">
        <v>461</v>
      </c>
      <c r="F92" t="s">
        <v>501</v>
      </c>
      <c r="H92">
        <f t="shared" si="1"/>
        <v>161.28000000000003</v>
      </c>
      <c r="I92">
        <v>144</v>
      </c>
    </row>
    <row r="93" spans="1:9" x14ac:dyDescent="0.2">
      <c r="A93" t="s">
        <v>434</v>
      </c>
      <c r="B93" t="s">
        <v>254</v>
      </c>
      <c r="E93" t="s">
        <v>461</v>
      </c>
      <c r="F93" t="s">
        <v>501</v>
      </c>
      <c r="H93">
        <f t="shared" si="1"/>
        <v>131.04000000000002</v>
      </c>
      <c r="I93">
        <v>117</v>
      </c>
    </row>
    <row r="94" spans="1:9" x14ac:dyDescent="0.2">
      <c r="A94" t="s">
        <v>434</v>
      </c>
      <c r="B94" t="s">
        <v>255</v>
      </c>
      <c r="E94" t="s">
        <v>461</v>
      </c>
      <c r="F94" t="s">
        <v>501</v>
      </c>
      <c r="H94">
        <f t="shared" si="1"/>
        <v>129.92000000000002</v>
      </c>
      <c r="I94">
        <v>116</v>
      </c>
    </row>
    <row r="95" spans="1:9" x14ac:dyDescent="0.2">
      <c r="A95" t="s">
        <v>434</v>
      </c>
      <c r="B95" t="s">
        <v>256</v>
      </c>
      <c r="E95" t="s">
        <v>461</v>
      </c>
      <c r="F95" t="s">
        <v>501</v>
      </c>
      <c r="H95">
        <f t="shared" si="1"/>
        <v>106.4</v>
      </c>
      <c r="I95">
        <v>95</v>
      </c>
    </row>
    <row r="96" spans="1:9" x14ac:dyDescent="0.2">
      <c r="A96" t="s">
        <v>434</v>
      </c>
      <c r="B96" t="s">
        <v>257</v>
      </c>
      <c r="E96" t="s">
        <v>461</v>
      </c>
      <c r="F96" t="s">
        <v>501</v>
      </c>
      <c r="H96">
        <f t="shared" si="1"/>
        <v>150.08000000000001</v>
      </c>
      <c r="I96">
        <v>134</v>
      </c>
    </row>
    <row r="97" spans="1:9" x14ac:dyDescent="0.2">
      <c r="A97" t="s">
        <v>434</v>
      </c>
      <c r="B97" t="s">
        <v>258</v>
      </c>
      <c r="E97" t="s">
        <v>461</v>
      </c>
      <c r="F97" t="s">
        <v>501</v>
      </c>
      <c r="H97">
        <f t="shared" si="1"/>
        <v>73.92</v>
      </c>
      <c r="I97">
        <v>66</v>
      </c>
    </row>
    <row r="98" spans="1:9" x14ac:dyDescent="0.2">
      <c r="A98" t="s">
        <v>434</v>
      </c>
      <c r="B98" t="s">
        <v>259</v>
      </c>
      <c r="E98" t="s">
        <v>461</v>
      </c>
      <c r="F98" t="s">
        <v>501</v>
      </c>
      <c r="H98">
        <f t="shared" si="1"/>
        <v>60.480000000000004</v>
      </c>
      <c r="I98">
        <v>54</v>
      </c>
    </row>
    <row r="99" spans="1:9" x14ac:dyDescent="0.2">
      <c r="A99" t="s">
        <v>434</v>
      </c>
      <c r="B99" t="s">
        <v>260</v>
      </c>
      <c r="E99" t="s">
        <v>461</v>
      </c>
      <c r="F99" t="s">
        <v>501</v>
      </c>
      <c r="H99">
        <f t="shared" si="1"/>
        <v>1074.0800000000002</v>
      </c>
      <c r="I99">
        <v>959</v>
      </c>
    </row>
    <row r="100" spans="1:9" x14ac:dyDescent="0.2">
      <c r="A100" t="s">
        <v>434</v>
      </c>
      <c r="B100" t="s">
        <v>261</v>
      </c>
      <c r="E100" t="s">
        <v>461</v>
      </c>
      <c r="F100" t="s">
        <v>501</v>
      </c>
      <c r="H100">
        <f t="shared" si="1"/>
        <v>967.68000000000006</v>
      </c>
      <c r="I100">
        <v>864</v>
      </c>
    </row>
    <row r="101" spans="1:9" x14ac:dyDescent="0.2">
      <c r="A101" t="s">
        <v>434</v>
      </c>
      <c r="B101" t="s">
        <v>262</v>
      </c>
      <c r="E101" t="s">
        <v>461</v>
      </c>
      <c r="F101" t="s">
        <v>501</v>
      </c>
      <c r="H101">
        <f t="shared" si="1"/>
        <v>1024.8000000000002</v>
      </c>
      <c r="I101">
        <v>915</v>
      </c>
    </row>
    <row r="102" spans="1:9" x14ac:dyDescent="0.2">
      <c r="A102" t="s">
        <v>434</v>
      </c>
      <c r="B102" t="s">
        <v>263</v>
      </c>
      <c r="E102" t="s">
        <v>461</v>
      </c>
      <c r="F102" t="s">
        <v>501</v>
      </c>
      <c r="H102">
        <f t="shared" si="1"/>
        <v>347.20000000000005</v>
      </c>
      <c r="I102">
        <v>310</v>
      </c>
    </row>
    <row r="103" spans="1:9" x14ac:dyDescent="0.2">
      <c r="A103" t="s">
        <v>434</v>
      </c>
      <c r="B103" t="s">
        <v>264</v>
      </c>
      <c r="E103" t="s">
        <v>461</v>
      </c>
      <c r="F103" t="s">
        <v>501</v>
      </c>
      <c r="H103">
        <f t="shared" si="1"/>
        <v>231.84000000000003</v>
      </c>
      <c r="I103">
        <v>207</v>
      </c>
    </row>
    <row r="104" spans="1:9" x14ac:dyDescent="0.2">
      <c r="A104" t="s">
        <v>434</v>
      </c>
      <c r="B104" t="s">
        <v>265</v>
      </c>
      <c r="E104" t="s">
        <v>461</v>
      </c>
      <c r="F104" t="s">
        <v>501</v>
      </c>
      <c r="H104">
        <f t="shared" si="1"/>
        <v>198.24</v>
      </c>
      <c r="I104">
        <v>177</v>
      </c>
    </row>
    <row r="105" spans="1:9" x14ac:dyDescent="0.2">
      <c r="A105" t="s">
        <v>434</v>
      </c>
      <c r="B105" t="s">
        <v>266</v>
      </c>
      <c r="E105" t="s">
        <v>461</v>
      </c>
      <c r="F105" t="s">
        <v>501</v>
      </c>
      <c r="H105">
        <f t="shared" si="1"/>
        <v>148.96</v>
      </c>
      <c r="I105">
        <v>133</v>
      </c>
    </row>
    <row r="106" spans="1:9" x14ac:dyDescent="0.2">
      <c r="A106" t="s">
        <v>434</v>
      </c>
      <c r="B106" t="s">
        <v>267</v>
      </c>
      <c r="E106" t="s">
        <v>461</v>
      </c>
      <c r="F106" t="s">
        <v>501</v>
      </c>
      <c r="H106">
        <f t="shared" si="1"/>
        <v>161.28000000000003</v>
      </c>
      <c r="I106">
        <v>144</v>
      </c>
    </row>
    <row r="107" spans="1:9" x14ac:dyDescent="0.2">
      <c r="A107" t="s">
        <v>434</v>
      </c>
      <c r="B107" t="s">
        <v>268</v>
      </c>
      <c r="E107" t="s">
        <v>461</v>
      </c>
      <c r="F107" t="s">
        <v>501</v>
      </c>
      <c r="H107">
        <f t="shared" si="1"/>
        <v>150.08000000000001</v>
      </c>
      <c r="I107">
        <v>134</v>
      </c>
    </row>
    <row r="108" spans="1:9" x14ac:dyDescent="0.2">
      <c r="A108" t="s">
        <v>434</v>
      </c>
      <c r="B108" t="s">
        <v>269</v>
      </c>
      <c r="E108" t="s">
        <v>461</v>
      </c>
      <c r="F108" t="s">
        <v>501</v>
      </c>
      <c r="H108">
        <f t="shared" si="1"/>
        <v>80.640000000000015</v>
      </c>
      <c r="I108">
        <v>72</v>
      </c>
    </row>
    <row r="109" spans="1:9" x14ac:dyDescent="0.2">
      <c r="A109" t="s">
        <v>434</v>
      </c>
      <c r="B109" t="s">
        <v>270</v>
      </c>
      <c r="E109" t="s">
        <v>461</v>
      </c>
      <c r="F109" t="s">
        <v>501</v>
      </c>
      <c r="H109">
        <f t="shared" si="1"/>
        <v>94.080000000000013</v>
      </c>
      <c r="I109">
        <v>84</v>
      </c>
    </row>
    <row r="110" spans="1:9" x14ac:dyDescent="0.2">
      <c r="A110" t="s">
        <v>434</v>
      </c>
      <c r="B110" t="s">
        <v>271</v>
      </c>
      <c r="E110" t="s">
        <v>461</v>
      </c>
      <c r="F110" t="s">
        <v>501</v>
      </c>
      <c r="H110">
        <f t="shared" si="1"/>
        <v>62.720000000000006</v>
      </c>
      <c r="I110">
        <v>56</v>
      </c>
    </row>
    <row r="111" spans="1:9" x14ac:dyDescent="0.2">
      <c r="A111" t="s">
        <v>434</v>
      </c>
      <c r="B111" t="s">
        <v>272</v>
      </c>
      <c r="E111" t="s">
        <v>461</v>
      </c>
      <c r="F111" t="s">
        <v>501</v>
      </c>
      <c r="H111">
        <f t="shared" si="1"/>
        <v>73.92</v>
      </c>
      <c r="I111">
        <v>66</v>
      </c>
    </row>
    <row r="112" spans="1:9" x14ac:dyDescent="0.2">
      <c r="A112" t="s">
        <v>434</v>
      </c>
      <c r="B112" t="s">
        <v>273</v>
      </c>
      <c r="E112" t="s">
        <v>461</v>
      </c>
      <c r="F112" t="s">
        <v>501</v>
      </c>
      <c r="H112">
        <f t="shared" si="1"/>
        <v>51.52</v>
      </c>
      <c r="I112">
        <v>46</v>
      </c>
    </row>
    <row r="113" spans="1:9" x14ac:dyDescent="0.2">
      <c r="A113" t="s">
        <v>434</v>
      </c>
      <c r="B113" t="s">
        <v>274</v>
      </c>
      <c r="E113" t="s">
        <v>461</v>
      </c>
      <c r="F113" t="s">
        <v>501</v>
      </c>
      <c r="H113">
        <f t="shared" si="1"/>
        <v>60.480000000000004</v>
      </c>
      <c r="I113">
        <v>54</v>
      </c>
    </row>
    <row r="114" spans="1:9" x14ac:dyDescent="0.2">
      <c r="A114" t="s">
        <v>434</v>
      </c>
      <c r="B114" t="s">
        <v>275</v>
      </c>
      <c r="E114" t="s">
        <v>461</v>
      </c>
      <c r="F114" t="s">
        <v>501</v>
      </c>
      <c r="H114">
        <f t="shared" si="1"/>
        <v>107.52000000000001</v>
      </c>
      <c r="I114">
        <v>96</v>
      </c>
    </row>
    <row r="115" spans="1:9" x14ac:dyDescent="0.2">
      <c r="A115" t="s">
        <v>434</v>
      </c>
      <c r="B115" t="s">
        <v>276</v>
      </c>
      <c r="E115" t="s">
        <v>461</v>
      </c>
      <c r="F115" t="s">
        <v>501</v>
      </c>
      <c r="H115">
        <f t="shared" si="1"/>
        <v>98.56</v>
      </c>
      <c r="I115">
        <v>88</v>
      </c>
    </row>
    <row r="116" spans="1:9" x14ac:dyDescent="0.2">
      <c r="A116" t="s">
        <v>434</v>
      </c>
      <c r="B116" t="s">
        <v>277</v>
      </c>
      <c r="E116" t="s">
        <v>461</v>
      </c>
      <c r="F116" t="s">
        <v>501</v>
      </c>
      <c r="H116">
        <f t="shared" si="1"/>
        <v>40.320000000000007</v>
      </c>
      <c r="I116">
        <v>36</v>
      </c>
    </row>
    <row r="117" spans="1:9" x14ac:dyDescent="0.2">
      <c r="A117" t="s">
        <v>434</v>
      </c>
      <c r="B117" t="s">
        <v>278</v>
      </c>
      <c r="E117" t="s">
        <v>461</v>
      </c>
      <c r="F117" t="s">
        <v>501</v>
      </c>
      <c r="H117">
        <f t="shared" si="1"/>
        <v>98.56</v>
      </c>
      <c r="I117">
        <v>88</v>
      </c>
    </row>
    <row r="118" spans="1:9" x14ac:dyDescent="0.2">
      <c r="A118" t="s">
        <v>434</v>
      </c>
      <c r="B118" t="s">
        <v>279</v>
      </c>
      <c r="E118" t="s">
        <v>461</v>
      </c>
      <c r="F118" t="s">
        <v>501</v>
      </c>
      <c r="H118">
        <f t="shared" si="1"/>
        <v>40.320000000000007</v>
      </c>
      <c r="I118">
        <v>36</v>
      </c>
    </row>
    <row r="119" spans="1:9" x14ac:dyDescent="0.2">
      <c r="A119" t="s">
        <v>434</v>
      </c>
      <c r="B119" t="s">
        <v>280</v>
      </c>
      <c r="E119" t="s">
        <v>461</v>
      </c>
      <c r="F119" t="s">
        <v>501</v>
      </c>
      <c r="H119">
        <f t="shared" si="1"/>
        <v>96.320000000000007</v>
      </c>
      <c r="I119">
        <v>86</v>
      </c>
    </row>
    <row r="120" spans="1:9" x14ac:dyDescent="0.2">
      <c r="A120" t="s">
        <v>434</v>
      </c>
      <c r="B120" t="s">
        <v>281</v>
      </c>
      <c r="E120" t="s">
        <v>461</v>
      </c>
      <c r="F120" t="s">
        <v>501</v>
      </c>
      <c r="H120">
        <f t="shared" si="1"/>
        <v>89.600000000000009</v>
      </c>
      <c r="I120">
        <v>80</v>
      </c>
    </row>
    <row r="121" spans="1:9" x14ac:dyDescent="0.2">
      <c r="A121" t="s">
        <v>434</v>
      </c>
      <c r="B121" t="s">
        <v>282</v>
      </c>
      <c r="E121" t="s">
        <v>461</v>
      </c>
      <c r="F121" t="s">
        <v>501</v>
      </c>
      <c r="H121">
        <f t="shared" si="1"/>
        <v>41.440000000000005</v>
      </c>
      <c r="I121">
        <v>37</v>
      </c>
    </row>
    <row r="122" spans="1:9" x14ac:dyDescent="0.2">
      <c r="A122" t="s">
        <v>434</v>
      </c>
      <c r="B122" t="s">
        <v>283</v>
      </c>
      <c r="E122" t="s">
        <v>461</v>
      </c>
      <c r="F122" t="s">
        <v>502</v>
      </c>
      <c r="H122">
        <f t="shared" si="1"/>
        <v>1.2320000000000002</v>
      </c>
      <c r="I122">
        <v>1.1000000000000001</v>
      </c>
    </row>
    <row r="123" spans="1:9" x14ac:dyDescent="0.2">
      <c r="A123" t="s">
        <v>434</v>
      </c>
      <c r="B123" t="s">
        <v>284</v>
      </c>
      <c r="E123" t="s">
        <v>461</v>
      </c>
      <c r="F123" t="s">
        <v>502</v>
      </c>
      <c r="H123">
        <f t="shared" si="1"/>
        <v>0.57120000000000004</v>
      </c>
      <c r="I123">
        <v>0.51</v>
      </c>
    </row>
    <row r="124" spans="1:9" x14ac:dyDescent="0.2">
      <c r="A124" t="s">
        <v>434</v>
      </c>
      <c r="B124" t="s">
        <v>285</v>
      </c>
      <c r="E124" t="s">
        <v>461</v>
      </c>
      <c r="F124" t="s">
        <v>502</v>
      </c>
      <c r="H124">
        <f t="shared" si="1"/>
        <v>1.0080000000000002</v>
      </c>
      <c r="I124">
        <v>0.9</v>
      </c>
    </row>
    <row r="125" spans="1:9" x14ac:dyDescent="0.2">
      <c r="A125" t="s">
        <v>434</v>
      </c>
      <c r="B125" t="s">
        <v>286</v>
      </c>
      <c r="E125" t="s">
        <v>461</v>
      </c>
      <c r="F125" t="s">
        <v>502</v>
      </c>
      <c r="H125">
        <f t="shared" si="1"/>
        <v>0.43680000000000008</v>
      </c>
      <c r="I125">
        <v>0.39</v>
      </c>
    </row>
    <row r="126" spans="1:9" x14ac:dyDescent="0.2">
      <c r="A126" t="s">
        <v>434</v>
      </c>
      <c r="B126" t="s">
        <v>287</v>
      </c>
      <c r="E126" t="s">
        <v>461</v>
      </c>
      <c r="F126" t="s">
        <v>502</v>
      </c>
      <c r="H126">
        <f t="shared" si="1"/>
        <v>1.0080000000000002</v>
      </c>
      <c r="I126">
        <v>0.9</v>
      </c>
    </row>
    <row r="127" spans="1:9" x14ac:dyDescent="0.2">
      <c r="A127" t="s">
        <v>434</v>
      </c>
      <c r="B127" t="s">
        <v>288</v>
      </c>
      <c r="E127" t="s">
        <v>461</v>
      </c>
      <c r="F127" t="s">
        <v>502</v>
      </c>
      <c r="H127">
        <f t="shared" si="1"/>
        <v>0.28000000000000003</v>
      </c>
      <c r="I127">
        <v>0.25</v>
      </c>
    </row>
    <row r="128" spans="1:9" x14ac:dyDescent="0.2">
      <c r="A128" t="s">
        <v>434</v>
      </c>
      <c r="B128" t="s">
        <v>289</v>
      </c>
      <c r="E128" t="s">
        <v>461</v>
      </c>
      <c r="F128" t="s">
        <v>502</v>
      </c>
      <c r="H128">
        <f t="shared" si="1"/>
        <v>0.50400000000000011</v>
      </c>
      <c r="I128">
        <v>0.45</v>
      </c>
    </row>
    <row r="129" spans="1:9" x14ac:dyDescent="0.2">
      <c r="A129" t="s">
        <v>434</v>
      </c>
      <c r="B129" t="s">
        <v>290</v>
      </c>
      <c r="E129" t="s">
        <v>461</v>
      </c>
      <c r="F129" t="s">
        <v>502</v>
      </c>
      <c r="H129">
        <f t="shared" si="1"/>
        <v>0.19040000000000004</v>
      </c>
      <c r="I129">
        <v>0.17</v>
      </c>
    </row>
    <row r="130" spans="1:9" x14ac:dyDescent="0.2">
      <c r="A130" t="s">
        <v>434</v>
      </c>
      <c r="B130" t="s">
        <v>291</v>
      </c>
      <c r="E130" t="s">
        <v>461</v>
      </c>
      <c r="F130" t="s">
        <v>502</v>
      </c>
      <c r="H130">
        <f t="shared" si="1"/>
        <v>0.35840000000000005</v>
      </c>
      <c r="I130">
        <v>0.32</v>
      </c>
    </row>
    <row r="131" spans="1:9" x14ac:dyDescent="0.2">
      <c r="A131" t="s">
        <v>434</v>
      </c>
      <c r="B131" t="s">
        <v>174</v>
      </c>
      <c r="E131" t="s">
        <v>461</v>
      </c>
      <c r="F131" t="s">
        <v>501</v>
      </c>
      <c r="H131">
        <v>870</v>
      </c>
    </row>
    <row r="132" spans="1:9" x14ac:dyDescent="0.2">
      <c r="A132" t="s">
        <v>434</v>
      </c>
      <c r="B132" t="s">
        <v>175</v>
      </c>
      <c r="E132" t="s">
        <v>461</v>
      </c>
      <c r="F132" t="s">
        <v>501</v>
      </c>
      <c r="H132">
        <v>100</v>
      </c>
    </row>
    <row r="133" spans="1:9" x14ac:dyDescent="0.2">
      <c r="A133" t="s">
        <v>434</v>
      </c>
      <c r="B133" t="s">
        <v>176</v>
      </c>
      <c r="E133" t="s">
        <v>461</v>
      </c>
      <c r="F133" t="s">
        <v>501</v>
      </c>
      <c r="H133">
        <v>111</v>
      </c>
    </row>
    <row r="134" spans="1:9" x14ac:dyDescent="0.2">
      <c r="A134" t="s">
        <v>434</v>
      </c>
      <c r="B134" t="s">
        <v>177</v>
      </c>
      <c r="E134" t="s">
        <v>461</v>
      </c>
      <c r="F134" t="s">
        <v>501</v>
      </c>
      <c r="H134">
        <v>94</v>
      </c>
    </row>
    <row r="135" spans="1:9" x14ac:dyDescent="0.2">
      <c r="A135" t="s">
        <v>434</v>
      </c>
      <c r="B135" t="s">
        <v>178</v>
      </c>
      <c r="E135" t="s">
        <v>461</v>
      </c>
      <c r="F135" t="s">
        <v>501</v>
      </c>
      <c r="H135">
        <v>636</v>
      </c>
    </row>
    <row r="136" spans="1:9" x14ac:dyDescent="0.2">
      <c r="A136" t="s">
        <v>434</v>
      </c>
      <c r="B136" t="s">
        <v>179</v>
      </c>
      <c r="E136" t="s">
        <v>461</v>
      </c>
      <c r="F136" t="s">
        <v>501</v>
      </c>
      <c r="H136">
        <v>85</v>
      </c>
    </row>
    <row r="137" spans="1:9" x14ac:dyDescent="0.2">
      <c r="A137" t="s">
        <v>434</v>
      </c>
      <c r="B137" t="s">
        <v>180</v>
      </c>
      <c r="E137" t="s">
        <v>461</v>
      </c>
      <c r="F137" t="s">
        <v>501</v>
      </c>
      <c r="H137">
        <v>76</v>
      </c>
    </row>
    <row r="138" spans="1:9" x14ac:dyDescent="0.2">
      <c r="A138" t="s">
        <v>434</v>
      </c>
      <c r="B138" t="s">
        <v>181</v>
      </c>
      <c r="E138" t="s">
        <v>461</v>
      </c>
      <c r="F138" t="s">
        <v>501</v>
      </c>
      <c r="H138">
        <v>295</v>
      </c>
    </row>
    <row r="139" spans="1:9" x14ac:dyDescent="0.2">
      <c r="A139" t="s">
        <v>434</v>
      </c>
      <c r="B139" t="s">
        <v>182</v>
      </c>
      <c r="E139" t="s">
        <v>461</v>
      </c>
      <c r="F139" t="s">
        <v>501</v>
      </c>
      <c r="H139">
        <v>100</v>
      </c>
    </row>
    <row r="140" spans="1:9" x14ac:dyDescent="0.2">
      <c r="A140" t="s">
        <v>434</v>
      </c>
      <c r="B140" t="s">
        <v>183</v>
      </c>
      <c r="E140" t="s">
        <v>461</v>
      </c>
      <c r="F140" t="s">
        <v>501</v>
      </c>
      <c r="H140">
        <v>440</v>
      </c>
    </row>
    <row r="141" spans="1:9" x14ac:dyDescent="0.2">
      <c r="A141" t="s">
        <v>434</v>
      </c>
      <c r="B141" t="s">
        <v>184</v>
      </c>
      <c r="E141" t="s">
        <v>461</v>
      </c>
      <c r="F141" t="s">
        <v>501</v>
      </c>
      <c r="H141">
        <v>789</v>
      </c>
    </row>
    <row r="142" spans="1:9" x14ac:dyDescent="0.2">
      <c r="A142" t="s">
        <v>434</v>
      </c>
      <c r="B142" t="s">
        <v>185</v>
      </c>
      <c r="E142" t="s">
        <v>461</v>
      </c>
      <c r="F142" t="s">
        <v>501</v>
      </c>
      <c r="H142">
        <v>94</v>
      </c>
    </row>
    <row r="143" spans="1:9" x14ac:dyDescent="0.2">
      <c r="A143" t="s">
        <v>434</v>
      </c>
      <c r="B143" t="s">
        <v>186</v>
      </c>
      <c r="E143" t="s">
        <v>461</v>
      </c>
      <c r="F143" t="s">
        <v>501</v>
      </c>
      <c r="H143">
        <v>129</v>
      </c>
    </row>
    <row r="144" spans="1:9" x14ac:dyDescent="0.2">
      <c r="A144" t="s">
        <v>434</v>
      </c>
      <c r="B144" t="s">
        <v>187</v>
      </c>
      <c r="E144" t="s">
        <v>461</v>
      </c>
      <c r="F144" t="s">
        <v>501</v>
      </c>
      <c r="H144">
        <v>80</v>
      </c>
    </row>
    <row r="145" spans="1:8" x14ac:dyDescent="0.2">
      <c r="A145" t="s">
        <v>434</v>
      </c>
      <c r="B145" t="s">
        <v>188</v>
      </c>
      <c r="E145" t="s">
        <v>461</v>
      </c>
      <c r="F145" t="s">
        <v>501</v>
      </c>
      <c r="H145">
        <v>94</v>
      </c>
    </row>
    <row r="146" spans="1:8" x14ac:dyDescent="0.2">
      <c r="A146" t="s">
        <v>434</v>
      </c>
      <c r="B146" t="s">
        <v>428</v>
      </c>
      <c r="E146" t="s">
        <v>190</v>
      </c>
      <c r="F146" t="s">
        <v>501</v>
      </c>
      <c r="H146">
        <v>0</v>
      </c>
    </row>
    <row r="147" spans="1:8" x14ac:dyDescent="0.2">
      <c r="A147" t="s">
        <v>434</v>
      </c>
      <c r="B147" t="s">
        <v>429</v>
      </c>
      <c r="E147" t="s">
        <v>190</v>
      </c>
      <c r="F147" t="s">
        <v>501</v>
      </c>
      <c r="H147">
        <v>0</v>
      </c>
    </row>
    <row r="148" spans="1:8" x14ac:dyDescent="0.2">
      <c r="A148" t="s">
        <v>434</v>
      </c>
      <c r="B148" t="s">
        <v>430</v>
      </c>
      <c r="E148" t="s">
        <v>190</v>
      </c>
      <c r="F148" t="s">
        <v>501</v>
      </c>
      <c r="H148">
        <v>0</v>
      </c>
    </row>
    <row r="149" spans="1:8" x14ac:dyDescent="0.2">
      <c r="A149" t="s">
        <v>434</v>
      </c>
      <c r="B149" t="s">
        <v>431</v>
      </c>
      <c r="E149" t="s">
        <v>190</v>
      </c>
      <c r="F149" t="s">
        <v>501</v>
      </c>
      <c r="H149">
        <v>0</v>
      </c>
    </row>
    <row r="150" spans="1:8" x14ac:dyDescent="0.2">
      <c r="A150" t="s">
        <v>434</v>
      </c>
      <c r="B150" t="s">
        <v>432</v>
      </c>
      <c r="E150" t="s">
        <v>190</v>
      </c>
      <c r="F150" t="s">
        <v>501</v>
      </c>
      <c r="H150">
        <v>0</v>
      </c>
    </row>
    <row r="151" spans="1:8" x14ac:dyDescent="0.2">
      <c r="A151" t="s">
        <v>434</v>
      </c>
      <c r="B151" t="s">
        <v>433</v>
      </c>
      <c r="E151" t="s">
        <v>190</v>
      </c>
      <c r="F151" t="s">
        <v>501</v>
      </c>
      <c r="H151">
        <v>0</v>
      </c>
    </row>
    <row r="152" spans="1:8" x14ac:dyDescent="0.2">
      <c r="A152" t="s">
        <v>458</v>
      </c>
      <c r="B152" t="s">
        <v>292</v>
      </c>
      <c r="E152" t="s">
        <v>189</v>
      </c>
      <c r="F152" t="s">
        <v>501</v>
      </c>
      <c r="H152">
        <v>31.3</v>
      </c>
    </row>
    <row r="153" spans="1:8" x14ac:dyDescent="0.2">
      <c r="A153" t="s">
        <v>458</v>
      </c>
      <c r="B153" t="s">
        <v>293</v>
      </c>
      <c r="E153" t="s">
        <v>189</v>
      </c>
      <c r="F153" t="s">
        <v>501</v>
      </c>
      <c r="H153">
        <v>31.7</v>
      </c>
    </row>
    <row r="154" spans="1:8" x14ac:dyDescent="0.2">
      <c r="A154" t="s">
        <v>458</v>
      </c>
      <c r="B154" t="s">
        <v>294</v>
      </c>
      <c r="E154" t="s">
        <v>189</v>
      </c>
      <c r="F154" t="s">
        <v>501</v>
      </c>
      <c r="H154">
        <v>30.5</v>
      </c>
    </row>
    <row r="155" spans="1:8" x14ac:dyDescent="0.2">
      <c r="A155" t="s">
        <v>458</v>
      </c>
      <c r="B155" t="s">
        <v>295</v>
      </c>
      <c r="E155" t="s">
        <v>189</v>
      </c>
      <c r="F155" t="s">
        <v>501</v>
      </c>
      <c r="H155">
        <v>8.6</v>
      </c>
    </row>
    <row r="156" spans="1:8" x14ac:dyDescent="0.2">
      <c r="A156" t="s">
        <v>458</v>
      </c>
      <c r="B156" t="s">
        <v>296</v>
      </c>
      <c r="E156" t="s">
        <v>189</v>
      </c>
      <c r="F156" t="s">
        <v>501</v>
      </c>
      <c r="H156">
        <v>8.6999999999999993</v>
      </c>
    </row>
    <row r="157" spans="1:8" x14ac:dyDescent="0.2">
      <c r="A157" t="s">
        <v>458</v>
      </c>
      <c r="B157" t="s">
        <v>297</v>
      </c>
      <c r="E157" t="s">
        <v>189</v>
      </c>
      <c r="F157" t="s">
        <v>501</v>
      </c>
      <c r="H157">
        <v>8.4</v>
      </c>
    </row>
    <row r="158" spans="1:8" x14ac:dyDescent="0.2">
      <c r="A158" t="s">
        <v>458</v>
      </c>
      <c r="B158" t="s">
        <v>298</v>
      </c>
      <c r="E158" t="s">
        <v>189</v>
      </c>
      <c r="F158" t="s">
        <v>501</v>
      </c>
      <c r="H158">
        <v>6.3</v>
      </c>
    </row>
    <row r="159" spans="1:8" x14ac:dyDescent="0.2">
      <c r="A159" t="s">
        <v>458</v>
      </c>
      <c r="B159" t="s">
        <v>299</v>
      </c>
      <c r="E159" t="s">
        <v>189</v>
      </c>
      <c r="F159" t="s">
        <v>501</v>
      </c>
      <c r="H159">
        <v>6.4</v>
      </c>
    </row>
    <row r="160" spans="1:8" x14ac:dyDescent="0.2">
      <c r="A160" t="s">
        <v>458</v>
      </c>
      <c r="B160" t="s">
        <v>300</v>
      </c>
      <c r="E160" t="s">
        <v>189</v>
      </c>
      <c r="F160" t="s">
        <v>501</v>
      </c>
      <c r="H160">
        <v>6.1</v>
      </c>
    </row>
    <row r="161" spans="1:8" x14ac:dyDescent="0.2">
      <c r="A161" t="s">
        <v>458</v>
      </c>
      <c r="B161" t="s">
        <v>301</v>
      </c>
      <c r="E161" t="s">
        <v>189</v>
      </c>
      <c r="F161" t="s">
        <v>501</v>
      </c>
      <c r="H161">
        <v>5.2</v>
      </c>
    </row>
    <row r="162" spans="1:8" x14ac:dyDescent="0.2">
      <c r="A162" t="s">
        <v>458</v>
      </c>
      <c r="B162" t="s">
        <v>302</v>
      </c>
      <c r="E162" t="s">
        <v>189</v>
      </c>
      <c r="F162" t="s">
        <v>501</v>
      </c>
      <c r="H162">
        <v>5.2</v>
      </c>
    </row>
    <row r="163" spans="1:8" x14ac:dyDescent="0.2">
      <c r="A163" t="s">
        <v>458</v>
      </c>
      <c r="B163" t="s">
        <v>303</v>
      </c>
      <c r="E163" t="s">
        <v>189</v>
      </c>
      <c r="F163" t="s">
        <v>501</v>
      </c>
      <c r="H163">
        <v>5</v>
      </c>
    </row>
    <row r="164" spans="1:8" x14ac:dyDescent="0.2">
      <c r="A164" t="s">
        <v>458</v>
      </c>
      <c r="B164" t="s">
        <v>304</v>
      </c>
      <c r="E164" t="s">
        <v>189</v>
      </c>
      <c r="F164" t="s">
        <v>501</v>
      </c>
      <c r="H164">
        <v>3.5</v>
      </c>
    </row>
    <row r="165" spans="1:8" x14ac:dyDescent="0.2">
      <c r="A165" t="s">
        <v>458</v>
      </c>
      <c r="B165" t="s">
        <v>305</v>
      </c>
      <c r="E165" t="s">
        <v>189</v>
      </c>
      <c r="F165" t="s">
        <v>501</v>
      </c>
      <c r="H165">
        <v>3.6</v>
      </c>
    </row>
    <row r="166" spans="1:8" x14ac:dyDescent="0.2">
      <c r="A166" t="s">
        <v>458</v>
      </c>
      <c r="B166" t="s">
        <v>306</v>
      </c>
      <c r="E166" t="s">
        <v>189</v>
      </c>
      <c r="F166" t="s">
        <v>501</v>
      </c>
      <c r="H166">
        <v>3.4</v>
      </c>
    </row>
    <row r="167" spans="1:8" x14ac:dyDescent="0.2">
      <c r="A167" t="s">
        <v>458</v>
      </c>
      <c r="B167" t="s">
        <v>307</v>
      </c>
      <c r="E167" t="s">
        <v>189</v>
      </c>
      <c r="F167" t="s">
        <v>501</v>
      </c>
      <c r="H167">
        <v>3.1</v>
      </c>
    </row>
    <row r="168" spans="1:8" x14ac:dyDescent="0.2">
      <c r="A168" t="s">
        <v>458</v>
      </c>
      <c r="B168" t="s">
        <v>308</v>
      </c>
      <c r="E168" t="s">
        <v>189</v>
      </c>
      <c r="F168" t="s">
        <v>501</v>
      </c>
      <c r="H168">
        <v>3.2</v>
      </c>
    </row>
    <row r="169" spans="1:8" x14ac:dyDescent="0.2">
      <c r="A169" t="s">
        <v>458</v>
      </c>
      <c r="B169" t="s">
        <v>309</v>
      </c>
      <c r="E169" t="s">
        <v>189</v>
      </c>
      <c r="F169" t="s">
        <v>501</v>
      </c>
      <c r="H169">
        <v>3.1</v>
      </c>
    </row>
    <row r="170" spans="1:8" x14ac:dyDescent="0.2">
      <c r="A170" t="s">
        <v>458</v>
      </c>
      <c r="B170" t="s">
        <v>310</v>
      </c>
      <c r="E170" t="s">
        <v>189</v>
      </c>
      <c r="F170" t="s">
        <v>501</v>
      </c>
      <c r="H170">
        <v>60.4</v>
      </c>
    </row>
    <row r="171" spans="1:8" x14ac:dyDescent="0.2">
      <c r="A171" t="s">
        <v>458</v>
      </c>
      <c r="B171" t="s">
        <v>311</v>
      </c>
      <c r="E171" t="s">
        <v>189</v>
      </c>
      <c r="F171" t="s">
        <v>501</v>
      </c>
      <c r="H171">
        <v>61.3</v>
      </c>
    </row>
    <row r="172" spans="1:8" x14ac:dyDescent="0.2">
      <c r="A172" t="s">
        <v>458</v>
      </c>
      <c r="B172" t="s">
        <v>312</v>
      </c>
      <c r="E172" t="s">
        <v>189</v>
      </c>
      <c r="F172" t="s">
        <v>501</v>
      </c>
      <c r="H172">
        <v>58.9</v>
      </c>
    </row>
    <row r="173" spans="1:8" x14ac:dyDescent="0.2">
      <c r="A173" t="s">
        <v>458</v>
      </c>
      <c r="B173" t="s">
        <v>313</v>
      </c>
      <c r="E173" t="s">
        <v>189</v>
      </c>
      <c r="F173" t="s">
        <v>501</v>
      </c>
      <c r="H173">
        <v>26.8</v>
      </c>
    </row>
    <row r="174" spans="1:8" x14ac:dyDescent="0.2">
      <c r="A174" t="s">
        <v>458</v>
      </c>
      <c r="B174" t="s">
        <v>314</v>
      </c>
      <c r="E174" t="s">
        <v>189</v>
      </c>
      <c r="F174" t="s">
        <v>501</v>
      </c>
      <c r="H174">
        <v>27.2</v>
      </c>
    </row>
    <row r="175" spans="1:8" x14ac:dyDescent="0.2">
      <c r="A175" t="s">
        <v>458</v>
      </c>
      <c r="B175" t="s">
        <v>315</v>
      </c>
      <c r="E175" t="s">
        <v>189</v>
      </c>
      <c r="F175" t="s">
        <v>501</v>
      </c>
      <c r="H175">
        <v>26.1</v>
      </c>
    </row>
    <row r="176" spans="1:8" x14ac:dyDescent="0.2">
      <c r="A176" t="s">
        <v>458</v>
      </c>
      <c r="B176" t="s">
        <v>316</v>
      </c>
      <c r="E176" t="s">
        <v>189</v>
      </c>
      <c r="F176" t="s">
        <v>501</v>
      </c>
      <c r="H176">
        <v>18.2</v>
      </c>
    </row>
    <row r="177" spans="1:8" x14ac:dyDescent="0.2">
      <c r="A177" t="s">
        <v>458</v>
      </c>
      <c r="B177" t="s">
        <v>317</v>
      </c>
      <c r="E177" t="s">
        <v>189</v>
      </c>
      <c r="F177" t="s">
        <v>501</v>
      </c>
      <c r="H177">
        <v>18.5</v>
      </c>
    </row>
    <row r="178" spans="1:8" x14ac:dyDescent="0.2">
      <c r="A178" t="s">
        <v>458</v>
      </c>
      <c r="B178" t="s">
        <v>318</v>
      </c>
      <c r="E178" t="s">
        <v>189</v>
      </c>
      <c r="F178" t="s">
        <v>501</v>
      </c>
      <c r="H178">
        <v>17.8</v>
      </c>
    </row>
    <row r="179" spans="1:8" x14ac:dyDescent="0.2">
      <c r="A179" t="s">
        <v>458</v>
      </c>
      <c r="B179" t="s">
        <v>319</v>
      </c>
      <c r="E179" t="s">
        <v>189</v>
      </c>
      <c r="F179" t="s">
        <v>501</v>
      </c>
      <c r="H179">
        <v>11.2</v>
      </c>
    </row>
    <row r="180" spans="1:8" x14ac:dyDescent="0.2">
      <c r="A180" t="s">
        <v>458</v>
      </c>
      <c r="B180" t="s">
        <v>320</v>
      </c>
      <c r="E180" t="s">
        <v>189</v>
      </c>
      <c r="F180" t="s">
        <v>501</v>
      </c>
      <c r="H180">
        <v>11.3</v>
      </c>
    </row>
    <row r="181" spans="1:8" x14ac:dyDescent="0.2">
      <c r="A181" t="s">
        <v>458</v>
      </c>
      <c r="B181" t="s">
        <v>321</v>
      </c>
      <c r="E181" t="s">
        <v>189</v>
      </c>
      <c r="F181" t="s">
        <v>501</v>
      </c>
      <c r="H181">
        <v>10.9</v>
      </c>
    </row>
    <row r="182" spans="1:8" x14ac:dyDescent="0.2">
      <c r="A182" t="s">
        <v>458</v>
      </c>
      <c r="B182" t="s">
        <v>322</v>
      </c>
      <c r="E182" t="s">
        <v>189</v>
      </c>
      <c r="F182" t="s">
        <v>501</v>
      </c>
      <c r="H182">
        <v>8.6</v>
      </c>
    </row>
    <row r="183" spans="1:8" x14ac:dyDescent="0.2">
      <c r="A183" t="s">
        <v>458</v>
      </c>
      <c r="B183" t="s">
        <v>323</v>
      </c>
      <c r="E183" t="s">
        <v>189</v>
      </c>
      <c r="F183" t="s">
        <v>501</v>
      </c>
      <c r="H183">
        <v>8.6999999999999993</v>
      </c>
    </row>
    <row r="184" spans="1:8" x14ac:dyDescent="0.2">
      <c r="A184" t="s">
        <v>458</v>
      </c>
      <c r="B184" t="s">
        <v>324</v>
      </c>
      <c r="E184" t="s">
        <v>189</v>
      </c>
      <c r="F184" t="s">
        <v>501</v>
      </c>
      <c r="H184">
        <v>8.3000000000000007</v>
      </c>
    </row>
    <row r="185" spans="1:8" x14ac:dyDescent="0.2">
      <c r="A185" t="s">
        <v>458</v>
      </c>
      <c r="B185" t="s">
        <v>325</v>
      </c>
      <c r="E185" t="s">
        <v>189</v>
      </c>
      <c r="F185" t="s">
        <v>501</v>
      </c>
      <c r="H185">
        <v>26.5</v>
      </c>
    </row>
    <row r="186" spans="1:8" x14ac:dyDescent="0.2">
      <c r="A186" t="s">
        <v>458</v>
      </c>
      <c r="B186" t="s">
        <v>326</v>
      </c>
      <c r="E186" t="s">
        <v>189</v>
      </c>
      <c r="F186" t="s">
        <v>501</v>
      </c>
      <c r="H186">
        <v>26.9</v>
      </c>
    </row>
    <row r="187" spans="1:8" x14ac:dyDescent="0.2">
      <c r="A187" t="s">
        <v>458</v>
      </c>
      <c r="B187" t="s">
        <v>327</v>
      </c>
      <c r="E187" t="s">
        <v>189</v>
      </c>
      <c r="F187" t="s">
        <v>501</v>
      </c>
      <c r="H187">
        <v>25.8</v>
      </c>
    </row>
    <row r="188" spans="1:8" x14ac:dyDescent="0.2">
      <c r="A188" t="s">
        <v>458</v>
      </c>
      <c r="B188" t="s">
        <v>328</v>
      </c>
      <c r="E188" t="s">
        <v>189</v>
      </c>
      <c r="F188" t="s">
        <v>501</v>
      </c>
      <c r="H188">
        <v>21.3</v>
      </c>
    </row>
    <row r="189" spans="1:8" x14ac:dyDescent="0.2">
      <c r="A189" t="s">
        <v>458</v>
      </c>
      <c r="B189" t="s">
        <v>329</v>
      </c>
      <c r="E189" t="s">
        <v>189</v>
      </c>
      <c r="F189" t="s">
        <v>501</v>
      </c>
      <c r="H189">
        <v>21.6</v>
      </c>
    </row>
    <row r="190" spans="1:8" x14ac:dyDescent="0.2">
      <c r="A190" t="s">
        <v>458</v>
      </c>
      <c r="B190" t="s">
        <v>330</v>
      </c>
      <c r="E190" t="s">
        <v>189</v>
      </c>
      <c r="F190" t="s">
        <v>501</v>
      </c>
      <c r="H190">
        <v>20.8</v>
      </c>
    </row>
    <row r="191" spans="1:8" x14ac:dyDescent="0.2">
      <c r="A191" t="s">
        <v>458</v>
      </c>
      <c r="B191" t="s">
        <v>331</v>
      </c>
      <c r="E191" t="s">
        <v>189</v>
      </c>
      <c r="F191" t="s">
        <v>501</v>
      </c>
      <c r="H191">
        <v>19</v>
      </c>
    </row>
    <row r="192" spans="1:8" x14ac:dyDescent="0.2">
      <c r="A192" t="s">
        <v>458</v>
      </c>
      <c r="B192" t="s">
        <v>332</v>
      </c>
      <c r="E192" t="s">
        <v>189</v>
      </c>
      <c r="F192" t="s">
        <v>501</v>
      </c>
      <c r="H192">
        <v>19.2</v>
      </c>
    </row>
    <row r="193" spans="1:8" x14ac:dyDescent="0.2">
      <c r="A193" t="s">
        <v>458</v>
      </c>
      <c r="B193" t="s">
        <v>333</v>
      </c>
      <c r="E193" t="s">
        <v>189</v>
      </c>
      <c r="F193" t="s">
        <v>501</v>
      </c>
      <c r="H193">
        <v>18.5</v>
      </c>
    </row>
    <row r="194" spans="1:8" x14ac:dyDescent="0.2">
      <c r="A194" t="s">
        <v>458</v>
      </c>
      <c r="B194" t="s">
        <v>334</v>
      </c>
      <c r="E194" t="s">
        <v>189</v>
      </c>
      <c r="F194" t="s">
        <v>501</v>
      </c>
      <c r="H194">
        <v>9.9</v>
      </c>
    </row>
    <row r="195" spans="1:8" x14ac:dyDescent="0.2">
      <c r="A195" t="s">
        <v>458</v>
      </c>
      <c r="B195" t="s">
        <v>335</v>
      </c>
      <c r="E195" t="s">
        <v>189</v>
      </c>
      <c r="F195" t="s">
        <v>501</v>
      </c>
      <c r="H195">
        <v>10</v>
      </c>
    </row>
    <row r="196" spans="1:8" x14ac:dyDescent="0.2">
      <c r="A196" t="s">
        <v>458</v>
      </c>
      <c r="B196" t="s">
        <v>336</v>
      </c>
      <c r="E196" t="s">
        <v>189</v>
      </c>
      <c r="F196" t="s">
        <v>501</v>
      </c>
      <c r="H196">
        <v>9.6</v>
      </c>
    </row>
    <row r="197" spans="1:8" x14ac:dyDescent="0.2">
      <c r="A197" t="s">
        <v>458</v>
      </c>
      <c r="B197" t="s">
        <v>337</v>
      </c>
      <c r="E197" t="s">
        <v>189</v>
      </c>
      <c r="F197" t="s">
        <v>501</v>
      </c>
      <c r="H197">
        <v>47.5</v>
      </c>
    </row>
    <row r="198" spans="1:8" x14ac:dyDescent="0.2">
      <c r="A198" t="s">
        <v>458</v>
      </c>
      <c r="B198" t="s">
        <v>338</v>
      </c>
      <c r="E198" t="s">
        <v>189</v>
      </c>
      <c r="F198" t="s">
        <v>501</v>
      </c>
      <c r="H198">
        <v>48.2</v>
      </c>
    </row>
    <row r="199" spans="1:8" x14ac:dyDescent="0.2">
      <c r="A199" t="s">
        <v>458</v>
      </c>
      <c r="B199" t="s">
        <v>339</v>
      </c>
      <c r="E199" t="s">
        <v>189</v>
      </c>
      <c r="F199" t="s">
        <v>501</v>
      </c>
      <c r="H199">
        <v>46.3</v>
      </c>
    </row>
    <row r="200" spans="1:8" x14ac:dyDescent="0.2">
      <c r="A200" t="s">
        <v>458</v>
      </c>
      <c r="B200" t="s">
        <v>340</v>
      </c>
      <c r="E200" t="s">
        <v>189</v>
      </c>
      <c r="F200" t="s">
        <v>501</v>
      </c>
      <c r="H200">
        <v>13.8</v>
      </c>
    </row>
    <row r="201" spans="1:8" x14ac:dyDescent="0.2">
      <c r="A201" t="s">
        <v>458</v>
      </c>
      <c r="B201" t="s">
        <v>341</v>
      </c>
      <c r="E201" t="s">
        <v>189</v>
      </c>
      <c r="F201" t="s">
        <v>501</v>
      </c>
      <c r="H201">
        <v>14</v>
      </c>
    </row>
    <row r="202" spans="1:8" x14ac:dyDescent="0.2">
      <c r="A202" t="s">
        <v>458</v>
      </c>
      <c r="B202" t="s">
        <v>342</v>
      </c>
      <c r="E202" t="s">
        <v>189</v>
      </c>
      <c r="F202" t="s">
        <v>501</v>
      </c>
      <c r="H202">
        <v>13.4</v>
      </c>
    </row>
    <row r="203" spans="1:8" x14ac:dyDescent="0.2">
      <c r="A203" t="s">
        <v>458</v>
      </c>
      <c r="B203" t="s">
        <v>343</v>
      </c>
      <c r="E203" t="s">
        <v>189</v>
      </c>
      <c r="F203" t="s">
        <v>501</v>
      </c>
      <c r="H203">
        <v>10.9</v>
      </c>
    </row>
    <row r="204" spans="1:8" x14ac:dyDescent="0.2">
      <c r="A204" t="s">
        <v>458</v>
      </c>
      <c r="B204" t="s">
        <v>344</v>
      </c>
      <c r="E204" t="s">
        <v>189</v>
      </c>
      <c r="F204" t="s">
        <v>501</v>
      </c>
      <c r="H204">
        <v>11</v>
      </c>
    </row>
    <row r="205" spans="1:8" x14ac:dyDescent="0.2">
      <c r="A205" t="s">
        <v>458</v>
      </c>
      <c r="B205" t="s">
        <v>345</v>
      </c>
      <c r="E205" t="s">
        <v>189</v>
      </c>
      <c r="F205" t="s">
        <v>501</v>
      </c>
      <c r="H205">
        <v>10.6</v>
      </c>
    </row>
    <row r="206" spans="1:8" x14ac:dyDescent="0.2">
      <c r="A206" t="s">
        <v>458</v>
      </c>
      <c r="B206" t="s">
        <v>346</v>
      </c>
      <c r="E206" t="s">
        <v>189</v>
      </c>
      <c r="F206" t="s">
        <v>501</v>
      </c>
      <c r="H206">
        <v>11.5</v>
      </c>
    </row>
    <row r="207" spans="1:8" x14ac:dyDescent="0.2">
      <c r="A207" t="s">
        <v>458</v>
      </c>
      <c r="B207" t="s">
        <v>347</v>
      </c>
      <c r="E207" t="s">
        <v>189</v>
      </c>
      <c r="F207" t="s">
        <v>501</v>
      </c>
      <c r="H207">
        <v>11.6</v>
      </c>
    </row>
    <row r="208" spans="1:8" x14ac:dyDescent="0.2">
      <c r="A208" t="s">
        <v>458</v>
      </c>
      <c r="B208" t="s">
        <v>348</v>
      </c>
      <c r="E208" t="s">
        <v>189</v>
      </c>
      <c r="F208" t="s">
        <v>501</v>
      </c>
      <c r="H208">
        <v>11.2</v>
      </c>
    </row>
    <row r="209" spans="1:8" x14ac:dyDescent="0.2">
      <c r="A209" t="s">
        <v>458</v>
      </c>
      <c r="B209" t="s">
        <v>349</v>
      </c>
      <c r="E209" t="s">
        <v>189</v>
      </c>
      <c r="F209" t="s">
        <v>501</v>
      </c>
      <c r="H209">
        <v>86.3</v>
      </c>
    </row>
    <row r="210" spans="1:8" x14ac:dyDescent="0.2">
      <c r="A210" t="s">
        <v>458</v>
      </c>
      <c r="B210" t="s">
        <v>350</v>
      </c>
      <c r="E210" t="s">
        <v>189</v>
      </c>
      <c r="F210" t="s">
        <v>501</v>
      </c>
      <c r="H210">
        <v>87.5</v>
      </c>
    </row>
    <row r="211" spans="1:8" x14ac:dyDescent="0.2">
      <c r="A211" t="s">
        <v>458</v>
      </c>
      <c r="B211" t="s">
        <v>351</v>
      </c>
      <c r="E211" t="s">
        <v>189</v>
      </c>
      <c r="F211" t="s">
        <v>501</v>
      </c>
      <c r="H211">
        <v>84.1</v>
      </c>
    </row>
    <row r="212" spans="1:8" x14ac:dyDescent="0.2">
      <c r="A212" t="s">
        <v>458</v>
      </c>
      <c r="B212" t="s">
        <v>352</v>
      </c>
      <c r="E212" t="s">
        <v>189</v>
      </c>
      <c r="F212" t="s">
        <v>501</v>
      </c>
      <c r="H212">
        <v>47.4</v>
      </c>
    </row>
    <row r="213" spans="1:8" x14ac:dyDescent="0.2">
      <c r="A213" t="s">
        <v>458</v>
      </c>
      <c r="B213" t="s">
        <v>353</v>
      </c>
      <c r="E213" t="s">
        <v>189</v>
      </c>
      <c r="F213" t="s">
        <v>501</v>
      </c>
      <c r="H213">
        <v>48</v>
      </c>
    </row>
    <row r="214" spans="1:8" x14ac:dyDescent="0.2">
      <c r="A214" t="s">
        <v>458</v>
      </c>
      <c r="B214" t="s">
        <v>354</v>
      </c>
      <c r="E214" t="s">
        <v>189</v>
      </c>
      <c r="F214" t="s">
        <v>501</v>
      </c>
      <c r="H214">
        <v>46.2</v>
      </c>
    </row>
    <row r="215" spans="1:8" x14ac:dyDescent="0.2">
      <c r="A215" t="s">
        <v>458</v>
      </c>
      <c r="B215" t="s">
        <v>355</v>
      </c>
      <c r="E215" t="s">
        <v>189</v>
      </c>
      <c r="F215" t="s">
        <v>501</v>
      </c>
      <c r="H215">
        <v>37.1</v>
      </c>
    </row>
    <row r="216" spans="1:8" x14ac:dyDescent="0.2">
      <c r="A216" t="s">
        <v>458</v>
      </c>
      <c r="B216" t="s">
        <v>356</v>
      </c>
      <c r="E216" t="s">
        <v>189</v>
      </c>
      <c r="F216" t="s">
        <v>501</v>
      </c>
      <c r="H216">
        <v>37.6</v>
      </c>
    </row>
    <row r="217" spans="1:8" x14ac:dyDescent="0.2">
      <c r="A217" t="s">
        <v>458</v>
      </c>
      <c r="B217" t="s">
        <v>357</v>
      </c>
      <c r="E217" t="s">
        <v>189</v>
      </c>
      <c r="F217" t="s">
        <v>501</v>
      </c>
      <c r="H217">
        <v>36.200000000000003</v>
      </c>
    </row>
    <row r="218" spans="1:8" x14ac:dyDescent="0.2">
      <c r="A218" t="s">
        <v>458</v>
      </c>
      <c r="B218" t="s">
        <v>358</v>
      </c>
      <c r="E218" t="s">
        <v>189</v>
      </c>
      <c r="F218" t="s">
        <v>501</v>
      </c>
      <c r="H218">
        <v>18.100000000000001</v>
      </c>
    </row>
    <row r="219" spans="1:8" x14ac:dyDescent="0.2">
      <c r="A219" t="s">
        <v>458</v>
      </c>
      <c r="B219" t="s">
        <v>359</v>
      </c>
      <c r="E219" t="s">
        <v>189</v>
      </c>
      <c r="F219" t="s">
        <v>501</v>
      </c>
      <c r="H219">
        <v>18.399999999999999</v>
      </c>
    </row>
    <row r="220" spans="1:8" x14ac:dyDescent="0.2">
      <c r="A220" t="s">
        <v>458</v>
      </c>
      <c r="B220" t="s">
        <v>360</v>
      </c>
      <c r="E220" t="s">
        <v>189</v>
      </c>
      <c r="F220" t="s">
        <v>501</v>
      </c>
      <c r="H220">
        <v>17.7</v>
      </c>
    </row>
    <row r="221" spans="1:8" x14ac:dyDescent="0.2">
      <c r="A221" t="s">
        <v>458</v>
      </c>
      <c r="B221" t="s">
        <v>361</v>
      </c>
      <c r="E221" t="s">
        <v>189</v>
      </c>
      <c r="F221" t="s">
        <v>501</v>
      </c>
      <c r="H221">
        <v>10.4</v>
      </c>
    </row>
    <row r="222" spans="1:8" x14ac:dyDescent="0.2">
      <c r="A222" t="s">
        <v>458</v>
      </c>
      <c r="B222" t="s">
        <v>362</v>
      </c>
      <c r="E222" t="s">
        <v>189</v>
      </c>
      <c r="F222" t="s">
        <v>501</v>
      </c>
      <c r="H222">
        <v>10.5</v>
      </c>
    </row>
    <row r="223" spans="1:8" x14ac:dyDescent="0.2">
      <c r="A223" t="s">
        <v>458</v>
      </c>
      <c r="B223" t="s">
        <v>363</v>
      </c>
      <c r="E223" t="s">
        <v>189</v>
      </c>
      <c r="F223" t="s">
        <v>501</v>
      </c>
      <c r="H223">
        <v>10.1</v>
      </c>
    </row>
    <row r="224" spans="1:8" x14ac:dyDescent="0.2">
      <c r="A224" t="s">
        <v>458</v>
      </c>
      <c r="B224" t="s">
        <v>364</v>
      </c>
      <c r="E224" t="s">
        <v>189</v>
      </c>
      <c r="F224" t="s">
        <v>501</v>
      </c>
      <c r="H224">
        <v>8.1</v>
      </c>
    </row>
    <row r="225" spans="1:8" x14ac:dyDescent="0.2">
      <c r="A225" t="s">
        <v>458</v>
      </c>
      <c r="B225" t="s">
        <v>365</v>
      </c>
      <c r="E225" t="s">
        <v>189</v>
      </c>
      <c r="F225" t="s">
        <v>501</v>
      </c>
      <c r="H225">
        <v>8.3000000000000007</v>
      </c>
    </row>
    <row r="226" spans="1:8" x14ac:dyDescent="0.2">
      <c r="A226" t="s">
        <v>458</v>
      </c>
      <c r="B226" t="s">
        <v>366</v>
      </c>
      <c r="E226" t="s">
        <v>189</v>
      </c>
      <c r="F226" t="s">
        <v>501</v>
      </c>
      <c r="H226">
        <v>7.9</v>
      </c>
    </row>
    <row r="227" spans="1:8" x14ac:dyDescent="0.2">
      <c r="A227" t="s">
        <v>458</v>
      </c>
      <c r="B227" t="s">
        <v>367</v>
      </c>
      <c r="E227" t="s">
        <v>189</v>
      </c>
      <c r="F227" t="s">
        <v>501</v>
      </c>
      <c r="H227">
        <v>6</v>
      </c>
    </row>
    <row r="228" spans="1:8" x14ac:dyDescent="0.2">
      <c r="A228" t="s">
        <v>458</v>
      </c>
      <c r="B228" t="s">
        <v>368</v>
      </c>
      <c r="E228" t="s">
        <v>189</v>
      </c>
      <c r="F228" t="s">
        <v>501</v>
      </c>
      <c r="H228">
        <v>6.1</v>
      </c>
    </row>
    <row r="229" spans="1:8" x14ac:dyDescent="0.2">
      <c r="A229" t="s">
        <v>458</v>
      </c>
      <c r="B229" t="s">
        <v>369</v>
      </c>
      <c r="E229" t="s">
        <v>189</v>
      </c>
      <c r="F229" t="s">
        <v>501</v>
      </c>
      <c r="H229">
        <v>5.8</v>
      </c>
    </row>
    <row r="230" spans="1:8" x14ac:dyDescent="0.2">
      <c r="A230" t="s">
        <v>458</v>
      </c>
      <c r="B230" t="s">
        <v>370</v>
      </c>
      <c r="E230" t="s">
        <v>189</v>
      </c>
      <c r="F230" t="s">
        <v>501</v>
      </c>
      <c r="H230">
        <v>3.7</v>
      </c>
    </row>
    <row r="231" spans="1:8" x14ac:dyDescent="0.2">
      <c r="A231" t="s">
        <v>458</v>
      </c>
      <c r="B231" t="s">
        <v>371</v>
      </c>
      <c r="E231" t="s">
        <v>189</v>
      </c>
      <c r="F231" t="s">
        <v>501</v>
      </c>
      <c r="H231">
        <v>3.7</v>
      </c>
    </row>
    <row r="232" spans="1:8" x14ac:dyDescent="0.2">
      <c r="A232" t="s">
        <v>458</v>
      </c>
      <c r="B232" t="s">
        <v>372</v>
      </c>
      <c r="E232" t="s">
        <v>189</v>
      </c>
      <c r="F232" t="s">
        <v>501</v>
      </c>
      <c r="H232">
        <v>3.6</v>
      </c>
    </row>
    <row r="233" spans="1:8" x14ac:dyDescent="0.2">
      <c r="A233" t="s">
        <v>458</v>
      </c>
      <c r="B233" t="s">
        <v>373</v>
      </c>
      <c r="E233" t="s">
        <v>189</v>
      </c>
      <c r="F233" t="s">
        <v>501</v>
      </c>
      <c r="H233">
        <v>1226.9000000000001</v>
      </c>
    </row>
    <row r="234" spans="1:8" x14ac:dyDescent="0.2">
      <c r="A234" t="s">
        <v>458</v>
      </c>
      <c r="B234" t="s">
        <v>374</v>
      </c>
      <c r="E234" t="s">
        <v>189</v>
      </c>
      <c r="F234" t="s">
        <v>501</v>
      </c>
      <c r="H234">
        <v>1243.3</v>
      </c>
    </row>
    <row r="235" spans="1:8" x14ac:dyDescent="0.2">
      <c r="A235" t="s">
        <v>458</v>
      </c>
      <c r="B235" t="s">
        <v>375</v>
      </c>
      <c r="E235" t="s">
        <v>189</v>
      </c>
      <c r="F235" t="s">
        <v>501</v>
      </c>
      <c r="H235">
        <v>1196.2</v>
      </c>
    </row>
    <row r="236" spans="1:8" x14ac:dyDescent="0.2">
      <c r="A236" t="s">
        <v>458</v>
      </c>
      <c r="B236" t="s">
        <v>376</v>
      </c>
      <c r="E236" t="s">
        <v>189</v>
      </c>
      <c r="F236" t="s">
        <v>501</v>
      </c>
      <c r="H236">
        <v>32.9</v>
      </c>
    </row>
    <row r="237" spans="1:8" x14ac:dyDescent="0.2">
      <c r="A237" t="s">
        <v>458</v>
      </c>
      <c r="B237" t="s">
        <v>377</v>
      </c>
      <c r="E237" t="s">
        <v>189</v>
      </c>
      <c r="F237" t="s">
        <v>501</v>
      </c>
      <c r="H237">
        <v>33.299999999999997</v>
      </c>
    </row>
    <row r="238" spans="1:8" x14ac:dyDescent="0.2">
      <c r="A238" t="s">
        <v>458</v>
      </c>
      <c r="B238" t="s">
        <v>378</v>
      </c>
      <c r="E238" t="s">
        <v>189</v>
      </c>
      <c r="F238" t="s">
        <v>501</v>
      </c>
      <c r="H238">
        <v>32.1</v>
      </c>
    </row>
    <row r="239" spans="1:8" x14ac:dyDescent="0.2">
      <c r="A239" t="s">
        <v>458</v>
      </c>
      <c r="B239" t="s">
        <v>379</v>
      </c>
      <c r="E239" t="s">
        <v>189</v>
      </c>
      <c r="F239" t="s">
        <v>501</v>
      </c>
      <c r="H239">
        <v>535.20000000000005</v>
      </c>
    </row>
    <row r="240" spans="1:8" x14ac:dyDescent="0.2">
      <c r="A240" t="s">
        <v>458</v>
      </c>
      <c r="B240" t="s">
        <v>380</v>
      </c>
      <c r="E240" t="s">
        <v>189</v>
      </c>
      <c r="F240" t="s">
        <v>501</v>
      </c>
      <c r="H240">
        <v>542.4</v>
      </c>
    </row>
    <row r="241" spans="1:8" x14ac:dyDescent="0.2">
      <c r="A241" t="s">
        <v>458</v>
      </c>
      <c r="B241" t="s">
        <v>381</v>
      </c>
      <c r="E241" t="s">
        <v>189</v>
      </c>
      <c r="F241" t="s">
        <v>501</v>
      </c>
      <c r="H241">
        <v>521.79999999999995</v>
      </c>
    </row>
    <row r="242" spans="1:8" x14ac:dyDescent="0.2">
      <c r="A242" t="s">
        <v>458</v>
      </c>
      <c r="B242" t="s">
        <v>382</v>
      </c>
      <c r="E242" t="s">
        <v>189</v>
      </c>
      <c r="F242" t="s">
        <v>501</v>
      </c>
      <c r="H242">
        <v>258.60000000000002</v>
      </c>
    </row>
    <row r="243" spans="1:8" x14ac:dyDescent="0.2">
      <c r="A243" t="s">
        <v>458</v>
      </c>
      <c r="B243" t="s">
        <v>383</v>
      </c>
      <c r="E243" t="s">
        <v>189</v>
      </c>
      <c r="F243" t="s">
        <v>501</v>
      </c>
      <c r="H243">
        <v>262.10000000000002</v>
      </c>
    </row>
    <row r="244" spans="1:8" x14ac:dyDescent="0.2">
      <c r="A244" t="s">
        <v>458</v>
      </c>
      <c r="B244" t="s">
        <v>384</v>
      </c>
      <c r="E244" t="s">
        <v>189</v>
      </c>
      <c r="F244" t="s">
        <v>501</v>
      </c>
      <c r="H244">
        <v>252.1</v>
      </c>
    </row>
    <row r="245" spans="1:8" x14ac:dyDescent="0.2">
      <c r="A245" t="s">
        <v>458</v>
      </c>
      <c r="B245" t="s">
        <v>385</v>
      </c>
      <c r="E245" t="s">
        <v>189</v>
      </c>
      <c r="F245" t="s">
        <v>501</v>
      </c>
      <c r="H245">
        <v>200.3</v>
      </c>
    </row>
    <row r="246" spans="1:8" x14ac:dyDescent="0.2">
      <c r="A246" t="s">
        <v>458</v>
      </c>
      <c r="B246" t="s">
        <v>386</v>
      </c>
      <c r="E246" t="s">
        <v>189</v>
      </c>
      <c r="F246" t="s">
        <v>501</v>
      </c>
      <c r="H246">
        <v>202.9</v>
      </c>
    </row>
    <row r="247" spans="1:8" x14ac:dyDescent="0.2">
      <c r="A247" t="s">
        <v>458</v>
      </c>
      <c r="B247" t="s">
        <v>387</v>
      </c>
      <c r="E247" t="s">
        <v>189</v>
      </c>
      <c r="F247" t="s">
        <v>501</v>
      </c>
      <c r="H247">
        <v>195.3</v>
      </c>
    </row>
    <row r="248" spans="1:8" x14ac:dyDescent="0.2">
      <c r="A248" t="s">
        <v>458</v>
      </c>
      <c r="B248" t="s">
        <v>388</v>
      </c>
      <c r="E248" t="s">
        <v>189</v>
      </c>
      <c r="F248" t="s">
        <v>501</v>
      </c>
      <c r="H248">
        <v>128</v>
      </c>
    </row>
    <row r="249" spans="1:8" x14ac:dyDescent="0.2">
      <c r="A249" t="s">
        <v>458</v>
      </c>
      <c r="B249" t="s">
        <v>389</v>
      </c>
      <c r="E249" t="s">
        <v>189</v>
      </c>
      <c r="F249" t="s">
        <v>501</v>
      </c>
      <c r="H249">
        <v>129.69999999999999</v>
      </c>
    </row>
    <row r="250" spans="1:8" x14ac:dyDescent="0.2">
      <c r="A250" t="s">
        <v>458</v>
      </c>
      <c r="B250" t="s">
        <v>390</v>
      </c>
      <c r="E250" t="s">
        <v>189</v>
      </c>
      <c r="F250" t="s">
        <v>501</v>
      </c>
      <c r="H250">
        <v>124.8</v>
      </c>
    </row>
    <row r="251" spans="1:8" x14ac:dyDescent="0.2">
      <c r="A251" t="s">
        <v>458</v>
      </c>
      <c r="B251" t="s">
        <v>391</v>
      </c>
      <c r="E251" t="s">
        <v>189</v>
      </c>
      <c r="F251" t="s">
        <v>501</v>
      </c>
      <c r="H251">
        <v>96.7</v>
      </c>
    </row>
    <row r="252" spans="1:8" x14ac:dyDescent="0.2">
      <c r="A252" t="s">
        <v>458</v>
      </c>
      <c r="B252" t="s">
        <v>392</v>
      </c>
      <c r="E252" t="s">
        <v>189</v>
      </c>
      <c r="F252" t="s">
        <v>501</v>
      </c>
      <c r="H252">
        <v>98</v>
      </c>
    </row>
    <row r="253" spans="1:8" x14ac:dyDescent="0.2">
      <c r="A253" t="s">
        <v>458</v>
      </c>
      <c r="B253" t="s">
        <v>393</v>
      </c>
      <c r="E253" t="s">
        <v>189</v>
      </c>
      <c r="F253" t="s">
        <v>501</v>
      </c>
      <c r="H253">
        <v>94.3</v>
      </c>
    </row>
    <row r="254" spans="1:8" x14ac:dyDescent="0.2">
      <c r="A254" t="s">
        <v>458</v>
      </c>
      <c r="B254" t="s">
        <v>394</v>
      </c>
      <c r="E254" t="s">
        <v>189</v>
      </c>
      <c r="F254" t="s">
        <v>501</v>
      </c>
      <c r="H254">
        <v>158.80000000000001</v>
      </c>
    </row>
    <row r="255" spans="1:8" x14ac:dyDescent="0.2">
      <c r="A255" t="s">
        <v>458</v>
      </c>
      <c r="B255" t="s">
        <v>395</v>
      </c>
      <c r="E255" t="s">
        <v>189</v>
      </c>
      <c r="F255" t="s">
        <v>501</v>
      </c>
      <c r="H255">
        <v>161</v>
      </c>
    </row>
    <row r="256" spans="1:8" x14ac:dyDescent="0.2">
      <c r="A256" t="s">
        <v>458</v>
      </c>
      <c r="B256" t="s">
        <v>396</v>
      </c>
      <c r="E256" t="s">
        <v>189</v>
      </c>
      <c r="F256" t="s">
        <v>501</v>
      </c>
      <c r="H256">
        <v>154.9</v>
      </c>
    </row>
    <row r="257" spans="1:8" x14ac:dyDescent="0.2">
      <c r="A257" t="s">
        <v>458</v>
      </c>
      <c r="B257" t="s">
        <v>397</v>
      </c>
      <c r="E257" t="s">
        <v>189</v>
      </c>
      <c r="F257" t="s">
        <v>501</v>
      </c>
      <c r="H257">
        <v>77</v>
      </c>
    </row>
    <row r="258" spans="1:8" x14ac:dyDescent="0.2">
      <c r="A258" t="s">
        <v>458</v>
      </c>
      <c r="B258" t="s">
        <v>398</v>
      </c>
      <c r="E258" t="s">
        <v>189</v>
      </c>
      <c r="F258" t="s">
        <v>501</v>
      </c>
      <c r="H258">
        <v>78</v>
      </c>
    </row>
    <row r="259" spans="1:8" x14ac:dyDescent="0.2">
      <c r="A259" t="s">
        <v>458</v>
      </c>
      <c r="B259" t="s">
        <v>399</v>
      </c>
      <c r="E259" t="s">
        <v>189</v>
      </c>
      <c r="F259" t="s">
        <v>501</v>
      </c>
      <c r="H259">
        <v>75</v>
      </c>
    </row>
    <row r="260" spans="1:8" x14ac:dyDescent="0.2">
      <c r="A260" t="s">
        <v>458</v>
      </c>
      <c r="B260" t="s">
        <v>400</v>
      </c>
      <c r="E260" t="s">
        <v>189</v>
      </c>
      <c r="F260" t="s">
        <v>501</v>
      </c>
      <c r="H260">
        <v>57.6</v>
      </c>
    </row>
    <row r="261" spans="1:8" x14ac:dyDescent="0.2">
      <c r="A261" t="s">
        <v>458</v>
      </c>
      <c r="B261" t="s">
        <v>401</v>
      </c>
      <c r="E261" t="s">
        <v>189</v>
      </c>
      <c r="F261" t="s">
        <v>501</v>
      </c>
      <c r="H261">
        <v>58.4</v>
      </c>
    </row>
    <row r="262" spans="1:8" x14ac:dyDescent="0.2">
      <c r="A262" t="s">
        <v>458</v>
      </c>
      <c r="B262" t="s">
        <v>402</v>
      </c>
      <c r="E262" t="s">
        <v>189</v>
      </c>
      <c r="F262" t="s">
        <v>501</v>
      </c>
      <c r="H262">
        <v>56.2</v>
      </c>
    </row>
    <row r="263" spans="1:8" x14ac:dyDescent="0.2">
      <c r="A263" t="s">
        <v>458</v>
      </c>
      <c r="B263" t="s">
        <v>403</v>
      </c>
      <c r="E263" t="s">
        <v>189</v>
      </c>
      <c r="F263" t="s">
        <v>501</v>
      </c>
      <c r="H263">
        <v>42.2</v>
      </c>
    </row>
    <row r="264" spans="1:8" x14ac:dyDescent="0.2">
      <c r="A264" t="s">
        <v>458</v>
      </c>
      <c r="B264" t="s">
        <v>404</v>
      </c>
      <c r="E264" t="s">
        <v>189</v>
      </c>
      <c r="F264" t="s">
        <v>501</v>
      </c>
      <c r="H264">
        <v>43</v>
      </c>
    </row>
    <row r="265" spans="1:8" x14ac:dyDescent="0.2">
      <c r="A265" t="s">
        <v>458</v>
      </c>
      <c r="B265" t="s">
        <v>405</v>
      </c>
      <c r="E265" t="s">
        <v>189</v>
      </c>
      <c r="F265" t="s">
        <v>501</v>
      </c>
      <c r="H265">
        <v>41.4</v>
      </c>
    </row>
    <row r="266" spans="1:8" x14ac:dyDescent="0.2">
      <c r="A266" t="s">
        <v>458</v>
      </c>
      <c r="B266" t="s">
        <v>406</v>
      </c>
      <c r="E266" t="s">
        <v>189</v>
      </c>
      <c r="F266" t="s">
        <v>501</v>
      </c>
      <c r="H266">
        <v>203.5</v>
      </c>
    </row>
    <row r="267" spans="1:8" x14ac:dyDescent="0.2">
      <c r="A267" t="s">
        <v>458</v>
      </c>
      <c r="B267" t="s">
        <v>407</v>
      </c>
      <c r="E267" t="s">
        <v>189</v>
      </c>
      <c r="F267" t="s">
        <v>501</v>
      </c>
      <c r="H267">
        <v>206.2</v>
      </c>
    </row>
    <row r="268" spans="1:8" x14ac:dyDescent="0.2">
      <c r="A268" t="s">
        <v>458</v>
      </c>
      <c r="B268" t="s">
        <v>408</v>
      </c>
      <c r="E268" t="s">
        <v>189</v>
      </c>
      <c r="F268" t="s">
        <v>501</v>
      </c>
      <c r="H268">
        <v>198.4</v>
      </c>
    </row>
    <row r="269" spans="1:8" x14ac:dyDescent="0.2">
      <c r="A269" t="s">
        <v>458</v>
      </c>
      <c r="B269" t="s">
        <v>409</v>
      </c>
      <c r="E269" t="s">
        <v>189</v>
      </c>
      <c r="F269" t="s">
        <v>501</v>
      </c>
      <c r="H269">
        <v>44.5</v>
      </c>
    </row>
    <row r="270" spans="1:8" x14ac:dyDescent="0.2">
      <c r="A270" t="s">
        <v>458</v>
      </c>
      <c r="B270" t="s">
        <v>410</v>
      </c>
      <c r="E270" t="s">
        <v>189</v>
      </c>
      <c r="F270" t="s">
        <v>501</v>
      </c>
      <c r="H270">
        <v>45.1</v>
      </c>
    </row>
    <row r="271" spans="1:8" x14ac:dyDescent="0.2">
      <c r="A271" t="s">
        <v>458</v>
      </c>
      <c r="B271" t="s">
        <v>411</v>
      </c>
      <c r="E271" t="s">
        <v>189</v>
      </c>
      <c r="F271" t="s">
        <v>501</v>
      </c>
      <c r="H271">
        <v>43.4</v>
      </c>
    </row>
    <row r="272" spans="1:8" x14ac:dyDescent="0.2">
      <c r="A272" t="s">
        <v>458</v>
      </c>
      <c r="B272" t="s">
        <v>412</v>
      </c>
      <c r="E272" t="s">
        <v>189</v>
      </c>
      <c r="F272" t="s">
        <v>501</v>
      </c>
      <c r="H272">
        <v>37</v>
      </c>
    </row>
    <row r="273" spans="1:11" x14ac:dyDescent="0.2">
      <c r="A273" t="s">
        <v>458</v>
      </c>
      <c r="B273" t="s">
        <v>413</v>
      </c>
      <c r="E273" t="s">
        <v>189</v>
      </c>
      <c r="F273" t="s">
        <v>501</v>
      </c>
      <c r="H273">
        <v>37.5</v>
      </c>
    </row>
    <row r="274" spans="1:11" x14ac:dyDescent="0.2">
      <c r="A274" t="s">
        <v>458</v>
      </c>
      <c r="B274" t="s">
        <v>414</v>
      </c>
      <c r="E274" t="s">
        <v>189</v>
      </c>
      <c r="F274" t="s">
        <v>501</v>
      </c>
      <c r="H274">
        <v>36.1</v>
      </c>
    </row>
    <row r="275" spans="1:11" x14ac:dyDescent="0.2">
      <c r="A275" t="s">
        <v>458</v>
      </c>
      <c r="B275" t="s">
        <v>415</v>
      </c>
      <c r="E275" t="s">
        <v>189</v>
      </c>
      <c r="F275" t="s">
        <v>501</v>
      </c>
      <c r="H275">
        <v>19.5</v>
      </c>
    </row>
    <row r="276" spans="1:11" x14ac:dyDescent="0.2">
      <c r="A276" t="s">
        <v>458</v>
      </c>
      <c r="B276" t="s">
        <v>416</v>
      </c>
      <c r="E276" t="s">
        <v>189</v>
      </c>
      <c r="F276" t="s">
        <v>501</v>
      </c>
      <c r="H276">
        <v>19.8</v>
      </c>
    </row>
    <row r="277" spans="1:11" x14ac:dyDescent="0.2">
      <c r="A277" t="s">
        <v>458</v>
      </c>
      <c r="B277" t="s">
        <v>417</v>
      </c>
      <c r="E277" t="s">
        <v>189</v>
      </c>
      <c r="F277" t="s">
        <v>501</v>
      </c>
      <c r="H277">
        <v>19</v>
      </c>
    </row>
    <row r="278" spans="1:11" x14ac:dyDescent="0.2">
      <c r="A278" t="s">
        <v>458</v>
      </c>
      <c r="B278" t="s">
        <v>418</v>
      </c>
      <c r="E278" t="s">
        <v>189</v>
      </c>
      <c r="F278" t="s">
        <v>501</v>
      </c>
      <c r="H278">
        <v>98.9</v>
      </c>
    </row>
    <row r="279" spans="1:11" x14ac:dyDescent="0.2">
      <c r="A279" t="s">
        <v>458</v>
      </c>
      <c r="B279" t="s">
        <v>419</v>
      </c>
      <c r="E279" t="s">
        <v>189</v>
      </c>
      <c r="F279" t="s">
        <v>501</v>
      </c>
      <c r="H279">
        <v>100.2</v>
      </c>
    </row>
    <row r="280" spans="1:11" x14ac:dyDescent="0.2">
      <c r="A280" t="s">
        <v>458</v>
      </c>
      <c r="B280" t="s">
        <v>420</v>
      </c>
      <c r="E280" t="s">
        <v>189</v>
      </c>
      <c r="F280" t="s">
        <v>501</v>
      </c>
      <c r="H280">
        <v>96.4</v>
      </c>
    </row>
    <row r="281" spans="1:11" x14ac:dyDescent="0.2">
      <c r="A281" t="s">
        <v>458</v>
      </c>
      <c r="B281" t="s">
        <v>421</v>
      </c>
      <c r="E281" t="s">
        <v>189</v>
      </c>
      <c r="F281" t="s">
        <v>501</v>
      </c>
      <c r="H281">
        <v>47.2</v>
      </c>
    </row>
    <row r="282" spans="1:11" x14ac:dyDescent="0.2">
      <c r="A282" t="s">
        <v>458</v>
      </c>
      <c r="B282" t="s">
        <v>422</v>
      </c>
      <c r="E282" t="s">
        <v>189</v>
      </c>
      <c r="F282" t="s">
        <v>501</v>
      </c>
      <c r="H282">
        <v>47.8</v>
      </c>
    </row>
    <row r="283" spans="1:11" x14ac:dyDescent="0.2">
      <c r="A283" t="s">
        <v>458</v>
      </c>
      <c r="B283" t="s">
        <v>423</v>
      </c>
      <c r="E283" t="s">
        <v>189</v>
      </c>
      <c r="F283" t="s">
        <v>501</v>
      </c>
      <c r="H283">
        <v>46</v>
      </c>
    </row>
    <row r="284" spans="1:11" x14ac:dyDescent="0.2">
      <c r="A284" t="s">
        <v>458</v>
      </c>
      <c r="B284" t="s">
        <v>424</v>
      </c>
      <c r="E284" t="s">
        <v>189</v>
      </c>
      <c r="F284" t="s">
        <v>501</v>
      </c>
      <c r="H284">
        <v>38.4</v>
      </c>
    </row>
    <row r="285" spans="1:11" x14ac:dyDescent="0.2">
      <c r="A285" t="s">
        <v>458</v>
      </c>
      <c r="B285" t="s">
        <v>425</v>
      </c>
      <c r="E285" t="s">
        <v>189</v>
      </c>
      <c r="F285" t="s">
        <v>501</v>
      </c>
      <c r="H285">
        <v>38.9</v>
      </c>
    </row>
    <row r="286" spans="1:11" x14ac:dyDescent="0.2">
      <c r="A286" t="s">
        <v>458</v>
      </c>
      <c r="B286" t="s">
        <v>426</v>
      </c>
      <c r="E286" t="s">
        <v>189</v>
      </c>
      <c r="F286" t="s">
        <v>501</v>
      </c>
      <c r="H286">
        <v>37.4</v>
      </c>
    </row>
    <row r="287" spans="1:11" x14ac:dyDescent="0.2">
      <c r="A287" s="8" t="s">
        <v>442</v>
      </c>
      <c r="B287" s="8" t="s">
        <v>435</v>
      </c>
      <c r="C287" s="8" t="s">
        <v>443</v>
      </c>
      <c r="D287" s="8"/>
      <c r="E287" t="s">
        <v>189</v>
      </c>
      <c r="F287" t="s">
        <v>501</v>
      </c>
      <c r="H287" s="10">
        <v>0</v>
      </c>
      <c r="K287" s="8"/>
    </row>
    <row r="288" spans="1:11" x14ac:dyDescent="0.2">
      <c r="A288" s="8" t="s">
        <v>442</v>
      </c>
      <c r="B288" s="8" t="s">
        <v>436</v>
      </c>
      <c r="C288" s="8" t="s">
        <v>443</v>
      </c>
      <c r="D288" s="8"/>
      <c r="E288" t="s">
        <v>189</v>
      </c>
      <c r="F288" t="s">
        <v>501</v>
      </c>
      <c r="H288" s="10">
        <v>0</v>
      </c>
      <c r="K288" s="8"/>
    </row>
    <row r="289" spans="1:11" x14ac:dyDescent="0.2">
      <c r="A289" s="8" t="s">
        <v>442</v>
      </c>
      <c r="B289" s="8" t="s">
        <v>437</v>
      </c>
      <c r="C289" s="8" t="s">
        <v>443</v>
      </c>
      <c r="D289" s="8"/>
      <c r="E289" t="s">
        <v>189</v>
      </c>
      <c r="F289" t="s">
        <v>501</v>
      </c>
      <c r="H289" s="10">
        <v>0</v>
      </c>
      <c r="K289" s="8"/>
    </row>
    <row r="290" spans="1:11" x14ac:dyDescent="0.2">
      <c r="A290" s="8" t="s">
        <v>442</v>
      </c>
      <c r="B290" s="8" t="s">
        <v>438</v>
      </c>
      <c r="C290" s="8" t="s">
        <v>443</v>
      </c>
      <c r="D290" s="8"/>
      <c r="E290" t="s">
        <v>189</v>
      </c>
      <c r="F290" t="s">
        <v>501</v>
      </c>
      <c r="H290" s="10">
        <v>0</v>
      </c>
      <c r="K290" s="8"/>
    </row>
    <row r="291" spans="1:11" x14ac:dyDescent="0.2">
      <c r="A291" s="8" t="s">
        <v>442</v>
      </c>
      <c r="B291" s="8" t="s">
        <v>439</v>
      </c>
      <c r="C291" s="8" t="s">
        <v>443</v>
      </c>
      <c r="D291" s="8"/>
      <c r="E291" t="s">
        <v>189</v>
      </c>
      <c r="F291" t="s">
        <v>501</v>
      </c>
      <c r="H291" s="10">
        <v>0</v>
      </c>
      <c r="K291" s="8"/>
    </row>
    <row r="292" spans="1:11" x14ac:dyDescent="0.2">
      <c r="A292" s="8" t="s">
        <v>442</v>
      </c>
      <c r="B292" s="8" t="s">
        <v>440</v>
      </c>
      <c r="C292" s="8" t="s">
        <v>443</v>
      </c>
      <c r="D292" s="8"/>
      <c r="E292" t="s">
        <v>189</v>
      </c>
      <c r="F292" t="s">
        <v>501</v>
      </c>
      <c r="H292" s="10">
        <v>0</v>
      </c>
      <c r="K292" s="8"/>
    </row>
    <row r="293" spans="1:11" x14ac:dyDescent="0.2">
      <c r="A293" s="8" t="s">
        <v>442</v>
      </c>
      <c r="B293" s="8" t="s">
        <v>441</v>
      </c>
      <c r="C293" s="8" t="s">
        <v>443</v>
      </c>
      <c r="D293" s="8"/>
      <c r="E293" t="s">
        <v>189</v>
      </c>
      <c r="F293" t="s">
        <v>501</v>
      </c>
      <c r="H293" s="10">
        <v>0</v>
      </c>
      <c r="K293" s="8"/>
    </row>
    <row r="294" spans="1:11" x14ac:dyDescent="0.2">
      <c r="A294" s="8" t="s">
        <v>442</v>
      </c>
      <c r="B294" s="8" t="s">
        <v>435</v>
      </c>
      <c r="C294" s="8" t="s">
        <v>444</v>
      </c>
      <c r="D294" s="8"/>
      <c r="E294" t="s">
        <v>189</v>
      </c>
      <c r="F294" t="s">
        <v>501</v>
      </c>
      <c r="H294" s="10">
        <v>0</v>
      </c>
      <c r="K294" s="8"/>
    </row>
    <row r="295" spans="1:11" x14ac:dyDescent="0.2">
      <c r="A295" s="8" t="s">
        <v>442</v>
      </c>
      <c r="B295" s="8" t="s">
        <v>436</v>
      </c>
      <c r="C295" s="8" t="s">
        <v>444</v>
      </c>
      <c r="D295" s="8"/>
      <c r="E295" t="s">
        <v>189</v>
      </c>
      <c r="F295" t="s">
        <v>501</v>
      </c>
      <c r="H295" s="10">
        <v>0</v>
      </c>
      <c r="K295" s="8"/>
    </row>
    <row r="296" spans="1:11" x14ac:dyDescent="0.2">
      <c r="A296" s="8" t="s">
        <v>442</v>
      </c>
      <c r="B296" s="8" t="s">
        <v>437</v>
      </c>
      <c r="C296" s="8" t="s">
        <v>444</v>
      </c>
      <c r="D296" s="8"/>
      <c r="E296" t="s">
        <v>189</v>
      </c>
      <c r="F296" t="s">
        <v>501</v>
      </c>
      <c r="H296" s="10">
        <v>0</v>
      </c>
      <c r="K296" s="8"/>
    </row>
    <row r="297" spans="1:11" x14ac:dyDescent="0.2">
      <c r="A297" s="8" t="s">
        <v>442</v>
      </c>
      <c r="B297" s="8" t="s">
        <v>438</v>
      </c>
      <c r="C297" s="8" t="s">
        <v>444</v>
      </c>
      <c r="D297" s="8"/>
      <c r="E297" t="s">
        <v>189</v>
      </c>
      <c r="F297" t="s">
        <v>501</v>
      </c>
      <c r="H297" s="10">
        <v>0</v>
      </c>
      <c r="K297" s="8"/>
    </row>
    <row r="298" spans="1:11" x14ac:dyDescent="0.2">
      <c r="A298" s="8" t="s">
        <v>442</v>
      </c>
      <c r="B298" s="8" t="s">
        <v>439</v>
      </c>
      <c r="C298" s="8" t="s">
        <v>444</v>
      </c>
      <c r="D298" s="8"/>
      <c r="E298" t="s">
        <v>189</v>
      </c>
      <c r="F298" t="s">
        <v>501</v>
      </c>
      <c r="H298" s="10">
        <v>0</v>
      </c>
      <c r="K298" s="8"/>
    </row>
    <row r="299" spans="1:11" x14ac:dyDescent="0.2">
      <c r="A299" s="8" t="s">
        <v>442</v>
      </c>
      <c r="B299" s="8" t="s">
        <v>440</v>
      </c>
      <c r="C299" s="8" t="s">
        <v>444</v>
      </c>
      <c r="D299" s="8"/>
      <c r="E299" t="s">
        <v>189</v>
      </c>
      <c r="F299" t="s">
        <v>501</v>
      </c>
      <c r="H299" s="10">
        <v>0</v>
      </c>
      <c r="K299" s="8"/>
    </row>
    <row r="300" spans="1:11" x14ac:dyDescent="0.2">
      <c r="A300" s="8" t="s">
        <v>442</v>
      </c>
      <c r="B300" s="8" t="s">
        <v>441</v>
      </c>
      <c r="C300" s="8" t="s">
        <v>444</v>
      </c>
      <c r="D300" s="8"/>
      <c r="E300" t="s">
        <v>189</v>
      </c>
      <c r="F300" t="s">
        <v>501</v>
      </c>
      <c r="H300" s="10">
        <v>0</v>
      </c>
      <c r="K300" s="8"/>
    </row>
    <row r="301" spans="1:11" x14ac:dyDescent="0.2">
      <c r="A301" s="8" t="s">
        <v>445</v>
      </c>
      <c r="B301" s="8" t="s">
        <v>446</v>
      </c>
      <c r="C301" s="8" t="s">
        <v>443</v>
      </c>
      <c r="D301" s="8" t="s">
        <v>448</v>
      </c>
      <c r="E301" t="s">
        <v>189</v>
      </c>
      <c r="F301" t="s">
        <v>501</v>
      </c>
      <c r="H301" s="10">
        <v>0</v>
      </c>
    </row>
    <row r="302" spans="1:11" x14ac:dyDescent="0.2">
      <c r="A302" s="8" t="s">
        <v>445</v>
      </c>
      <c r="B302" s="8" t="s">
        <v>447</v>
      </c>
      <c r="C302" s="8" t="s">
        <v>443</v>
      </c>
      <c r="D302" s="8" t="s">
        <v>448</v>
      </c>
      <c r="E302" t="s">
        <v>189</v>
      </c>
      <c r="F302" t="s">
        <v>501</v>
      </c>
      <c r="H302" s="10">
        <v>0</v>
      </c>
    </row>
    <row r="303" spans="1:11" x14ac:dyDescent="0.2">
      <c r="A303" s="8" t="s">
        <v>445</v>
      </c>
      <c r="B303" s="8" t="s">
        <v>446</v>
      </c>
      <c r="C303" s="8" t="s">
        <v>443</v>
      </c>
      <c r="D303" s="8" t="s">
        <v>449</v>
      </c>
      <c r="E303" t="s">
        <v>189</v>
      </c>
      <c r="F303" t="s">
        <v>501</v>
      </c>
      <c r="H303" s="10">
        <v>0</v>
      </c>
    </row>
    <row r="304" spans="1:11" x14ac:dyDescent="0.2">
      <c r="A304" s="8" t="s">
        <v>445</v>
      </c>
      <c r="B304" s="8" t="s">
        <v>447</v>
      </c>
      <c r="C304" s="8" t="s">
        <v>443</v>
      </c>
      <c r="D304" s="8" t="s">
        <v>449</v>
      </c>
      <c r="E304" t="s">
        <v>189</v>
      </c>
      <c r="F304" t="s">
        <v>501</v>
      </c>
      <c r="H304" s="10">
        <v>0</v>
      </c>
    </row>
    <row r="305" spans="1:8" x14ac:dyDescent="0.2">
      <c r="A305" s="8" t="s">
        <v>445</v>
      </c>
      <c r="B305" s="8" t="s">
        <v>446</v>
      </c>
      <c r="C305" s="8" t="s">
        <v>444</v>
      </c>
      <c r="D305" s="8" t="s">
        <v>448</v>
      </c>
      <c r="E305" t="s">
        <v>189</v>
      </c>
      <c r="F305" t="s">
        <v>501</v>
      </c>
      <c r="H305" s="10">
        <v>0</v>
      </c>
    </row>
    <row r="306" spans="1:8" x14ac:dyDescent="0.2">
      <c r="A306" s="8" t="s">
        <v>445</v>
      </c>
      <c r="B306" s="8" t="s">
        <v>447</v>
      </c>
      <c r="C306" s="8" t="s">
        <v>444</v>
      </c>
      <c r="D306" s="8" t="s">
        <v>448</v>
      </c>
      <c r="E306" t="s">
        <v>189</v>
      </c>
      <c r="F306" t="s">
        <v>501</v>
      </c>
      <c r="H306" s="10">
        <v>0</v>
      </c>
    </row>
    <row r="307" spans="1:8" x14ac:dyDescent="0.2">
      <c r="A307" s="8" t="s">
        <v>445</v>
      </c>
      <c r="B307" s="8" t="s">
        <v>446</v>
      </c>
      <c r="C307" s="8" t="s">
        <v>444</v>
      </c>
      <c r="D307" s="8" t="s">
        <v>449</v>
      </c>
      <c r="E307" t="s">
        <v>189</v>
      </c>
      <c r="F307" t="s">
        <v>501</v>
      </c>
      <c r="H307" s="10">
        <v>0</v>
      </c>
    </row>
    <row r="308" spans="1:8" x14ac:dyDescent="0.2">
      <c r="A308" s="8" t="s">
        <v>445</v>
      </c>
      <c r="B308" s="8" t="s">
        <v>447</v>
      </c>
      <c r="C308" s="8" t="s">
        <v>444</v>
      </c>
      <c r="D308" s="8" t="s">
        <v>449</v>
      </c>
      <c r="E308" t="s">
        <v>189</v>
      </c>
      <c r="F308" t="s">
        <v>501</v>
      </c>
      <c r="H308" s="10">
        <v>0</v>
      </c>
    </row>
    <row r="309" spans="1:8" x14ac:dyDescent="0.2">
      <c r="A309" s="8" t="s">
        <v>454</v>
      </c>
      <c r="B309" s="8" t="s">
        <v>450</v>
      </c>
      <c r="C309" s="8" t="s">
        <v>443</v>
      </c>
      <c r="D309" s="8" t="s">
        <v>451</v>
      </c>
      <c r="E309" t="s">
        <v>189</v>
      </c>
      <c r="F309" t="s">
        <v>501</v>
      </c>
      <c r="H309" s="10">
        <v>0</v>
      </c>
    </row>
    <row r="310" spans="1:8" x14ac:dyDescent="0.2">
      <c r="A310" s="8" t="s">
        <v>454</v>
      </c>
      <c r="B310" s="8" t="s">
        <v>450</v>
      </c>
      <c r="C310" s="8" t="s">
        <v>443</v>
      </c>
      <c r="D310" s="8" t="s">
        <v>452</v>
      </c>
      <c r="E310" t="s">
        <v>189</v>
      </c>
      <c r="F310" t="s">
        <v>501</v>
      </c>
      <c r="H310" s="10">
        <v>0</v>
      </c>
    </row>
    <row r="311" spans="1:8" x14ac:dyDescent="0.2">
      <c r="A311" s="8" t="s">
        <v>454</v>
      </c>
      <c r="B311" s="8" t="s">
        <v>450</v>
      </c>
      <c r="C311" s="8" t="s">
        <v>443</v>
      </c>
      <c r="D311" s="8" t="s">
        <v>453</v>
      </c>
      <c r="E311" t="s">
        <v>189</v>
      </c>
      <c r="F311" t="s">
        <v>501</v>
      </c>
      <c r="H311" s="10">
        <v>0</v>
      </c>
    </row>
    <row r="312" spans="1:8" x14ac:dyDescent="0.2">
      <c r="A312" s="8" t="s">
        <v>454</v>
      </c>
      <c r="B312" s="8" t="s">
        <v>450</v>
      </c>
      <c r="C312" s="8" t="s">
        <v>444</v>
      </c>
      <c r="D312" s="8" t="s">
        <v>451</v>
      </c>
      <c r="E312" t="s">
        <v>189</v>
      </c>
      <c r="F312" t="s">
        <v>501</v>
      </c>
      <c r="H312" s="10">
        <v>0</v>
      </c>
    </row>
    <row r="313" spans="1:8" x14ac:dyDescent="0.2">
      <c r="A313" s="8" t="s">
        <v>454</v>
      </c>
      <c r="B313" s="8" t="s">
        <v>450</v>
      </c>
      <c r="C313" s="8" t="s">
        <v>444</v>
      </c>
      <c r="D313" s="8" t="s">
        <v>452</v>
      </c>
      <c r="E313" t="s">
        <v>189</v>
      </c>
      <c r="F313" t="s">
        <v>501</v>
      </c>
      <c r="H313" s="10">
        <v>0</v>
      </c>
    </row>
    <row r="314" spans="1:8" x14ac:dyDescent="0.2">
      <c r="A314" s="8" t="s">
        <v>454</v>
      </c>
      <c r="B314" s="8" t="s">
        <v>450</v>
      </c>
      <c r="C314" s="8" t="s">
        <v>444</v>
      </c>
      <c r="D314" s="8" t="s">
        <v>453</v>
      </c>
      <c r="E314" t="s">
        <v>189</v>
      </c>
      <c r="F314" t="s">
        <v>501</v>
      </c>
      <c r="H314" s="10">
        <v>0</v>
      </c>
    </row>
    <row r="315" spans="1:8" x14ac:dyDescent="0.2">
      <c r="A315" s="8" t="s">
        <v>457</v>
      </c>
      <c r="B315" s="8" t="s">
        <v>455</v>
      </c>
      <c r="C315" s="8" t="s">
        <v>443</v>
      </c>
      <c r="D315" s="8"/>
      <c r="E315" t="s">
        <v>189</v>
      </c>
      <c r="F315" t="s">
        <v>501</v>
      </c>
      <c r="H315" s="10">
        <v>0</v>
      </c>
    </row>
    <row r="316" spans="1:8" x14ac:dyDescent="0.2">
      <c r="A316" s="8" t="s">
        <v>457</v>
      </c>
      <c r="B316" s="8" t="s">
        <v>455</v>
      </c>
      <c r="C316" s="8" t="s">
        <v>444</v>
      </c>
      <c r="D316" s="8"/>
      <c r="E316" t="s">
        <v>189</v>
      </c>
      <c r="F316" t="s">
        <v>501</v>
      </c>
      <c r="H316" s="10">
        <v>0</v>
      </c>
    </row>
    <row r="317" spans="1:8" x14ac:dyDescent="0.2">
      <c r="A317" s="8" t="s">
        <v>457</v>
      </c>
      <c r="B317" s="8" t="s">
        <v>455</v>
      </c>
      <c r="C317" s="8" t="s">
        <v>456</v>
      </c>
      <c r="D317" s="8"/>
      <c r="E317" t="s">
        <v>189</v>
      </c>
      <c r="F317" t="s">
        <v>501</v>
      </c>
      <c r="H317" s="10">
        <v>0</v>
      </c>
    </row>
    <row r="318" spans="1:8" x14ac:dyDescent="0.2">
      <c r="A318" s="8" t="s">
        <v>657</v>
      </c>
      <c r="B318" s="8" t="s">
        <v>658</v>
      </c>
      <c r="C318" s="8"/>
      <c r="D318" s="8"/>
      <c r="E318" t="s">
        <v>189</v>
      </c>
      <c r="F318" t="s">
        <v>501</v>
      </c>
      <c r="G318" t="s">
        <v>463</v>
      </c>
      <c r="H318">
        <f>AVERAGE(112, 193.3)</f>
        <v>152.65</v>
      </c>
    </row>
    <row r="319" spans="1:8" x14ac:dyDescent="0.2">
      <c r="A319" s="8" t="s">
        <v>657</v>
      </c>
      <c r="B319" s="8" t="s">
        <v>658</v>
      </c>
      <c r="C319" s="8"/>
      <c r="D319" s="8"/>
      <c r="E319" t="s">
        <v>189</v>
      </c>
      <c r="F319" t="s">
        <v>501</v>
      </c>
      <c r="G319" t="s">
        <v>464</v>
      </c>
      <c r="H319">
        <f>AVERAGE(105, 196.7)</f>
        <v>150.85</v>
      </c>
    </row>
    <row r="320" spans="1:8" x14ac:dyDescent="0.2">
      <c r="A320" s="8" t="s">
        <v>657</v>
      </c>
      <c r="B320" s="8" t="s">
        <v>658</v>
      </c>
      <c r="C320" s="8"/>
      <c r="D320" s="8"/>
      <c r="E320" t="s">
        <v>189</v>
      </c>
      <c r="F320" t="s">
        <v>501</v>
      </c>
      <c r="G320" t="s">
        <v>465</v>
      </c>
      <c r="H320">
        <f>AVERAGE(55.6, 135.9)</f>
        <v>95.75</v>
      </c>
    </row>
    <row r="321" spans="1:8" x14ac:dyDescent="0.2">
      <c r="A321" s="8" t="s">
        <v>657</v>
      </c>
      <c r="B321" s="8" t="s">
        <v>658</v>
      </c>
      <c r="C321" s="8"/>
      <c r="D321" s="8"/>
      <c r="E321" t="s">
        <v>189</v>
      </c>
      <c r="F321" t="s">
        <v>501</v>
      </c>
      <c r="G321" t="s">
        <v>466</v>
      </c>
      <c r="H321">
        <f>AVERAGE(81.4, 161)</f>
        <v>121.2</v>
      </c>
    </row>
    <row r="322" spans="1:8" x14ac:dyDescent="0.2">
      <c r="A322" s="8" t="s">
        <v>657</v>
      </c>
      <c r="B322" s="8" t="s">
        <v>658</v>
      </c>
      <c r="C322" s="8"/>
      <c r="D322" s="8"/>
      <c r="E322" t="s">
        <v>189</v>
      </c>
      <c r="F322" t="s">
        <v>501</v>
      </c>
      <c r="G322" t="s">
        <v>467</v>
      </c>
      <c r="H322">
        <f>AVERAGE(108.1, 192.4)</f>
        <v>150.25</v>
      </c>
    </row>
    <row r="323" spans="1:8" x14ac:dyDescent="0.2">
      <c r="A323" s="8" t="s">
        <v>657</v>
      </c>
      <c r="B323" s="8" t="s">
        <v>658</v>
      </c>
      <c r="C323" s="8"/>
      <c r="D323" s="8"/>
      <c r="E323" t="s">
        <v>189</v>
      </c>
      <c r="F323" t="s">
        <v>501</v>
      </c>
      <c r="G323" t="s">
        <v>468</v>
      </c>
      <c r="H323">
        <f>AVERAGE(105, 190)</f>
        <v>147.5</v>
      </c>
    </row>
    <row r="324" spans="1:8" x14ac:dyDescent="0.2">
      <c r="A324" s="8" t="s">
        <v>657</v>
      </c>
      <c r="B324" s="8" t="s">
        <v>658</v>
      </c>
      <c r="C324" s="8"/>
      <c r="D324" s="8"/>
      <c r="E324" t="s">
        <v>189</v>
      </c>
      <c r="F324" t="s">
        <v>501</v>
      </c>
      <c r="G324" t="s">
        <v>469</v>
      </c>
      <c r="H324">
        <f>AVERAGE(61.4, 144.4)</f>
        <v>102.9</v>
      </c>
    </row>
    <row r="325" spans="1:8" x14ac:dyDescent="0.2">
      <c r="A325" s="8" t="s">
        <v>657</v>
      </c>
      <c r="B325" s="8" t="s">
        <v>658</v>
      </c>
      <c r="C325" s="8"/>
      <c r="D325" s="8"/>
      <c r="E325" t="s">
        <v>189</v>
      </c>
      <c r="F325" t="s">
        <v>501</v>
      </c>
      <c r="G325" t="s">
        <v>470</v>
      </c>
      <c r="H325">
        <f>AVERAGE(86.5, 167.9)</f>
        <v>127.2</v>
      </c>
    </row>
    <row r="326" spans="1:8" x14ac:dyDescent="0.2">
      <c r="A326" s="8" t="s">
        <v>657</v>
      </c>
      <c r="B326" s="8" t="s">
        <v>658</v>
      </c>
      <c r="C326" s="8"/>
      <c r="D326" s="8"/>
      <c r="E326" t="s">
        <v>189</v>
      </c>
      <c r="F326" t="s">
        <v>501</v>
      </c>
      <c r="G326" t="s">
        <v>471</v>
      </c>
      <c r="H326">
        <f>AVERAGE(79.6, 155.6)</f>
        <v>117.6</v>
      </c>
    </row>
    <row r="327" spans="1:8" x14ac:dyDescent="0.2">
      <c r="A327" s="8" t="s">
        <v>657</v>
      </c>
      <c r="B327" s="8" t="s">
        <v>658</v>
      </c>
      <c r="C327" s="8"/>
      <c r="D327" s="8"/>
      <c r="E327" t="s">
        <v>189</v>
      </c>
      <c r="F327" t="s">
        <v>501</v>
      </c>
      <c r="G327" t="s">
        <v>472</v>
      </c>
      <c r="H327">
        <f>AVERAGE(82.9, 166.1)</f>
        <v>124.5</v>
      </c>
    </row>
    <row r="328" spans="1:8" x14ac:dyDescent="0.2">
      <c r="A328" s="8" t="s">
        <v>657</v>
      </c>
      <c r="B328" s="8" t="s">
        <v>658</v>
      </c>
      <c r="C328" s="8"/>
      <c r="D328" s="8"/>
      <c r="E328" t="s">
        <v>189</v>
      </c>
      <c r="F328" t="s">
        <v>501</v>
      </c>
      <c r="G328" t="s">
        <v>473</v>
      </c>
      <c r="H328">
        <f>AVERAGE(49.9, 128.7)</f>
        <v>89.3</v>
      </c>
    </row>
    <row r="329" spans="1:8" x14ac:dyDescent="0.2">
      <c r="A329" s="8" t="s">
        <v>657</v>
      </c>
      <c r="B329" s="8" t="s">
        <v>658</v>
      </c>
      <c r="C329" s="8"/>
      <c r="D329" s="8"/>
      <c r="E329" t="s">
        <v>189</v>
      </c>
      <c r="F329" t="s">
        <v>501</v>
      </c>
      <c r="G329" t="s">
        <v>474</v>
      </c>
      <c r="H329">
        <f>AVERAGE(121, 208.9)</f>
        <v>164.95</v>
      </c>
    </row>
    <row r="330" spans="1:8" x14ac:dyDescent="0.2">
      <c r="A330" s="8" t="s">
        <v>657</v>
      </c>
      <c r="B330" s="8" t="s">
        <v>658</v>
      </c>
      <c r="C330" s="8"/>
      <c r="D330" s="8"/>
      <c r="E330" t="s">
        <v>189</v>
      </c>
      <c r="F330" t="s">
        <v>501</v>
      </c>
      <c r="G330" t="s">
        <v>475</v>
      </c>
      <c r="H330">
        <f>AVERAGE(89.3, 160.6)</f>
        <v>124.94999999999999</v>
      </c>
    </row>
    <row r="331" spans="1:8" x14ac:dyDescent="0.2">
      <c r="A331" s="8" t="s">
        <v>657</v>
      </c>
      <c r="B331" s="8" t="s">
        <v>658</v>
      </c>
      <c r="C331" s="8"/>
      <c r="D331" s="8"/>
      <c r="E331" t="s">
        <v>189</v>
      </c>
      <c r="F331" t="s">
        <v>501</v>
      </c>
      <c r="G331" t="s">
        <v>476</v>
      </c>
      <c r="H331">
        <f>AVERAGE(125.8, 217.8)</f>
        <v>171.8</v>
      </c>
    </row>
    <row r="332" spans="1:8" x14ac:dyDescent="0.2">
      <c r="A332" s="8" t="s">
        <v>657</v>
      </c>
      <c r="B332" s="8" t="s">
        <v>658</v>
      </c>
      <c r="C332" s="8"/>
      <c r="D332" s="8"/>
      <c r="E332" t="s">
        <v>189</v>
      </c>
      <c r="F332" t="s">
        <v>501</v>
      </c>
      <c r="G332" t="s">
        <v>477</v>
      </c>
      <c r="H332">
        <f>AVERAGE(102.9, 180.1)</f>
        <v>141.5</v>
      </c>
    </row>
    <row r="333" spans="1:8" x14ac:dyDescent="0.2">
      <c r="A333" s="8" t="s">
        <v>657</v>
      </c>
      <c r="B333" s="8" t="s">
        <v>658</v>
      </c>
      <c r="C333" s="8"/>
      <c r="D333" s="8"/>
      <c r="E333" t="s">
        <v>189</v>
      </c>
      <c r="F333" t="s">
        <v>501</v>
      </c>
      <c r="G333" t="s">
        <v>478</v>
      </c>
      <c r="H333">
        <f>AVERAGE(79.8, 163.3)</f>
        <v>121.55000000000001</v>
      </c>
    </row>
    <row r="334" spans="1:8" x14ac:dyDescent="0.2">
      <c r="A334" s="8" t="s">
        <v>657</v>
      </c>
      <c r="B334" s="8" t="s">
        <v>658</v>
      </c>
      <c r="C334" s="8"/>
      <c r="D334" s="8"/>
      <c r="E334" t="s">
        <v>189</v>
      </c>
      <c r="F334" t="s">
        <v>501</v>
      </c>
      <c r="G334" t="s">
        <v>479</v>
      </c>
      <c r="H334">
        <f>AVERAGE(103, 179)</f>
        <v>141</v>
      </c>
    </row>
    <row r="335" spans="1:8" x14ac:dyDescent="0.2">
      <c r="A335" s="8" t="s">
        <v>657</v>
      </c>
      <c r="B335" s="8" t="s">
        <v>658</v>
      </c>
      <c r="C335" s="8"/>
      <c r="D335" s="8"/>
      <c r="E335" t="s">
        <v>189</v>
      </c>
      <c r="F335" t="s">
        <v>501</v>
      </c>
      <c r="G335" t="s">
        <v>480</v>
      </c>
      <c r="H335">
        <f>AVERAGE(116, 210.6)</f>
        <v>163.30000000000001</v>
      </c>
    </row>
    <row r="336" spans="1:8" x14ac:dyDescent="0.2">
      <c r="A336" s="8" t="s">
        <v>657</v>
      </c>
      <c r="B336" s="8" t="s">
        <v>658</v>
      </c>
      <c r="C336" s="8"/>
      <c r="D336" s="8"/>
      <c r="E336" t="s">
        <v>189</v>
      </c>
      <c r="F336" t="s">
        <v>501</v>
      </c>
      <c r="G336" t="s">
        <v>481</v>
      </c>
      <c r="H336">
        <f>AVERAGE(61.6, 154.9)</f>
        <v>108.25</v>
      </c>
    </row>
    <row r="337" spans="1:8" x14ac:dyDescent="0.2">
      <c r="A337" s="8" t="s">
        <v>657</v>
      </c>
      <c r="B337" s="8" t="s">
        <v>658</v>
      </c>
      <c r="C337" s="8"/>
      <c r="D337" s="8"/>
      <c r="E337" t="s">
        <v>189</v>
      </c>
      <c r="F337" t="s">
        <v>501</v>
      </c>
      <c r="G337" t="s">
        <v>482</v>
      </c>
      <c r="H337">
        <f>AVERAGE(166.1, 242.4)</f>
        <v>204.25</v>
      </c>
    </row>
    <row r="338" spans="1:8" x14ac:dyDescent="0.2">
      <c r="A338" s="8" t="s">
        <v>657</v>
      </c>
      <c r="B338" s="8" t="s">
        <v>658</v>
      </c>
      <c r="C338" s="8"/>
      <c r="D338" s="8"/>
      <c r="E338" t="s">
        <v>189</v>
      </c>
      <c r="F338" t="s">
        <v>501</v>
      </c>
      <c r="G338" t="s">
        <v>483</v>
      </c>
      <c r="H338">
        <f>AVERAGE(101, 183.1)</f>
        <v>142.05000000000001</v>
      </c>
    </row>
    <row r="339" spans="1:8" x14ac:dyDescent="0.2">
      <c r="A339" s="8" t="s">
        <v>657</v>
      </c>
      <c r="B339" s="8" t="s">
        <v>658</v>
      </c>
      <c r="C339" s="8"/>
      <c r="D339" s="8"/>
      <c r="E339" t="s">
        <v>189</v>
      </c>
      <c r="F339" t="s">
        <v>501</v>
      </c>
      <c r="G339" t="s">
        <v>484</v>
      </c>
      <c r="H339">
        <f>AVERAGE(111.1, 193.4)</f>
        <v>152.25</v>
      </c>
    </row>
    <row r="340" spans="1:8" x14ac:dyDescent="0.2">
      <c r="A340" s="8" t="s">
        <v>657</v>
      </c>
      <c r="B340" s="8" t="s">
        <v>658</v>
      </c>
      <c r="C340" s="8"/>
      <c r="D340" s="8"/>
      <c r="E340" t="s">
        <v>189</v>
      </c>
      <c r="F340" t="s">
        <v>501</v>
      </c>
      <c r="G340" t="s">
        <v>485</v>
      </c>
      <c r="H340">
        <f>AVERAGE(94.9, 174.8)</f>
        <v>134.85000000000002</v>
      </c>
    </row>
    <row r="341" spans="1:8" x14ac:dyDescent="0.2">
      <c r="A341" s="8" t="s">
        <v>657</v>
      </c>
      <c r="B341" s="8" t="s">
        <v>658</v>
      </c>
      <c r="C341" s="8"/>
      <c r="D341" s="8"/>
      <c r="E341" t="s">
        <v>189</v>
      </c>
      <c r="F341" t="s">
        <v>501</v>
      </c>
      <c r="G341" t="s">
        <v>486</v>
      </c>
      <c r="H341">
        <f>AVERAGE(112.1, 202.5)</f>
        <v>157.30000000000001</v>
      </c>
    </row>
    <row r="342" spans="1:8" x14ac:dyDescent="0.2">
      <c r="A342" s="8" t="s">
        <v>657</v>
      </c>
      <c r="B342" s="8" t="s">
        <v>658</v>
      </c>
      <c r="C342" s="8"/>
      <c r="D342" s="8"/>
      <c r="E342" t="s">
        <v>189</v>
      </c>
      <c r="F342" t="s">
        <v>501</v>
      </c>
      <c r="G342" t="s">
        <v>487</v>
      </c>
      <c r="H342">
        <f>AVERAGE(96.3, 179.2)</f>
        <v>137.75</v>
      </c>
    </row>
    <row r="343" spans="1:8" x14ac:dyDescent="0.2">
      <c r="A343" s="8" t="s">
        <v>657</v>
      </c>
      <c r="B343" s="8" t="s">
        <v>658</v>
      </c>
      <c r="C343" s="8"/>
      <c r="D343" s="8"/>
      <c r="E343" t="s">
        <v>189</v>
      </c>
      <c r="F343" t="s">
        <v>501</v>
      </c>
      <c r="G343" t="s">
        <v>488</v>
      </c>
      <c r="H343">
        <f>AVERAGE(174.3, 260.5)</f>
        <v>217.4</v>
      </c>
    </row>
    <row r="344" spans="1:8" x14ac:dyDescent="0.2">
      <c r="A344" s="8" t="s">
        <v>657</v>
      </c>
      <c r="B344" s="8" t="s">
        <v>658</v>
      </c>
      <c r="C344" s="8"/>
      <c r="D344" s="8"/>
      <c r="E344" t="s">
        <v>189</v>
      </c>
      <c r="F344" t="s">
        <v>501</v>
      </c>
      <c r="G344" t="s">
        <v>489</v>
      </c>
      <c r="H344">
        <f>AVERAGE(168.6, 283.6)</f>
        <v>226.10000000000002</v>
      </c>
    </row>
    <row r="345" spans="1:8" x14ac:dyDescent="0.2">
      <c r="A345" s="8" t="s">
        <v>657</v>
      </c>
      <c r="B345" s="8" t="s">
        <v>658</v>
      </c>
      <c r="C345" s="8"/>
      <c r="D345" s="8"/>
      <c r="E345" t="s">
        <v>189</v>
      </c>
      <c r="F345" t="s">
        <v>501</v>
      </c>
      <c r="G345" t="s">
        <v>490</v>
      </c>
      <c r="H345">
        <f>AVERAGE(256, 357)</f>
        <v>306.5</v>
      </c>
    </row>
    <row r="346" spans="1:8" x14ac:dyDescent="0.2">
      <c r="A346" s="8" t="s">
        <v>657</v>
      </c>
      <c r="B346" s="8" t="s">
        <v>658</v>
      </c>
      <c r="C346" s="8"/>
      <c r="D346" s="8"/>
      <c r="E346" t="s">
        <v>189</v>
      </c>
      <c r="F346" t="s">
        <v>501</v>
      </c>
      <c r="G346" t="s">
        <v>491</v>
      </c>
      <c r="H346">
        <f>AVERAGE(146.8, 243.4)</f>
        <v>195.10000000000002</v>
      </c>
    </row>
    <row r="347" spans="1:8" x14ac:dyDescent="0.2">
      <c r="A347" s="8" t="s">
        <v>657</v>
      </c>
      <c r="B347" s="8" t="s">
        <v>658</v>
      </c>
      <c r="C347" s="8"/>
      <c r="D347" s="8"/>
      <c r="E347" t="s">
        <v>189</v>
      </c>
      <c r="F347" t="s">
        <v>501</v>
      </c>
      <c r="G347" t="s">
        <v>492</v>
      </c>
      <c r="H347">
        <f>AVERAGE(124.3, 213.9)</f>
        <v>169.1</v>
      </c>
    </row>
    <row r="348" spans="1:8" x14ac:dyDescent="0.2">
      <c r="A348" s="8" t="s">
        <v>657</v>
      </c>
      <c r="B348" s="8" t="s">
        <v>658</v>
      </c>
      <c r="C348" s="8"/>
      <c r="D348" s="8"/>
      <c r="E348" t="s">
        <v>189</v>
      </c>
      <c r="F348" t="s">
        <v>501</v>
      </c>
      <c r="G348" t="s">
        <v>493</v>
      </c>
      <c r="H348">
        <f>AVERAGE(139.6, 233.1)</f>
        <v>186.35</v>
      </c>
    </row>
    <row r="349" spans="1:8" x14ac:dyDescent="0.2">
      <c r="A349" s="8" t="s">
        <v>657</v>
      </c>
      <c r="B349" s="8" t="s">
        <v>658</v>
      </c>
      <c r="C349" s="8"/>
      <c r="D349" s="8"/>
      <c r="E349" t="s">
        <v>189</v>
      </c>
      <c r="F349" t="s">
        <v>501</v>
      </c>
      <c r="G349" t="s">
        <v>494</v>
      </c>
      <c r="H349">
        <f>AVERAGE(157.9, 254.9)</f>
        <v>206.4</v>
      </c>
    </row>
    <row r="350" spans="1:8" x14ac:dyDescent="0.2">
      <c r="A350" s="8" t="s">
        <v>657</v>
      </c>
      <c r="B350" s="8" t="s">
        <v>658</v>
      </c>
      <c r="C350" s="8"/>
      <c r="D350" s="8"/>
      <c r="E350" t="s">
        <v>189</v>
      </c>
      <c r="F350" t="s">
        <v>501</v>
      </c>
      <c r="G350" t="s">
        <v>495</v>
      </c>
      <c r="H350">
        <f>AVERAGE(92.9, 177.2)</f>
        <v>135.05000000000001</v>
      </c>
    </row>
    <row r="351" spans="1:8" x14ac:dyDescent="0.2">
      <c r="A351" s="8" t="s">
        <v>657</v>
      </c>
      <c r="B351" s="8" t="s">
        <v>658</v>
      </c>
      <c r="C351" s="8"/>
      <c r="D351" s="8"/>
      <c r="E351" t="s">
        <v>189</v>
      </c>
      <c r="F351" t="s">
        <v>501</v>
      </c>
      <c r="G351" t="s">
        <v>496</v>
      </c>
      <c r="H351">
        <f>AVERAGE(200.3, 334)</f>
        <v>267.14999999999998</v>
      </c>
    </row>
    <row r="352" spans="1:8" x14ac:dyDescent="0.2">
      <c r="A352" s="8" t="s">
        <v>657</v>
      </c>
      <c r="B352" s="8" t="s">
        <v>658</v>
      </c>
      <c r="C352" s="8"/>
      <c r="D352" s="8"/>
      <c r="E352" t="s">
        <v>189</v>
      </c>
      <c r="F352" t="s">
        <v>501</v>
      </c>
      <c r="G352" t="s">
        <v>497</v>
      </c>
      <c r="H352">
        <f>AVERAGE(177, 293.8)</f>
        <v>235.4</v>
      </c>
    </row>
    <row r="353" spans="1:8" x14ac:dyDescent="0.2">
      <c r="A353" s="8" t="s">
        <v>657</v>
      </c>
      <c r="B353" s="8" t="s">
        <v>658</v>
      </c>
      <c r="C353" s="8"/>
      <c r="D353" s="8"/>
      <c r="E353" t="s">
        <v>189</v>
      </c>
      <c r="F353" t="s">
        <v>501</v>
      </c>
      <c r="G353" t="s">
        <v>498</v>
      </c>
      <c r="H353">
        <f>AVERAGE(148.4, 248.6)</f>
        <v>198.5</v>
      </c>
    </row>
    <row r="354" spans="1:8" x14ac:dyDescent="0.2">
      <c r="A354" s="8" t="s">
        <v>657</v>
      </c>
      <c r="B354" s="8" t="s">
        <v>658</v>
      </c>
      <c r="C354" s="8"/>
      <c r="D354" s="8"/>
      <c r="E354" t="s">
        <v>189</v>
      </c>
      <c r="F354" t="s">
        <v>501</v>
      </c>
      <c r="G354" t="s">
        <v>499</v>
      </c>
      <c r="H354">
        <f>AVERAGE(108.3, 207.2)</f>
        <v>157.75</v>
      </c>
    </row>
    <row r="355" spans="1:8" x14ac:dyDescent="0.2">
      <c r="A355" s="8" t="s">
        <v>657</v>
      </c>
      <c r="B355" s="8" t="s">
        <v>658</v>
      </c>
      <c r="C355" s="8"/>
      <c r="D355" s="8"/>
      <c r="E355" t="s">
        <v>189</v>
      </c>
      <c r="F355" t="s">
        <v>501</v>
      </c>
      <c r="G355" t="s">
        <v>504</v>
      </c>
      <c r="H355">
        <f>AVERAGE(H318:H354)</f>
        <v>160.70945945945948</v>
      </c>
    </row>
    <row r="356" spans="1:8" x14ac:dyDescent="0.2">
      <c r="A356" s="8"/>
      <c r="B356" s="8"/>
      <c r="C356" s="8"/>
      <c r="D356" s="8"/>
    </row>
    <row r="357" spans="1:8" x14ac:dyDescent="0.2">
      <c r="A357" s="8"/>
      <c r="B357" s="8"/>
      <c r="C357" s="8"/>
      <c r="D357" s="8"/>
    </row>
    <row r="358" spans="1:8" x14ac:dyDescent="0.2">
      <c r="A358" s="8"/>
      <c r="B358" s="8"/>
      <c r="C358" s="8"/>
      <c r="D358" s="8"/>
    </row>
    <row r="359" spans="1:8" x14ac:dyDescent="0.2">
      <c r="A359" s="8"/>
      <c r="B359" s="8"/>
      <c r="C359" s="8"/>
      <c r="D359" s="8"/>
    </row>
    <row r="360" spans="1:8" x14ac:dyDescent="0.2">
      <c r="A360" s="8"/>
      <c r="B360" s="8"/>
      <c r="C360" s="8"/>
      <c r="D360" s="8"/>
    </row>
    <row r="361" spans="1:8" x14ac:dyDescent="0.2">
      <c r="A361" s="8"/>
      <c r="B361" s="8"/>
      <c r="C361" s="8"/>
      <c r="D361" s="8"/>
    </row>
    <row r="362" spans="1:8" x14ac:dyDescent="0.2">
      <c r="A362" s="8"/>
      <c r="B362" s="8"/>
      <c r="C362" s="8"/>
      <c r="D362" s="8"/>
    </row>
    <row r="363" spans="1:8" x14ac:dyDescent="0.2">
      <c r="A363" s="8"/>
      <c r="B363" s="8"/>
      <c r="C363" s="8"/>
      <c r="D363" s="8"/>
    </row>
    <row r="364" spans="1:8" x14ac:dyDescent="0.2">
      <c r="A364" s="8"/>
      <c r="B364" s="8"/>
      <c r="C364" s="8"/>
      <c r="D364" s="8"/>
    </row>
    <row r="365" spans="1:8" x14ac:dyDescent="0.2">
      <c r="A365" s="8"/>
      <c r="B365" s="8"/>
      <c r="C365" s="8"/>
      <c r="D365" s="8"/>
    </row>
    <row r="366" spans="1:8" x14ac:dyDescent="0.2">
      <c r="A366" s="8"/>
      <c r="B366" s="8"/>
      <c r="C366" s="8"/>
      <c r="D366" s="8"/>
    </row>
    <row r="367" spans="1:8" x14ac:dyDescent="0.2">
      <c r="A367" s="8"/>
      <c r="B367" s="8"/>
      <c r="C367" s="8"/>
      <c r="D367" s="8"/>
    </row>
    <row r="368" spans="1:8" x14ac:dyDescent="0.2">
      <c r="A368" s="8"/>
      <c r="B368" s="8"/>
      <c r="C368" s="8"/>
      <c r="D368" s="8"/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electricity_intensity</vt:lpstr>
      <vt:lpstr>emission_factors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Mobir</dc:creator>
  <cp:lastModifiedBy>Mahmoud Mobir</cp:lastModifiedBy>
  <dcterms:created xsi:type="dcterms:W3CDTF">2024-05-19T07:10:39Z</dcterms:created>
  <dcterms:modified xsi:type="dcterms:W3CDTF">2024-06-09T06:31:53Z</dcterms:modified>
</cp:coreProperties>
</file>