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5B1975D1-58C9-4489-AE94-EC2BF649A867}" xr6:coauthVersionLast="47" xr6:coauthVersionMax="47" xr10:uidLastSave="{00000000-0000-0000-0000-000000000000}"/>
  <bookViews>
    <workbookView xWindow="-110" yWindow="-110" windowWidth="19420" windowHeight="11500" xr2:uid="{D54CFCF6-F4A7-461E-B45E-CEFE94309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J30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B3" i="1"/>
  <c r="B4" i="1" s="1"/>
  <c r="R30" i="1"/>
  <c r="P30" i="1"/>
  <c r="L30" i="1"/>
  <c r="F30" i="1"/>
  <c r="E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L20" i="1"/>
  <c r="R19" i="1"/>
  <c r="L19" i="1"/>
  <c r="R18" i="1"/>
  <c r="L18" i="1"/>
  <c r="R17" i="1"/>
  <c r="L17" i="1"/>
  <c r="R16" i="1"/>
  <c r="L16" i="1"/>
  <c r="R15" i="1"/>
  <c r="L15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R5" i="1"/>
  <c r="L5" i="1"/>
  <c r="R4" i="1"/>
  <c r="L4" i="1"/>
  <c r="J4" i="1"/>
  <c r="R3" i="1"/>
  <c r="L3" i="1"/>
  <c r="J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3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P2" i="1"/>
  <c r="J2" i="1"/>
  <c r="F2" i="1"/>
  <c r="E2" i="1"/>
  <c r="E3" i="1" l="1"/>
  <c r="F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N30" i="1"/>
  <c r="O30" i="1" s="1"/>
  <c r="C4" i="1"/>
  <c r="E4" i="1" s="1"/>
  <c r="B5" i="1"/>
  <c r="C5" i="1" l="1"/>
  <c r="G5" i="1" s="1"/>
  <c r="J5" i="1" s="1"/>
  <c r="F4" i="1"/>
  <c r="E5" i="1"/>
  <c r="H5" i="1"/>
  <c r="C6" i="1"/>
  <c r="B6" i="1"/>
  <c r="F5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B7" i="1"/>
  <c r="F6" i="1"/>
  <c r="G6" i="1"/>
  <c r="J6" i="1" s="1"/>
  <c r="N5" i="1"/>
  <c r="O5" i="1" s="1"/>
  <c r="C7" i="1"/>
  <c r="E6" i="1"/>
  <c r="E7" i="1" l="1"/>
  <c r="C8" i="1"/>
  <c r="N6" i="1"/>
  <c r="O6" i="1" s="1"/>
  <c r="G7" i="1"/>
  <c r="F7" i="1"/>
  <c r="B8" i="1"/>
  <c r="G8" i="1" l="1"/>
  <c r="J7" i="1"/>
  <c r="N7" i="1" s="1"/>
  <c r="O7" i="1" s="1"/>
  <c r="B9" i="1"/>
  <c r="F8" i="1"/>
  <c r="C9" i="1"/>
  <c r="E8" i="1"/>
  <c r="F9" i="1" l="1"/>
  <c r="B10" i="1"/>
  <c r="E9" i="1"/>
  <c r="C10" i="1"/>
  <c r="J8" i="1"/>
  <c r="N8" i="1" s="1"/>
  <c r="O8" i="1" s="1"/>
  <c r="G9" i="1"/>
  <c r="F10" i="1" l="1"/>
  <c r="B11" i="1"/>
  <c r="G10" i="1"/>
  <c r="J9" i="1"/>
  <c r="N9" i="1" s="1"/>
  <c r="O9" i="1" s="1"/>
  <c r="C11" i="1"/>
  <c r="E10" i="1"/>
  <c r="G11" i="1" l="1"/>
  <c r="J10" i="1"/>
  <c r="N10" i="1" s="1"/>
  <c r="O10" i="1" s="1"/>
  <c r="B12" i="1"/>
  <c r="F11" i="1"/>
  <c r="C12" i="1"/>
  <c r="E11" i="1"/>
  <c r="E12" i="1" l="1"/>
  <c r="C13" i="1"/>
  <c r="B13" i="1"/>
  <c r="F12" i="1"/>
  <c r="J11" i="1"/>
  <c r="N11" i="1" s="1"/>
  <c r="O11" i="1" s="1"/>
  <c r="G12" i="1"/>
  <c r="G13" i="1" l="1"/>
  <c r="J12" i="1"/>
  <c r="N12" i="1" s="1"/>
  <c r="O12" i="1" s="1"/>
  <c r="B14" i="1"/>
  <c r="F13" i="1"/>
  <c r="C14" i="1"/>
  <c r="E13" i="1"/>
  <c r="E14" i="1" l="1"/>
  <c r="C15" i="1"/>
  <c r="B15" i="1"/>
  <c r="F14" i="1"/>
  <c r="J13" i="1"/>
  <c r="N13" i="1" s="1"/>
  <c r="O13" i="1" s="1"/>
  <c r="G14" i="1"/>
  <c r="E15" i="1" l="1"/>
  <c r="C16" i="1"/>
  <c r="J14" i="1"/>
  <c r="N14" i="1" s="1"/>
  <c r="O14" i="1" s="1"/>
  <c r="G15" i="1"/>
  <c r="F15" i="1"/>
  <c r="B16" i="1"/>
  <c r="G16" i="1" l="1"/>
  <c r="J15" i="1"/>
  <c r="N15" i="1" s="1"/>
  <c r="O15" i="1" s="1"/>
  <c r="B17" i="1"/>
  <c r="F16" i="1"/>
  <c r="E16" i="1"/>
  <c r="C17" i="1"/>
  <c r="B18" i="1" l="1"/>
  <c r="F17" i="1"/>
  <c r="C18" i="1"/>
  <c r="E17" i="1"/>
  <c r="G17" i="1"/>
  <c r="J16" i="1"/>
  <c r="N16" i="1" s="1"/>
  <c r="O16" i="1" s="1"/>
  <c r="C19" i="1" l="1"/>
  <c r="E18" i="1"/>
  <c r="G18" i="1"/>
  <c r="J17" i="1"/>
  <c r="N17" i="1" s="1"/>
  <c r="O17" i="1" s="1"/>
  <c r="B19" i="1"/>
  <c r="F18" i="1"/>
  <c r="F19" i="1" l="1"/>
  <c r="B20" i="1"/>
  <c r="J18" i="1"/>
  <c r="N18" i="1" s="1"/>
  <c r="O18" i="1" s="1"/>
  <c r="G19" i="1"/>
  <c r="E19" i="1"/>
  <c r="C20" i="1"/>
  <c r="C21" i="1" l="1"/>
  <c r="E20" i="1"/>
  <c r="G20" i="1"/>
  <c r="J19" i="1"/>
  <c r="N19" i="1" s="1"/>
  <c r="O19" i="1" s="1"/>
  <c r="B21" i="1"/>
  <c r="F20" i="1"/>
  <c r="F21" i="1" l="1"/>
  <c r="B22" i="1"/>
  <c r="G21" i="1"/>
  <c r="J20" i="1"/>
  <c r="N20" i="1" s="1"/>
  <c r="O20" i="1" s="1"/>
  <c r="C22" i="1"/>
  <c r="E21" i="1"/>
  <c r="C23" i="1" l="1"/>
  <c r="E22" i="1"/>
  <c r="G22" i="1"/>
  <c r="J21" i="1"/>
  <c r="N21" i="1" s="1"/>
  <c r="O21" i="1" s="1"/>
  <c r="B23" i="1"/>
  <c r="F22" i="1"/>
  <c r="F23" i="1" l="1"/>
  <c r="B24" i="1"/>
  <c r="G23" i="1"/>
  <c r="J22" i="1"/>
  <c r="N22" i="1" s="1"/>
  <c r="O22" i="1" s="1"/>
  <c r="C24" i="1"/>
  <c r="E23" i="1"/>
  <c r="E24" i="1" l="1"/>
  <c r="C25" i="1"/>
  <c r="J23" i="1"/>
  <c r="N23" i="1" s="1"/>
  <c r="O23" i="1" s="1"/>
  <c r="G24" i="1"/>
  <c r="B25" i="1"/>
  <c r="F24" i="1"/>
  <c r="B26" i="1" l="1"/>
  <c r="F25" i="1"/>
  <c r="G25" i="1"/>
  <c r="J24" i="1"/>
  <c r="N24" i="1" s="1"/>
  <c r="O24" i="1" s="1"/>
  <c r="C26" i="1"/>
  <c r="E25" i="1"/>
  <c r="E26" i="1" l="1"/>
  <c r="C27" i="1"/>
  <c r="G26" i="1"/>
  <c r="J25" i="1"/>
  <c r="N25" i="1" s="1"/>
  <c r="O25" i="1" s="1"/>
  <c r="B27" i="1"/>
  <c r="F26" i="1"/>
  <c r="B28" i="1" l="1"/>
  <c r="F27" i="1"/>
  <c r="G27" i="1"/>
  <c r="J26" i="1"/>
  <c r="N26" i="1" s="1"/>
  <c r="O26" i="1" s="1"/>
  <c r="E27" i="1"/>
  <c r="C28" i="1"/>
  <c r="E28" i="1" l="1"/>
  <c r="C29" i="1"/>
  <c r="E29" i="1" s="1"/>
  <c r="G28" i="1"/>
  <c r="J27" i="1"/>
  <c r="N27" i="1" s="1"/>
  <c r="O27" i="1" s="1"/>
  <c r="B29" i="1"/>
  <c r="F29" i="1" s="1"/>
  <c r="F28" i="1"/>
  <c r="G29" i="1" l="1"/>
  <c r="J29" i="1" s="1"/>
  <c r="N29" i="1" s="1"/>
  <c r="O29" i="1" s="1"/>
  <c r="J28" i="1"/>
  <c r="N28" i="1" s="1"/>
  <c r="O28" i="1" s="1"/>
</calcChain>
</file>

<file path=xl/sharedStrings.xml><?xml version="1.0" encoding="utf-8"?>
<sst xmlns="http://schemas.openxmlformats.org/spreadsheetml/2006/main" count="19" uniqueCount="19">
  <si>
    <t>Total protein</t>
  </si>
  <si>
    <t>EI</t>
  </si>
  <si>
    <t>EI Chicken</t>
  </si>
  <si>
    <t>Protein Chicken extra</t>
  </si>
  <si>
    <t>GHG emissions</t>
  </si>
  <si>
    <t>Mitigation</t>
  </si>
  <si>
    <t>Protein reformed</t>
  </si>
  <si>
    <t>REF</t>
  </si>
  <si>
    <t>Resilience</t>
  </si>
  <si>
    <t>Reform</t>
  </si>
  <si>
    <t>Year</t>
  </si>
  <si>
    <t>Protein meat</t>
  </si>
  <si>
    <t>Protein milk</t>
  </si>
  <si>
    <t>Protein eff scenario</t>
  </si>
  <si>
    <t>Total protein needed (so less than BAU because we are replacing chicken with meat, not milk)</t>
  </si>
  <si>
    <t>Total protein produced by ruminants</t>
  </si>
  <si>
    <t>EI Eff scenario</t>
  </si>
  <si>
    <t>What protein gets reduced to get to BAU level in 2050</t>
  </si>
  <si>
    <t>BAU 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</si>
</sst>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9"/>
      <color theme="1"/>
      <name val="Segoe UI"/>
      <family val="2"/>
    </font>
    <font>
      <sz val="6"/>
      <color theme="1"/>
      <name val="Segoe UI"/>
      <family val="2"/>
    </font>
    <font>
      <sz val="12"/>
      <color theme="1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ill="1"/>
    <xf numFmtId="0" fontId="5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33</xdr:col>
      <xdr:colOff>562429</xdr:colOff>
      <xdr:row>61</xdr:row>
      <xdr:rowOff>158750</xdr:rowOff>
    </xdr:to>
    <xdr:sp macro="" textlink="">
      <xdr:nvSpPr>
        <xdr:cNvPr id="1025" name="plot">
          <a:extLst>
            <a:ext uri="{FF2B5EF4-FFF2-40B4-BE49-F238E27FC236}">
              <a16:creationId xmlns:a16="http://schemas.microsoft.com/office/drawing/2014/main" id="{5CE8535F-0907-A391-CB3C-9873064762C7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4654550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C127-7F84-4099-BBAA-C0097F295912}">
  <dimension ref="A1:S30"/>
  <sheetViews>
    <sheetView tabSelected="1" zoomScale="70" zoomScaleNormal="70" workbookViewId="0">
      <selection activeCell="U13" sqref="U13"/>
    </sheetView>
  </sheetViews>
  <sheetFormatPr defaultRowHeight="14.5" x14ac:dyDescent="0.35"/>
  <cols>
    <col min="2" max="2" width="12.6328125" customWidth="1"/>
    <col min="3" max="3" width="13.54296875" customWidth="1"/>
    <col min="4" max="4" width="14.1796875" customWidth="1"/>
    <col min="5" max="5" width="12.90625" customWidth="1"/>
    <col min="6" max="6" width="10.81640625" customWidth="1"/>
    <col min="7" max="7" width="12.54296875" customWidth="1"/>
    <col min="8" max="8" width="11.26953125" customWidth="1"/>
    <col min="9" max="12" width="9.36328125" customWidth="1"/>
    <col min="13" max="13" width="13.54296875" customWidth="1"/>
    <col min="14" max="19" width="9.36328125" customWidth="1"/>
  </cols>
  <sheetData>
    <row r="1" spans="1:19" x14ac:dyDescent="0.35">
      <c r="A1" s="1" t="s">
        <v>10</v>
      </c>
      <c r="B1" s="1" t="s">
        <v>18</v>
      </c>
      <c r="C1" s="1" t="s">
        <v>12</v>
      </c>
      <c r="D1" s="1" t="s">
        <v>11</v>
      </c>
      <c r="E1" s="1" t="s">
        <v>0</v>
      </c>
      <c r="F1" s="1" t="s">
        <v>1</v>
      </c>
      <c r="G1" t="s">
        <v>13</v>
      </c>
      <c r="H1" t="s">
        <v>14</v>
      </c>
      <c r="I1" t="s">
        <v>17</v>
      </c>
      <c r="J1" t="s">
        <v>15</v>
      </c>
      <c r="K1" t="s">
        <v>16</v>
      </c>
      <c r="L1" t="s">
        <v>2</v>
      </c>
      <c r="M1" t="s">
        <v>3</v>
      </c>
      <c r="N1" t="s">
        <v>4</v>
      </c>
      <c r="O1" s="10" t="s">
        <v>5</v>
      </c>
      <c r="P1" t="s">
        <v>6</v>
      </c>
      <c r="Q1" t="s">
        <v>9</v>
      </c>
      <c r="R1" t="s">
        <v>7</v>
      </c>
      <c r="S1" t="s">
        <v>8</v>
      </c>
    </row>
    <row r="2" spans="1:19" ht="16" x14ac:dyDescent="0.45">
      <c r="A2" s="1">
        <v>2022</v>
      </c>
      <c r="B2" s="9">
        <v>3942262939</v>
      </c>
      <c r="C2" s="3">
        <v>45445380</v>
      </c>
      <c r="D2" s="3">
        <v>16101117</v>
      </c>
      <c r="E2" s="4">
        <f>SUM(C2:D2)</f>
        <v>61546497</v>
      </c>
      <c r="F2" s="8">
        <f>B2/(SUM(C2:D2))</f>
        <v>64.053408904815498</v>
      </c>
      <c r="J2">
        <f>G2-(G2-H2)*(I2/100)-M2</f>
        <v>0</v>
      </c>
      <c r="L2" s="5">
        <v>1.5217149999999999</v>
      </c>
      <c r="O2" s="10"/>
      <c r="P2">
        <f>C2+D2</f>
        <v>61546497</v>
      </c>
      <c r="Q2">
        <f>B2</f>
        <v>3942262939</v>
      </c>
      <c r="R2">
        <f>$B$2</f>
        <v>3942262939</v>
      </c>
      <c r="S2">
        <f>$B$2</f>
        <v>3942262939</v>
      </c>
    </row>
    <row r="3" spans="1:19" ht="16" x14ac:dyDescent="0.45">
      <c r="A3" s="1">
        <v>2023</v>
      </c>
      <c r="B3">
        <f>B2+(B$30-B$2)/28</f>
        <v>4034735454.0714288</v>
      </c>
      <c r="C3">
        <f>C2+(C$30-C$2)/28</f>
        <v>46560894.071428575</v>
      </c>
      <c r="D3">
        <f>D2+(D$30-D$2)/28</f>
        <v>16478528.285714285</v>
      </c>
      <c r="E3" s="4">
        <f t="shared" ref="E3:E30" si="0">SUM(C3:D3)</f>
        <v>63039422.357142858</v>
      </c>
      <c r="F3" s="8">
        <f>B3/(SUM(C3:D3))</f>
        <v>64.003369688463863</v>
      </c>
      <c r="J3">
        <f t="shared" ref="J3:J29" si="1">G3-(G3-H3)*(I3/100)-M3</f>
        <v>0</v>
      </c>
      <c r="L3" s="6">
        <f>$L$2</f>
        <v>1.5217149999999999</v>
      </c>
      <c r="O3" s="10"/>
      <c r="P3">
        <f>P2+(P$30-P$2)/28</f>
        <v>63593074.537500001</v>
      </c>
      <c r="Q3">
        <f>Q2+(Q$30-Q$2)/28</f>
        <v>4052503843.6785712</v>
      </c>
      <c r="R3">
        <f t="shared" ref="R3:R30" si="2">$B$2</f>
        <v>3942262939</v>
      </c>
      <c r="S3">
        <f>S2+(S$30-S$2)/28</f>
        <v>4059823470.2857141</v>
      </c>
    </row>
    <row r="4" spans="1:19" ht="16" x14ac:dyDescent="0.45">
      <c r="A4" s="1">
        <v>2024</v>
      </c>
      <c r="B4">
        <f t="shared" ref="B4:D29" si="3">B3+(B$30-B$2)/28</f>
        <v>4127207969.1428576</v>
      </c>
      <c r="C4">
        <f t="shared" si="3"/>
        <v>47676408.142857149</v>
      </c>
      <c r="D4">
        <f t="shared" si="3"/>
        <v>16855939.571428571</v>
      </c>
      <c r="E4" s="4">
        <f t="shared" si="0"/>
        <v>64532347.714285716</v>
      </c>
      <c r="F4" s="8">
        <f t="shared" ref="F4:F29" si="4">B4/(SUM(C4:D4))</f>
        <v>63.955645739341442</v>
      </c>
      <c r="J4">
        <f t="shared" si="1"/>
        <v>0</v>
      </c>
      <c r="L4" s="6">
        <f t="shared" ref="L4:L30" si="5">$L$2</f>
        <v>1.5217149999999999</v>
      </c>
      <c r="O4" s="10"/>
      <c r="P4">
        <f t="shared" ref="P4:Q29" si="6">P3+(P$30-P$2)/28</f>
        <v>65639652.075000003</v>
      </c>
      <c r="Q4">
        <f t="shared" si="6"/>
        <v>4162744748.3571424</v>
      </c>
      <c r="R4">
        <f t="shared" si="2"/>
        <v>3942262939</v>
      </c>
      <c r="S4">
        <f t="shared" ref="S4:S29" si="7">S3+(S$30-S$2)/28</f>
        <v>4177384001.5714283</v>
      </c>
    </row>
    <row r="5" spans="1:19" ht="16" x14ac:dyDescent="0.45">
      <c r="A5" s="1">
        <v>2025</v>
      </c>
      <c r="B5">
        <f t="shared" si="3"/>
        <v>4219680484.2142863</v>
      </c>
      <c r="C5">
        <f t="shared" si="3"/>
        <v>48791922.214285724</v>
      </c>
      <c r="D5">
        <f t="shared" si="3"/>
        <v>17233350.857142858</v>
      </c>
      <c r="E5" s="4">
        <f t="shared" si="0"/>
        <v>66025273.071428582</v>
      </c>
      <c r="F5" s="8">
        <f t="shared" si="4"/>
        <v>63.91008000299037</v>
      </c>
      <c r="G5">
        <f>SUM(C5:D5)</f>
        <v>66025273.071428582</v>
      </c>
      <c r="H5">
        <f>C5+D5</f>
        <v>66025273.071428582</v>
      </c>
      <c r="I5">
        <v>0</v>
      </c>
      <c r="J5">
        <f>G5-(G5-H5)*(I5/100)-M5</f>
        <v>66025273.071428582</v>
      </c>
      <c r="K5">
        <f>F5</f>
        <v>63.91008000299037</v>
      </c>
      <c r="L5" s="6">
        <f t="shared" si="5"/>
        <v>1.5217149999999999</v>
      </c>
      <c r="M5">
        <v>0</v>
      </c>
      <c r="N5">
        <f>J5*K5+L5*M5</f>
        <v>4219680484.2142863</v>
      </c>
      <c r="O5" s="10">
        <f>N5</f>
        <v>4219680484.2142863</v>
      </c>
      <c r="P5">
        <f>P4+(P$30-P$2)/28</f>
        <v>67686229.612499997</v>
      </c>
      <c r="Q5">
        <f t="shared" si="6"/>
        <v>4272985653.0357137</v>
      </c>
      <c r="R5">
        <f t="shared" si="2"/>
        <v>3942262939</v>
      </c>
      <c r="S5">
        <f t="shared" si="7"/>
        <v>4294944532.8571424</v>
      </c>
    </row>
    <row r="6" spans="1:19" ht="16" x14ac:dyDescent="0.45">
      <c r="A6" s="1">
        <v>2026</v>
      </c>
      <c r="B6">
        <f t="shared" si="3"/>
        <v>4312152999.2857151</v>
      </c>
      <c r="C6">
        <f t="shared" si="3"/>
        <v>49907436.285714298</v>
      </c>
      <c r="D6">
        <f t="shared" si="3"/>
        <v>17610762.142857146</v>
      </c>
      <c r="E6" s="4">
        <f t="shared" si="0"/>
        <v>67518198.428571448</v>
      </c>
      <c r="F6" s="8">
        <f t="shared" si="4"/>
        <v>63.866529315760829</v>
      </c>
      <c r="G6">
        <f>G5+(G$30-G$5)/25</f>
        <v>69171772.940571442</v>
      </c>
      <c r="H6">
        <f>H5+(H$30-H$5)/25</f>
        <v>67034906.708571441</v>
      </c>
      <c r="I6">
        <f>I5+(I$30-I$5)/25</f>
        <v>4</v>
      </c>
      <c r="J6">
        <f>G6-(G6-H6)*(I6/100)-M6</f>
        <v>68954409.171291441</v>
      </c>
      <c r="K6">
        <f>K5+(K$30-K$5)/25</f>
        <v>63.370764802870752</v>
      </c>
      <c r="L6" s="6">
        <f t="shared" si="5"/>
        <v>1.5217149999999999</v>
      </c>
      <c r="M6">
        <f>M5+(M$30-M$5)/25</f>
        <v>131889.12</v>
      </c>
      <c r="N6">
        <f t="shared" ref="N6:N29" si="8">J6*K6+L6*M6</f>
        <v>4369894343.3670645</v>
      </c>
      <c r="O6" s="10">
        <f t="shared" ref="O6:O29" si="9">N6</f>
        <v>4369894343.3670645</v>
      </c>
      <c r="P6">
        <f t="shared" si="6"/>
        <v>69732807.149999991</v>
      </c>
      <c r="Q6">
        <f t="shared" si="6"/>
        <v>4383226557.7142849</v>
      </c>
      <c r="R6">
        <f t="shared" si="2"/>
        <v>3942262939</v>
      </c>
      <c r="S6">
        <f t="shared" si="7"/>
        <v>4412505064.1428566</v>
      </c>
    </row>
    <row r="7" spans="1:19" ht="16" x14ac:dyDescent="0.45">
      <c r="A7" s="1">
        <v>2027</v>
      </c>
      <c r="B7">
        <f t="shared" si="3"/>
        <v>4404625514.3571434</v>
      </c>
      <c r="C7">
        <f t="shared" si="3"/>
        <v>51022950.357142873</v>
      </c>
      <c r="D7">
        <f t="shared" si="3"/>
        <v>17988173.428571433</v>
      </c>
      <c r="E7" s="4">
        <f t="shared" si="0"/>
        <v>69011123.785714298</v>
      </c>
      <c r="F7" s="8">
        <f t="shared" si="4"/>
        <v>63.82486290230397</v>
      </c>
      <c r="G7">
        <f t="shared" ref="G7:I29" si="10">G6+(G$30-G$5)/25</f>
        <v>72318272.809714302</v>
      </c>
      <c r="H7">
        <f t="shared" si="10"/>
        <v>68044540.345714301</v>
      </c>
      <c r="I7">
        <f t="shared" si="10"/>
        <v>8</v>
      </c>
      <c r="J7">
        <f t="shared" si="1"/>
        <v>71712595.972594306</v>
      </c>
      <c r="K7">
        <f t="shared" ref="K7:K29" si="11">K6+(K$30-K$5)/25</f>
        <v>62.831449602751135</v>
      </c>
      <c r="L7" s="6">
        <f t="shared" si="5"/>
        <v>1.5217149999999999</v>
      </c>
      <c r="M7">
        <f t="shared" ref="M7:M29" si="12">M6+(M$30-M$5)/25</f>
        <v>263778.24</v>
      </c>
      <c r="N7">
        <f t="shared" si="8"/>
        <v>4506207755.0389948</v>
      </c>
      <c r="O7" s="10">
        <f t="shared" si="9"/>
        <v>4506207755.0389948</v>
      </c>
      <c r="P7">
        <f t="shared" si="6"/>
        <v>71779384.687499985</v>
      </c>
      <c r="Q7">
        <f t="shared" si="6"/>
        <v>4493467462.3928566</v>
      </c>
      <c r="R7">
        <f t="shared" si="2"/>
        <v>3942262939</v>
      </c>
      <c r="S7">
        <f t="shared" si="7"/>
        <v>4530065595.4285707</v>
      </c>
    </row>
    <row r="8" spans="1:19" ht="16" x14ac:dyDescent="0.45">
      <c r="A8" s="1">
        <v>2028</v>
      </c>
      <c r="B8">
        <f t="shared" si="3"/>
        <v>4497098029.4285717</v>
      </c>
      <c r="C8">
        <f t="shared" si="3"/>
        <v>52138464.428571448</v>
      </c>
      <c r="D8">
        <f t="shared" si="3"/>
        <v>18365584.71428572</v>
      </c>
      <c r="E8" s="4">
        <f t="shared" si="0"/>
        <v>70504049.142857164</v>
      </c>
      <c r="F8" s="8">
        <f t="shared" si="4"/>
        <v>63.784961063958654</v>
      </c>
      <c r="G8">
        <f t="shared" si="10"/>
        <v>75464772.678857163</v>
      </c>
      <c r="H8">
        <f t="shared" si="10"/>
        <v>69054173.982857153</v>
      </c>
      <c r="I8">
        <f t="shared" si="10"/>
        <v>12</v>
      </c>
      <c r="J8">
        <f t="shared" si="1"/>
        <v>74299833.475337163</v>
      </c>
      <c r="K8">
        <f t="shared" si="11"/>
        <v>62.292134402631518</v>
      </c>
      <c r="L8" s="6">
        <f t="shared" si="5"/>
        <v>1.5217149999999999</v>
      </c>
      <c r="M8">
        <f t="shared" si="12"/>
        <v>395667.36</v>
      </c>
      <c r="N8">
        <f t="shared" si="8"/>
        <v>4628897305.895565</v>
      </c>
      <c r="O8" s="10">
        <f t="shared" si="9"/>
        <v>4628897305.895565</v>
      </c>
      <c r="P8">
        <f t="shared" si="6"/>
        <v>73825962.224999979</v>
      </c>
      <c r="Q8">
        <f t="shared" si="6"/>
        <v>4603708367.0714283</v>
      </c>
      <c r="R8">
        <f t="shared" si="2"/>
        <v>3942262939</v>
      </c>
      <c r="S8">
        <f t="shared" si="7"/>
        <v>4647626126.7142849</v>
      </c>
    </row>
    <row r="9" spans="1:19" ht="16" x14ac:dyDescent="0.45">
      <c r="A9" s="1">
        <v>2029</v>
      </c>
      <c r="B9">
        <f t="shared" si="3"/>
        <v>4589570544.5</v>
      </c>
      <c r="C9">
        <f t="shared" si="3"/>
        <v>53253978.500000022</v>
      </c>
      <c r="D9">
        <f t="shared" si="3"/>
        <v>18742996.000000007</v>
      </c>
      <c r="E9" s="4">
        <f t="shared" si="0"/>
        <v>71996974.50000003</v>
      </c>
      <c r="F9" s="8">
        <f t="shared" si="4"/>
        <v>63.746714030323567</v>
      </c>
      <c r="G9">
        <f t="shared" si="10"/>
        <v>78611272.548000023</v>
      </c>
      <c r="H9">
        <f t="shared" si="10"/>
        <v>70063807.620000005</v>
      </c>
      <c r="I9">
        <f t="shared" si="10"/>
        <v>16</v>
      </c>
      <c r="J9">
        <f t="shared" si="1"/>
        <v>76716121.679520011</v>
      </c>
      <c r="K9">
        <f t="shared" si="11"/>
        <v>61.752819202511901</v>
      </c>
      <c r="L9" s="6">
        <f t="shared" si="5"/>
        <v>1.5217149999999999</v>
      </c>
      <c r="M9">
        <f t="shared" si="12"/>
        <v>527556.48</v>
      </c>
      <c r="N9">
        <f t="shared" si="8"/>
        <v>4738239582.6022663</v>
      </c>
      <c r="O9" s="10">
        <f t="shared" si="9"/>
        <v>4738239582.6022663</v>
      </c>
      <c r="P9">
        <f t="shared" si="6"/>
        <v>75872539.762499973</v>
      </c>
      <c r="Q9">
        <f t="shared" si="6"/>
        <v>4713949271.75</v>
      </c>
      <c r="R9">
        <f t="shared" si="2"/>
        <v>3942262939</v>
      </c>
      <c r="S9">
        <f t="shared" si="7"/>
        <v>4765186657.999999</v>
      </c>
    </row>
    <row r="10" spans="1:19" ht="16" x14ac:dyDescent="0.45">
      <c r="A10" s="1">
        <v>2030</v>
      </c>
      <c r="B10">
        <f t="shared" si="3"/>
        <v>4682043059.5714283</v>
      </c>
      <c r="C10">
        <f t="shared" si="3"/>
        <v>54369492.571428597</v>
      </c>
      <c r="D10">
        <f t="shared" si="3"/>
        <v>19120407.285714295</v>
      </c>
      <c r="E10" s="4">
        <f t="shared" si="0"/>
        <v>73489899.857142895</v>
      </c>
      <c r="F10" s="8">
        <f t="shared" si="4"/>
        <v>63.710020950808989</v>
      </c>
      <c r="G10">
        <f t="shared" si="10"/>
        <v>81757772.417142883</v>
      </c>
      <c r="H10">
        <f t="shared" si="10"/>
        <v>71073441.257142857</v>
      </c>
      <c r="I10">
        <f t="shared" si="10"/>
        <v>20</v>
      </c>
      <c r="J10">
        <f t="shared" si="1"/>
        <v>78961460.585142881</v>
      </c>
      <c r="K10">
        <f t="shared" si="11"/>
        <v>61.213504002392284</v>
      </c>
      <c r="L10" s="6">
        <f t="shared" si="5"/>
        <v>1.5217149999999999</v>
      </c>
      <c r="M10">
        <f t="shared" si="12"/>
        <v>659445.6</v>
      </c>
      <c r="N10">
        <f t="shared" si="8"/>
        <v>4834511171.8245878</v>
      </c>
      <c r="O10" s="10">
        <f t="shared" si="9"/>
        <v>4834511171.8245878</v>
      </c>
      <c r="P10">
        <f t="shared" si="6"/>
        <v>77919117.299999967</v>
      </c>
      <c r="Q10">
        <f t="shared" si="6"/>
        <v>4824190176.4285717</v>
      </c>
      <c r="R10">
        <f t="shared" si="2"/>
        <v>3942262939</v>
      </c>
      <c r="S10">
        <f t="shared" si="7"/>
        <v>4882747189.2857132</v>
      </c>
    </row>
    <row r="11" spans="1:19" ht="16" x14ac:dyDescent="0.45">
      <c r="A11" s="1">
        <v>2031</v>
      </c>
      <c r="B11">
        <f t="shared" si="3"/>
        <v>4774515574.6428566</v>
      </c>
      <c r="C11">
        <f t="shared" si="3"/>
        <v>55485006.642857172</v>
      </c>
      <c r="D11">
        <f t="shared" si="3"/>
        <v>19497818.571428582</v>
      </c>
      <c r="E11" s="4">
        <f t="shared" si="0"/>
        <v>74982825.214285761</v>
      </c>
      <c r="F11" s="8">
        <f t="shared" si="4"/>
        <v>63.674789006659275</v>
      </c>
      <c r="G11">
        <f t="shared" si="10"/>
        <v>84904272.286285743</v>
      </c>
      <c r="H11">
        <f t="shared" si="10"/>
        <v>72083074.894285709</v>
      </c>
      <c r="I11">
        <f t="shared" si="10"/>
        <v>24</v>
      </c>
      <c r="J11">
        <f t="shared" si="1"/>
        <v>81035850.192205742</v>
      </c>
      <c r="K11">
        <f t="shared" si="11"/>
        <v>60.674188802272667</v>
      </c>
      <c r="L11" s="6">
        <f t="shared" si="5"/>
        <v>1.5217149999999999</v>
      </c>
      <c r="M11">
        <f t="shared" si="12"/>
        <v>791334.72</v>
      </c>
      <c r="N11">
        <f t="shared" si="8"/>
        <v>4917988660.2280197</v>
      </c>
      <c r="O11" s="10">
        <f t="shared" si="9"/>
        <v>4917988660.2280197</v>
      </c>
      <c r="P11">
        <f t="shared" si="6"/>
        <v>79965694.837499961</v>
      </c>
      <c r="Q11">
        <f t="shared" si="6"/>
        <v>4934431081.1071434</v>
      </c>
      <c r="R11">
        <f t="shared" si="2"/>
        <v>3942262939</v>
      </c>
      <c r="S11">
        <f t="shared" si="7"/>
        <v>5000307720.5714273</v>
      </c>
    </row>
    <row r="12" spans="1:19" ht="16" x14ac:dyDescent="0.45">
      <c r="A12" s="1">
        <v>2032</v>
      </c>
      <c r="B12">
        <f t="shared" si="3"/>
        <v>4866988089.7142849</v>
      </c>
      <c r="C12">
        <f t="shared" si="3"/>
        <v>56600520.714285746</v>
      </c>
      <c r="D12">
        <f t="shared" si="3"/>
        <v>19875229.857142869</v>
      </c>
      <c r="E12" s="4">
        <f t="shared" si="0"/>
        <v>76475750.571428612</v>
      </c>
      <c r="F12" s="8">
        <f t="shared" si="4"/>
        <v>63.64093262698352</v>
      </c>
      <c r="G12">
        <f t="shared" si="10"/>
        <v>88050772.155428603</v>
      </c>
      <c r="H12">
        <f t="shared" si="10"/>
        <v>73092708.531428561</v>
      </c>
      <c r="I12">
        <f t="shared" si="10"/>
        <v>28</v>
      </c>
      <c r="J12">
        <f t="shared" si="1"/>
        <v>82939290.50070858</v>
      </c>
      <c r="K12">
        <f t="shared" si="11"/>
        <v>60.13487360215305</v>
      </c>
      <c r="L12" s="6">
        <f t="shared" si="5"/>
        <v>1.5217149999999999</v>
      </c>
      <c r="M12">
        <f t="shared" si="12"/>
        <v>923223.84</v>
      </c>
      <c r="N12">
        <f t="shared" si="8"/>
        <v>4988948634.4780493</v>
      </c>
      <c r="O12" s="10">
        <f t="shared" si="9"/>
        <v>4988948634.4780493</v>
      </c>
      <c r="P12">
        <f t="shared" si="6"/>
        <v>82012272.374999955</v>
      </c>
      <c r="Q12">
        <f t="shared" si="6"/>
        <v>5044671985.7857151</v>
      </c>
      <c r="R12">
        <f t="shared" si="2"/>
        <v>3942262939</v>
      </c>
      <c r="S12">
        <f t="shared" si="7"/>
        <v>5117868251.8571415</v>
      </c>
    </row>
    <row r="13" spans="1:19" ht="16" x14ac:dyDescent="0.45">
      <c r="A13" s="1">
        <v>2033</v>
      </c>
      <c r="B13">
        <f t="shared" si="3"/>
        <v>4959460604.7857132</v>
      </c>
      <c r="C13">
        <f t="shared" si="3"/>
        <v>57716034.785714321</v>
      </c>
      <c r="D13">
        <f t="shared" si="3"/>
        <v>20252641.142857157</v>
      </c>
      <c r="E13" s="4">
        <f t="shared" si="0"/>
        <v>77968675.928571478</v>
      </c>
      <c r="F13" s="8">
        <f t="shared" si="4"/>
        <v>63.608372794853736</v>
      </c>
      <c r="G13">
        <f t="shared" si="10"/>
        <v>91197272.024571463</v>
      </c>
      <c r="H13">
        <f t="shared" si="10"/>
        <v>74102342.168571413</v>
      </c>
      <c r="I13">
        <f t="shared" si="10"/>
        <v>32</v>
      </c>
      <c r="J13">
        <f t="shared" si="1"/>
        <v>84671781.510651454</v>
      </c>
      <c r="K13">
        <f t="shared" si="11"/>
        <v>59.595558402033433</v>
      </c>
      <c r="L13" s="6">
        <f t="shared" si="5"/>
        <v>1.5217149999999999</v>
      </c>
      <c r="M13">
        <f t="shared" si="12"/>
        <v>1055112.96</v>
      </c>
      <c r="N13">
        <f t="shared" si="8"/>
        <v>5047667681.2401695</v>
      </c>
      <c r="O13" s="10">
        <f t="shared" si="9"/>
        <v>5047667681.2401695</v>
      </c>
      <c r="P13">
        <f t="shared" si="6"/>
        <v>84058849.912499949</v>
      </c>
      <c r="Q13">
        <f t="shared" si="6"/>
        <v>5154912890.4642868</v>
      </c>
      <c r="R13">
        <f t="shared" si="2"/>
        <v>3942262939</v>
      </c>
      <c r="S13">
        <f t="shared" si="7"/>
        <v>5235428783.1428556</v>
      </c>
    </row>
    <row r="14" spans="1:19" ht="16" x14ac:dyDescent="0.45">
      <c r="A14" s="1">
        <v>2034</v>
      </c>
      <c r="B14">
        <f t="shared" si="3"/>
        <v>5051933119.8571415</v>
      </c>
      <c r="C14">
        <f t="shared" si="3"/>
        <v>58831548.857142895</v>
      </c>
      <c r="D14">
        <f t="shared" si="3"/>
        <v>20630052.428571444</v>
      </c>
      <c r="E14" s="4">
        <f t="shared" si="0"/>
        <v>79461601.285714343</v>
      </c>
      <c r="F14" s="8">
        <f t="shared" si="4"/>
        <v>63.57703643162526</v>
      </c>
      <c r="G14">
        <f t="shared" si="10"/>
        <v>94343771.893714324</v>
      </c>
      <c r="H14">
        <f t="shared" si="10"/>
        <v>75111975.805714265</v>
      </c>
      <c r="I14">
        <f t="shared" si="10"/>
        <v>36</v>
      </c>
      <c r="J14">
        <f t="shared" si="1"/>
        <v>86233323.222034305</v>
      </c>
      <c r="K14">
        <f t="shared" si="11"/>
        <v>59.056243201913816</v>
      </c>
      <c r="L14" s="6">
        <f t="shared" si="5"/>
        <v>1.5217149999999999</v>
      </c>
      <c r="M14">
        <f t="shared" si="12"/>
        <v>1187002.08</v>
      </c>
      <c r="N14">
        <f t="shared" si="8"/>
        <v>5094422387.1798668</v>
      </c>
      <c r="O14" s="10">
        <f t="shared" si="9"/>
        <v>5094422387.1798668</v>
      </c>
      <c r="P14">
        <f t="shared" si="6"/>
        <v>86105427.449999943</v>
      </c>
      <c r="Q14">
        <f t="shared" si="6"/>
        <v>5265153795.1428585</v>
      </c>
      <c r="R14">
        <f t="shared" si="2"/>
        <v>3942262939</v>
      </c>
      <c r="S14">
        <f t="shared" si="7"/>
        <v>5352989314.4285698</v>
      </c>
    </row>
    <row r="15" spans="1:19" ht="16" x14ac:dyDescent="0.45">
      <c r="A15" s="1">
        <v>2035</v>
      </c>
      <c r="B15">
        <f t="shared" si="3"/>
        <v>5144405634.9285698</v>
      </c>
      <c r="C15">
        <f t="shared" si="3"/>
        <v>59947062.92857147</v>
      </c>
      <c r="D15">
        <f t="shared" si="3"/>
        <v>21007463.714285731</v>
      </c>
      <c r="E15" s="4">
        <f t="shared" si="0"/>
        <v>80954526.642857194</v>
      </c>
      <c r="F15" s="8">
        <f t="shared" si="4"/>
        <v>63.546855849381622</v>
      </c>
      <c r="G15">
        <f t="shared" si="10"/>
        <v>97490271.762857184</v>
      </c>
      <c r="H15">
        <f t="shared" si="10"/>
        <v>76121609.442857116</v>
      </c>
      <c r="I15">
        <f t="shared" si="10"/>
        <v>40</v>
      </c>
      <c r="J15">
        <f t="shared" si="1"/>
        <v>87623915.634857148</v>
      </c>
      <c r="K15">
        <f t="shared" si="11"/>
        <v>58.516928001794199</v>
      </c>
      <c r="L15" s="6">
        <f t="shared" si="5"/>
        <v>1.5217149999999999</v>
      </c>
      <c r="M15">
        <f t="shared" si="12"/>
        <v>1318891.2000000002</v>
      </c>
      <c r="N15">
        <f t="shared" si="8"/>
        <v>5129489338.9626322</v>
      </c>
      <c r="O15" s="10">
        <f t="shared" si="9"/>
        <v>5129489338.9626322</v>
      </c>
      <c r="P15">
        <f t="shared" si="6"/>
        <v>88152004.987499937</v>
      </c>
      <c r="Q15">
        <f t="shared" si="6"/>
        <v>5375394699.8214302</v>
      </c>
      <c r="R15">
        <f t="shared" si="2"/>
        <v>3942262939</v>
      </c>
      <c r="S15">
        <f t="shared" si="7"/>
        <v>5470549845.7142839</v>
      </c>
    </row>
    <row r="16" spans="1:19" ht="16" x14ac:dyDescent="0.45">
      <c r="A16" s="1">
        <v>2036</v>
      </c>
      <c r="B16">
        <f t="shared" si="3"/>
        <v>5236878149.9999981</v>
      </c>
      <c r="C16">
        <f t="shared" si="3"/>
        <v>61062577.000000045</v>
      </c>
      <c r="D16">
        <f t="shared" si="3"/>
        <v>21384875.000000019</v>
      </c>
      <c r="E16" s="4">
        <f t="shared" si="0"/>
        <v>82447452.00000006</v>
      </c>
      <c r="F16" s="8">
        <f t="shared" si="4"/>
        <v>63.517768262868749</v>
      </c>
      <c r="G16">
        <f t="shared" si="10"/>
        <v>100636771.63200004</v>
      </c>
      <c r="H16">
        <f t="shared" si="10"/>
        <v>77131243.079999968</v>
      </c>
      <c r="I16">
        <f t="shared" si="10"/>
        <v>44</v>
      </c>
      <c r="J16">
        <f t="shared" si="1"/>
        <v>88843558.749119997</v>
      </c>
      <c r="K16">
        <f t="shared" si="11"/>
        <v>57.977612801674582</v>
      </c>
      <c r="L16" s="6">
        <f t="shared" si="5"/>
        <v>1.5217149999999999</v>
      </c>
      <c r="M16">
        <f t="shared" si="12"/>
        <v>1450780.3200000003</v>
      </c>
      <c r="N16">
        <f t="shared" si="8"/>
        <v>5153145123.2539568</v>
      </c>
      <c r="O16" s="10">
        <f t="shared" si="9"/>
        <v>5153145123.2539568</v>
      </c>
      <c r="P16">
        <f t="shared" si="6"/>
        <v>90198582.524999931</v>
      </c>
      <c r="Q16">
        <f t="shared" si="6"/>
        <v>5485635604.5000019</v>
      </c>
      <c r="R16">
        <f t="shared" si="2"/>
        <v>3942262939</v>
      </c>
      <c r="S16">
        <f t="shared" si="7"/>
        <v>5588110376.9999981</v>
      </c>
    </row>
    <row r="17" spans="1:19" ht="16" x14ac:dyDescent="0.45">
      <c r="A17" s="1">
        <v>2037</v>
      </c>
      <c r="B17">
        <f t="shared" si="3"/>
        <v>5329350665.0714264</v>
      </c>
      <c r="C17">
        <f t="shared" si="3"/>
        <v>62178091.071428619</v>
      </c>
      <c r="D17">
        <f t="shared" si="3"/>
        <v>21762286.285714306</v>
      </c>
      <c r="E17" s="4">
        <f t="shared" si="0"/>
        <v>83940377.357142925</v>
      </c>
      <c r="F17" s="8">
        <f t="shared" si="4"/>
        <v>63.489715353512452</v>
      </c>
      <c r="G17">
        <f t="shared" si="10"/>
        <v>103783271.5011429</v>
      </c>
      <c r="H17">
        <f t="shared" si="10"/>
        <v>78140876.71714282</v>
      </c>
      <c r="I17">
        <f t="shared" si="10"/>
        <v>48</v>
      </c>
      <c r="J17">
        <f t="shared" si="1"/>
        <v>89892252.564822868</v>
      </c>
      <c r="K17">
        <f t="shared" si="11"/>
        <v>57.438297601554964</v>
      </c>
      <c r="L17" s="6">
        <f t="shared" si="5"/>
        <v>1.5217149999999999</v>
      </c>
      <c r="M17">
        <f t="shared" si="12"/>
        <v>1582669.4400000004</v>
      </c>
      <c r="N17">
        <f t="shared" si="8"/>
        <v>5165666326.7193289</v>
      </c>
      <c r="O17" s="10">
        <f t="shared" si="9"/>
        <v>5165666326.7193289</v>
      </c>
      <c r="P17">
        <f t="shared" si="6"/>
        <v>92245160.062499925</v>
      </c>
      <c r="Q17">
        <f t="shared" si="6"/>
        <v>5595876509.1785736</v>
      </c>
      <c r="R17">
        <f t="shared" si="2"/>
        <v>3942262939</v>
      </c>
      <c r="S17">
        <f t="shared" si="7"/>
        <v>5705670908.2857122</v>
      </c>
    </row>
    <row r="18" spans="1:19" ht="16" x14ac:dyDescent="0.45">
      <c r="A18" s="1">
        <v>2038</v>
      </c>
      <c r="B18">
        <f t="shared" si="3"/>
        <v>5421823180.1428547</v>
      </c>
      <c r="C18">
        <f t="shared" si="3"/>
        <v>63293605.142857194</v>
      </c>
      <c r="D18">
        <f t="shared" si="3"/>
        <v>22139697.571428593</v>
      </c>
      <c r="E18" s="4">
        <f t="shared" si="0"/>
        <v>85433302.714285791</v>
      </c>
      <c r="F18" s="8">
        <f t="shared" si="4"/>
        <v>63.462642879147886</v>
      </c>
      <c r="G18">
        <f t="shared" si="10"/>
        <v>106929771.37028576</v>
      </c>
      <c r="H18">
        <f t="shared" si="10"/>
        <v>79150510.354285672</v>
      </c>
      <c r="I18">
        <f t="shared" si="10"/>
        <v>52</v>
      </c>
      <c r="J18">
        <f t="shared" si="1"/>
        <v>90769997.081965715</v>
      </c>
      <c r="K18">
        <f t="shared" si="11"/>
        <v>56.898982401435347</v>
      </c>
      <c r="L18" s="6">
        <f t="shared" si="5"/>
        <v>1.5217149999999999</v>
      </c>
      <c r="M18">
        <f t="shared" si="12"/>
        <v>1714558.5600000005</v>
      </c>
      <c r="N18">
        <f t="shared" si="8"/>
        <v>5167329536.0242357</v>
      </c>
      <c r="O18" s="10">
        <f t="shared" si="9"/>
        <v>5167329536.0242357</v>
      </c>
      <c r="P18">
        <f t="shared" si="6"/>
        <v>94291737.59999992</v>
      </c>
      <c r="Q18">
        <f t="shared" si="6"/>
        <v>5706117413.8571453</v>
      </c>
      <c r="R18">
        <f t="shared" si="2"/>
        <v>3942262939</v>
      </c>
      <c r="S18">
        <f t="shared" si="7"/>
        <v>5823231439.5714264</v>
      </c>
    </row>
    <row r="19" spans="1:19" ht="16" x14ac:dyDescent="0.45">
      <c r="A19" s="1">
        <v>2039</v>
      </c>
      <c r="B19">
        <f t="shared" si="3"/>
        <v>5514295695.214283</v>
      </c>
      <c r="C19">
        <f t="shared" si="3"/>
        <v>64409119.214285769</v>
      </c>
      <c r="D19">
        <f t="shared" si="3"/>
        <v>22517108.857142881</v>
      </c>
      <c r="E19" s="4">
        <f t="shared" si="0"/>
        <v>86926228.071428657</v>
      </c>
      <c r="F19" s="8">
        <f t="shared" si="4"/>
        <v>63.436500323965504</v>
      </c>
      <c r="G19">
        <f t="shared" si="10"/>
        <v>110076271.23942862</v>
      </c>
      <c r="H19">
        <f t="shared" si="10"/>
        <v>80160143.991428524</v>
      </c>
      <c r="I19">
        <f t="shared" si="10"/>
        <v>56</v>
      </c>
      <c r="J19">
        <f t="shared" si="1"/>
        <v>91476792.300548553</v>
      </c>
      <c r="K19">
        <f t="shared" si="11"/>
        <v>56.35966720131573</v>
      </c>
      <c r="L19" s="6">
        <f t="shared" si="5"/>
        <v>1.5217149999999999</v>
      </c>
      <c r="M19">
        <f t="shared" si="12"/>
        <v>1846447.6800000006</v>
      </c>
      <c r="N19">
        <f t="shared" si="8"/>
        <v>5158411337.8341694</v>
      </c>
      <c r="O19" s="10">
        <f t="shared" si="9"/>
        <v>5158411337.8341694</v>
      </c>
      <c r="P19">
        <f t="shared" si="6"/>
        <v>96338315.137499914</v>
      </c>
      <c r="Q19">
        <f t="shared" si="6"/>
        <v>5816358318.535717</v>
      </c>
      <c r="R19">
        <f t="shared" si="2"/>
        <v>3942262939</v>
      </c>
      <c r="S19">
        <f t="shared" si="7"/>
        <v>5940791970.8571405</v>
      </c>
    </row>
    <row r="20" spans="1:19" ht="16" x14ac:dyDescent="0.45">
      <c r="A20" s="1">
        <v>2040</v>
      </c>
      <c r="B20">
        <f t="shared" si="3"/>
        <v>5606768210.2857113</v>
      </c>
      <c r="C20">
        <f t="shared" si="3"/>
        <v>65524633.285714343</v>
      </c>
      <c r="D20">
        <f t="shared" si="3"/>
        <v>22894520.142857168</v>
      </c>
      <c r="E20" s="4">
        <f t="shared" si="0"/>
        <v>88419153.428571507</v>
      </c>
      <c r="F20" s="8">
        <f t="shared" si="4"/>
        <v>63.411240583920325</v>
      </c>
      <c r="G20">
        <f t="shared" si="10"/>
        <v>113222771.10857148</v>
      </c>
      <c r="H20">
        <f t="shared" si="10"/>
        <v>81169777.628571376</v>
      </c>
      <c r="I20">
        <f t="shared" si="10"/>
        <v>60</v>
      </c>
      <c r="J20">
        <f t="shared" si="1"/>
        <v>92012638.220571429</v>
      </c>
      <c r="K20">
        <f t="shared" si="11"/>
        <v>55.820352001196113</v>
      </c>
      <c r="L20" s="6">
        <f t="shared" si="5"/>
        <v>1.5217149999999999</v>
      </c>
      <c r="M20">
        <f t="shared" si="12"/>
        <v>1978336.8000000007</v>
      </c>
      <c r="N20">
        <f t="shared" si="8"/>
        <v>5139188318.814621</v>
      </c>
      <c r="O20" s="10">
        <f t="shared" si="9"/>
        <v>5139188318.814621</v>
      </c>
      <c r="P20">
        <f t="shared" si="6"/>
        <v>98384892.674999908</v>
      </c>
      <c r="Q20">
        <f t="shared" si="6"/>
        <v>5926599223.2142887</v>
      </c>
      <c r="R20">
        <f t="shared" si="2"/>
        <v>3942262939</v>
      </c>
      <c r="S20">
        <f t="shared" si="7"/>
        <v>6058352502.1428547</v>
      </c>
    </row>
    <row r="21" spans="1:19" ht="16" x14ac:dyDescent="0.45">
      <c r="A21" s="1">
        <v>2041</v>
      </c>
      <c r="B21">
        <f t="shared" si="3"/>
        <v>5699240725.3571396</v>
      </c>
      <c r="C21">
        <f t="shared" si="3"/>
        <v>66640147.357142918</v>
      </c>
      <c r="D21">
        <f t="shared" si="3"/>
        <v>23271931.428571455</v>
      </c>
      <c r="E21" s="4">
        <f t="shared" si="0"/>
        <v>89912078.785714373</v>
      </c>
      <c r="F21" s="8">
        <f t="shared" si="4"/>
        <v>63.386819683482393</v>
      </c>
      <c r="G21">
        <f t="shared" si="10"/>
        <v>116369270.97771434</v>
      </c>
      <c r="H21">
        <f t="shared" si="10"/>
        <v>82179411.265714228</v>
      </c>
      <c r="I21">
        <f t="shared" si="10"/>
        <v>64</v>
      </c>
      <c r="J21">
        <f t="shared" si="1"/>
        <v>92377534.842034265</v>
      </c>
      <c r="K21">
        <f t="shared" si="11"/>
        <v>55.281036801076496</v>
      </c>
      <c r="L21" s="6">
        <f t="shared" si="5"/>
        <v>1.5217149999999999</v>
      </c>
      <c r="M21">
        <f t="shared" si="12"/>
        <v>2110225.9200000009</v>
      </c>
      <c r="N21">
        <f t="shared" si="8"/>
        <v>5109937065.6310759</v>
      </c>
      <c r="O21" s="10">
        <f t="shared" si="9"/>
        <v>5109937065.6310759</v>
      </c>
      <c r="P21">
        <f t="shared" si="6"/>
        <v>100431470.2124999</v>
      </c>
      <c r="Q21">
        <f t="shared" si="6"/>
        <v>6036840127.8928604</v>
      </c>
      <c r="R21">
        <f t="shared" si="2"/>
        <v>3942262939</v>
      </c>
      <c r="S21">
        <f t="shared" si="7"/>
        <v>6175913033.4285688</v>
      </c>
    </row>
    <row r="22" spans="1:19" ht="16" x14ac:dyDescent="0.45">
      <c r="A22" s="1">
        <v>2042</v>
      </c>
      <c r="B22">
        <f t="shared" si="3"/>
        <v>5791713240.4285679</v>
      </c>
      <c r="C22">
        <f t="shared" si="3"/>
        <v>67755661.428571492</v>
      </c>
      <c r="D22">
        <f t="shared" si="3"/>
        <v>23649342.714285742</v>
      </c>
      <c r="E22" s="4">
        <f t="shared" si="0"/>
        <v>91405004.142857239</v>
      </c>
      <c r="F22" s="8">
        <f t="shared" si="4"/>
        <v>63.363196520145401</v>
      </c>
      <c r="G22">
        <f t="shared" si="10"/>
        <v>119515770.84685721</v>
      </c>
      <c r="H22">
        <f t="shared" si="10"/>
        <v>83189044.90285708</v>
      </c>
      <c r="I22">
        <f t="shared" si="10"/>
        <v>68</v>
      </c>
      <c r="J22">
        <f t="shared" si="1"/>
        <v>92571482.164937109</v>
      </c>
      <c r="K22">
        <f t="shared" si="11"/>
        <v>54.741721600956879</v>
      </c>
      <c r="L22" s="6">
        <f t="shared" si="5"/>
        <v>1.5217149999999999</v>
      </c>
      <c r="M22">
        <f t="shared" si="12"/>
        <v>2242115.040000001</v>
      </c>
      <c r="N22">
        <f t="shared" si="8"/>
        <v>5070934164.9490261</v>
      </c>
      <c r="O22" s="10">
        <f t="shared" si="9"/>
        <v>5070934164.9490261</v>
      </c>
      <c r="P22">
        <f t="shared" si="6"/>
        <v>102478047.7499999</v>
      </c>
      <c r="Q22">
        <f t="shared" si="6"/>
        <v>6147081032.5714321</v>
      </c>
      <c r="R22">
        <f t="shared" si="2"/>
        <v>3942262939</v>
      </c>
      <c r="S22">
        <f t="shared" si="7"/>
        <v>6293473564.714283</v>
      </c>
    </row>
    <row r="23" spans="1:19" ht="16" x14ac:dyDescent="0.45">
      <c r="A23" s="1">
        <v>2043</v>
      </c>
      <c r="B23">
        <f t="shared" si="3"/>
        <v>5884185755.4999962</v>
      </c>
      <c r="C23">
        <f t="shared" si="3"/>
        <v>68871175.50000006</v>
      </c>
      <c r="D23">
        <f t="shared" si="3"/>
        <v>24026754.00000003</v>
      </c>
      <c r="E23" s="4">
        <f t="shared" si="0"/>
        <v>92897929.500000089</v>
      </c>
      <c r="F23" s="8">
        <f t="shared" si="4"/>
        <v>63.340332633570597</v>
      </c>
      <c r="G23">
        <f t="shared" si="10"/>
        <v>122662270.71600007</v>
      </c>
      <c r="H23">
        <f t="shared" si="10"/>
        <v>84198678.539999932</v>
      </c>
      <c r="I23">
        <f t="shared" si="10"/>
        <v>72</v>
      </c>
      <c r="J23">
        <f t="shared" si="1"/>
        <v>92594480.189279974</v>
      </c>
      <c r="K23">
        <f t="shared" si="11"/>
        <v>54.202406400837262</v>
      </c>
      <c r="L23" s="6">
        <f t="shared" si="5"/>
        <v>1.5217149999999999</v>
      </c>
      <c r="M23">
        <f t="shared" si="12"/>
        <v>2374004.1600000011</v>
      </c>
      <c r="N23">
        <f t="shared" si="8"/>
        <v>5022456203.4339628</v>
      </c>
      <c r="O23" s="10">
        <f t="shared" si="9"/>
        <v>5022456203.4339628</v>
      </c>
      <c r="P23">
        <f t="shared" si="6"/>
        <v>104524625.28749989</v>
      </c>
      <c r="Q23">
        <f t="shared" si="6"/>
        <v>6257321937.2500038</v>
      </c>
      <c r="R23">
        <f t="shared" si="2"/>
        <v>3942262939</v>
      </c>
      <c r="S23">
        <f t="shared" si="7"/>
        <v>6411034095.9999971</v>
      </c>
    </row>
    <row r="24" spans="1:19" ht="16" x14ac:dyDescent="0.45">
      <c r="A24" s="1">
        <v>2044</v>
      </c>
      <c r="B24">
        <f t="shared" si="3"/>
        <v>5976658270.5714245</v>
      </c>
      <c r="C24">
        <f t="shared" si="3"/>
        <v>69986689.571428627</v>
      </c>
      <c r="D24">
        <f t="shared" si="3"/>
        <v>24404165.285714317</v>
      </c>
      <c r="E24" s="4">
        <f t="shared" si="0"/>
        <v>94390854.85714294</v>
      </c>
      <c r="F24" s="8">
        <f t="shared" si="4"/>
        <v>63.318191996638603</v>
      </c>
      <c r="G24">
        <f t="shared" si="10"/>
        <v>125808770.58514293</v>
      </c>
      <c r="H24">
        <f t="shared" si="10"/>
        <v>85208312.177142784</v>
      </c>
      <c r="I24">
        <f t="shared" si="10"/>
        <v>76</v>
      </c>
      <c r="J24">
        <f t="shared" si="1"/>
        <v>92446528.915062815</v>
      </c>
      <c r="K24">
        <f t="shared" si="11"/>
        <v>53.663091200717645</v>
      </c>
      <c r="L24" s="6">
        <f t="shared" si="5"/>
        <v>1.5217149999999999</v>
      </c>
      <c r="M24">
        <f t="shared" si="12"/>
        <v>2505893.2800000012</v>
      </c>
      <c r="N24">
        <f t="shared" si="8"/>
        <v>4964779767.7513723</v>
      </c>
      <c r="O24" s="10">
        <f t="shared" si="9"/>
        <v>4964779767.7513723</v>
      </c>
      <c r="P24">
        <f t="shared" si="6"/>
        <v>106571202.82499988</v>
      </c>
      <c r="Q24">
        <f t="shared" si="6"/>
        <v>6367562841.9285755</v>
      </c>
      <c r="R24">
        <f t="shared" si="2"/>
        <v>3942262939</v>
      </c>
      <c r="S24">
        <f t="shared" si="7"/>
        <v>6528594627.2857113</v>
      </c>
    </row>
    <row r="25" spans="1:19" ht="16" x14ac:dyDescent="0.45">
      <c r="A25" s="1">
        <v>2045</v>
      </c>
      <c r="B25">
        <f t="shared" si="3"/>
        <v>6069130785.6428528</v>
      </c>
      <c r="C25">
        <f t="shared" si="3"/>
        <v>71102203.642857194</v>
      </c>
      <c r="D25">
        <f t="shared" si="3"/>
        <v>24781576.571428604</v>
      </c>
      <c r="E25" s="4">
        <f t="shared" si="0"/>
        <v>95883780.214285791</v>
      </c>
      <c r="F25" s="8">
        <f t="shared" si="4"/>
        <v>63.29674082602147</v>
      </c>
      <c r="G25">
        <f t="shared" si="10"/>
        <v>128955270.45428579</v>
      </c>
      <c r="H25">
        <f t="shared" si="10"/>
        <v>86217945.814285636</v>
      </c>
      <c r="I25">
        <f t="shared" si="10"/>
        <v>80</v>
      </c>
      <c r="J25">
        <f>G25-(G25-H25)*(I25/100)-M25</f>
        <v>92127628.342285663</v>
      </c>
      <c r="K25">
        <f t="shared" si="11"/>
        <v>53.123776000598028</v>
      </c>
      <c r="L25" s="6">
        <f t="shared" si="5"/>
        <v>1.5217149999999999</v>
      </c>
      <c r="M25">
        <f t="shared" si="12"/>
        <v>2637782.4000000013</v>
      </c>
      <c r="N25">
        <f t="shared" si="8"/>
        <v>4898181444.5667458</v>
      </c>
      <c r="O25" s="10">
        <f t="shared" si="9"/>
        <v>4898181444.5667458</v>
      </c>
      <c r="P25">
        <f t="shared" si="6"/>
        <v>108617780.36249988</v>
      </c>
      <c r="Q25">
        <f t="shared" si="6"/>
        <v>6477803746.6071472</v>
      </c>
      <c r="R25">
        <f t="shared" si="2"/>
        <v>3942262939</v>
      </c>
      <c r="S25">
        <f t="shared" si="7"/>
        <v>6646155158.5714254</v>
      </c>
    </row>
    <row r="26" spans="1:19" ht="16" x14ac:dyDescent="0.45">
      <c r="A26" s="1">
        <v>2046</v>
      </c>
      <c r="B26">
        <f t="shared" si="3"/>
        <v>6161603300.7142811</v>
      </c>
      <c r="C26">
        <f t="shared" si="3"/>
        <v>72217717.714285761</v>
      </c>
      <c r="D26">
        <f t="shared" si="3"/>
        <v>25158987.857142892</v>
      </c>
      <c r="E26" s="4">
        <f t="shared" si="0"/>
        <v>97376705.571428657</v>
      </c>
      <c r="F26" s="8">
        <f t="shared" si="4"/>
        <v>63.275947410179789</v>
      </c>
      <c r="G26">
        <f t="shared" si="10"/>
        <v>132101770.32342865</v>
      </c>
      <c r="H26">
        <f t="shared" si="10"/>
        <v>87227579.451428488</v>
      </c>
      <c r="I26">
        <f t="shared" si="10"/>
        <v>84</v>
      </c>
      <c r="J26">
        <f t="shared" si="1"/>
        <v>91637778.470948517</v>
      </c>
      <c r="K26">
        <f t="shared" si="11"/>
        <v>52.584460800478411</v>
      </c>
      <c r="L26" s="6">
        <f t="shared" si="5"/>
        <v>1.5217149999999999</v>
      </c>
      <c r="M26">
        <f t="shared" si="12"/>
        <v>2769671.5200000014</v>
      </c>
      <c r="N26">
        <f t="shared" si="8"/>
        <v>4822937820.5455732</v>
      </c>
      <c r="O26" s="10">
        <f t="shared" si="9"/>
        <v>4822937820.5455732</v>
      </c>
      <c r="P26">
        <f t="shared" si="6"/>
        <v>110664357.89999987</v>
      </c>
      <c r="Q26">
        <f t="shared" si="6"/>
        <v>6588044651.2857189</v>
      </c>
      <c r="R26">
        <f t="shared" si="2"/>
        <v>3942262939</v>
      </c>
      <c r="S26">
        <f t="shared" si="7"/>
        <v>6763715689.8571396</v>
      </c>
    </row>
    <row r="27" spans="1:19" ht="16" x14ac:dyDescent="0.45">
      <c r="A27" s="1">
        <v>2047</v>
      </c>
      <c r="B27">
        <f t="shared" si="3"/>
        <v>6254075815.7857094</v>
      </c>
      <c r="C27">
        <f t="shared" si="3"/>
        <v>73333231.785714328</v>
      </c>
      <c r="D27">
        <f t="shared" si="3"/>
        <v>25536399.142857179</v>
      </c>
      <c r="E27" s="4">
        <f t="shared" si="0"/>
        <v>98869630.928571507</v>
      </c>
      <c r="F27" s="8">
        <f t="shared" si="4"/>
        <v>63.255781952943416</v>
      </c>
      <c r="G27">
        <f t="shared" si="10"/>
        <v>135248270.19257149</v>
      </c>
      <c r="H27">
        <f t="shared" si="10"/>
        <v>88237213.08857134</v>
      </c>
      <c r="I27">
        <f t="shared" si="10"/>
        <v>88</v>
      </c>
      <c r="J27">
        <f t="shared" si="1"/>
        <v>90976979.301051363</v>
      </c>
      <c r="K27">
        <f t="shared" si="11"/>
        <v>52.045145600358794</v>
      </c>
      <c r="L27" s="6">
        <f t="shared" si="5"/>
        <v>1.5217149999999999</v>
      </c>
      <c r="M27">
        <f t="shared" si="12"/>
        <v>2901560.6400000015</v>
      </c>
      <c r="N27">
        <f t="shared" si="8"/>
        <v>4739325482.353344</v>
      </c>
      <c r="O27" s="10">
        <f t="shared" si="9"/>
        <v>4739325482.353344</v>
      </c>
      <c r="P27">
        <f t="shared" si="6"/>
        <v>112710935.43749987</v>
      </c>
      <c r="Q27">
        <f t="shared" si="6"/>
        <v>6698285555.9642906</v>
      </c>
      <c r="R27">
        <f t="shared" si="2"/>
        <v>3942262939</v>
      </c>
      <c r="S27">
        <f t="shared" si="7"/>
        <v>6881276221.1428537</v>
      </c>
    </row>
    <row r="28" spans="1:19" ht="16" x14ac:dyDescent="0.45">
      <c r="A28" s="1">
        <v>2048</v>
      </c>
      <c r="B28">
        <f t="shared" si="3"/>
        <v>6346548330.8571377</v>
      </c>
      <c r="C28">
        <f t="shared" si="3"/>
        <v>74448745.857142895</v>
      </c>
      <c r="D28">
        <f t="shared" si="3"/>
        <v>25913810.428571466</v>
      </c>
      <c r="E28" s="4">
        <f t="shared" si="0"/>
        <v>100362556.28571436</v>
      </c>
      <c r="F28" s="8">
        <f t="shared" si="4"/>
        <v>63.236216431052661</v>
      </c>
      <c r="G28">
        <f t="shared" si="10"/>
        <v>138394770.06171435</v>
      </c>
      <c r="H28">
        <f t="shared" si="10"/>
        <v>89246846.725714192</v>
      </c>
      <c r="I28">
        <f t="shared" si="10"/>
        <v>92</v>
      </c>
      <c r="J28">
        <f t="shared" si="1"/>
        <v>90145230.832594201</v>
      </c>
      <c r="K28">
        <f t="shared" si="11"/>
        <v>51.505830400239176</v>
      </c>
      <c r="L28" s="6">
        <f t="shared" si="5"/>
        <v>1.5217149999999999</v>
      </c>
      <c r="M28">
        <f t="shared" si="12"/>
        <v>3033449.7600000016</v>
      </c>
      <c r="N28">
        <f t="shared" si="8"/>
        <v>4647621016.6555462</v>
      </c>
      <c r="O28" s="10">
        <f t="shared" si="9"/>
        <v>4647621016.6555462</v>
      </c>
      <c r="P28">
        <f t="shared" si="6"/>
        <v>114757512.97499986</v>
      </c>
      <c r="Q28">
        <f t="shared" si="6"/>
        <v>6808526460.6428623</v>
      </c>
      <c r="R28">
        <f t="shared" si="2"/>
        <v>3942262939</v>
      </c>
      <c r="S28">
        <f t="shared" si="7"/>
        <v>6998836752.4285679</v>
      </c>
    </row>
    <row r="29" spans="1:19" ht="16" x14ac:dyDescent="0.45">
      <c r="A29" s="1">
        <v>2049</v>
      </c>
      <c r="B29">
        <f t="shared" si="3"/>
        <v>6439020845.928566</v>
      </c>
      <c r="C29">
        <f t="shared" si="3"/>
        <v>75564259.928571463</v>
      </c>
      <c r="D29">
        <f t="shared" si="3"/>
        <v>26291221.714285754</v>
      </c>
      <c r="E29" s="4">
        <f t="shared" si="0"/>
        <v>101855481.64285722</v>
      </c>
      <c r="F29" s="8">
        <f t="shared" si="4"/>
        <v>63.21722446422806</v>
      </c>
      <c r="G29">
        <f t="shared" si="10"/>
        <v>141541269.93085721</v>
      </c>
      <c r="H29">
        <f t="shared" si="10"/>
        <v>90256480.362857044</v>
      </c>
      <c r="I29">
        <f t="shared" si="10"/>
        <v>96</v>
      </c>
      <c r="J29">
        <f t="shared" si="1"/>
        <v>89142533.06557706</v>
      </c>
      <c r="K29">
        <f t="shared" si="11"/>
        <v>50.966515200119559</v>
      </c>
      <c r="L29" s="6">
        <f t="shared" si="5"/>
        <v>1.5217149999999999</v>
      </c>
      <c r="M29">
        <f t="shared" si="12"/>
        <v>3165338.8800000018</v>
      </c>
      <c r="N29">
        <f t="shared" si="8"/>
        <v>4548101010.1176729</v>
      </c>
      <c r="O29" s="10">
        <f t="shared" si="9"/>
        <v>4548101010.1176729</v>
      </c>
      <c r="P29">
        <f t="shared" si="6"/>
        <v>116804090.51249985</v>
      </c>
      <c r="Q29">
        <f t="shared" si="6"/>
        <v>6918767365.321434</v>
      </c>
      <c r="R29">
        <f t="shared" si="2"/>
        <v>3942262939</v>
      </c>
      <c r="S29">
        <f t="shared" si="7"/>
        <v>7116397283.714282</v>
      </c>
    </row>
    <row r="30" spans="1:19" ht="18" thickBot="1" x14ac:dyDescent="0.5">
      <c r="A30" s="1">
        <v>2050</v>
      </c>
      <c r="B30" s="9">
        <v>6531493361</v>
      </c>
      <c r="C30" s="2">
        <v>76679774</v>
      </c>
      <c r="D30" s="3">
        <v>26668633</v>
      </c>
      <c r="E30" s="4">
        <f t="shared" si="0"/>
        <v>103348407</v>
      </c>
      <c r="F30" s="8">
        <f>B30/(SUM(C30:D30))</f>
        <v>63.198781196501656</v>
      </c>
      <c r="G30" s="2">
        <f>SUM(C30:D30)*1.4</f>
        <v>144687769.79999998</v>
      </c>
      <c r="H30" s="5">
        <v>91266114</v>
      </c>
      <c r="I30" s="7">
        <v>100</v>
      </c>
      <c r="J30">
        <f>G30-(G30-H30)*(I30/100)-M30</f>
        <v>87968886</v>
      </c>
      <c r="K30" s="5">
        <v>50.427199999999999</v>
      </c>
      <c r="L30" s="6">
        <f t="shared" si="5"/>
        <v>1.5217149999999999</v>
      </c>
      <c r="M30" s="2">
        <v>3297228</v>
      </c>
      <c r="N30">
        <f>J30*K30+L30*M30</f>
        <v>4441042049.40522</v>
      </c>
      <c r="O30" s="10">
        <f>N30</f>
        <v>4441042049.40522</v>
      </c>
      <c r="P30">
        <f>(C30+D30)*0.15+(C30+D30)</f>
        <v>118850668.05</v>
      </c>
      <c r="Q30" s="3">
        <v>7029008270</v>
      </c>
      <c r="R30">
        <f t="shared" si="2"/>
        <v>3942262939</v>
      </c>
      <c r="S30" s="3">
        <v>7233957815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2025-02-27T13:15:54Z</dcterms:created>
  <dcterms:modified xsi:type="dcterms:W3CDTF">2025-04-10T10:06:20Z</dcterms:modified>
</cp:coreProperties>
</file>