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3040" windowHeight="8325" tabRatio="902" firstSheet="1" activeTab="1"/>
  </bookViews>
  <sheets>
    <sheet name="validation" sheetId="35" state="hidden" r:id="rId1"/>
    <sheet name="Admin panel" sheetId="36" r:id="rId2"/>
    <sheet name="Girov" sheetId="37" r:id="rId3"/>
    <sheet name="Add wind" sheetId="38" r:id="rId4"/>
    <sheet name="Təsvir" sheetId="27" r:id="rId5"/>
    <sheet name="Mutexessis" sheetId="31" state="hidden" r:id="rId6"/>
    <sheet name="Individual" sheetId="34" r:id="rId7"/>
    <sheet name="Admin" sheetId="2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1" l="1"/>
  <c r="N18" i="31" s="1"/>
  <c r="N19" i="31"/>
  <c r="I18" i="31"/>
  <c r="H18" i="31"/>
  <c r="G18" i="31"/>
  <c r="F18" i="31"/>
  <c r="J17" i="31"/>
  <c r="J14" i="31"/>
  <c r="I13" i="31"/>
  <c r="L11" i="31"/>
  <c r="I12" i="31"/>
  <c r="H12" i="31"/>
  <c r="H13" i="31" s="1"/>
  <c r="G12" i="31"/>
  <c r="G13" i="31" s="1"/>
  <c r="F12" i="31"/>
  <c r="F13" i="31" s="1"/>
  <c r="L10" i="31"/>
  <c r="J10" i="31"/>
  <c r="J11" i="31" s="1"/>
  <c r="J18" i="31" l="1"/>
  <c r="N17" i="31" s="1"/>
  <c r="N20" i="31" s="1"/>
  <c r="J13" i="31"/>
  <c r="J12" i="31"/>
  <c r="F15" i="31" l="1"/>
  <c r="N11" i="31" s="1"/>
  <c r="N12" i="31" s="1"/>
  <c r="N13" i="31"/>
  <c r="F24" i="31"/>
  <c r="N10" i="31"/>
  <c r="N22" i="31" l="1"/>
</calcChain>
</file>

<file path=xl/sharedStrings.xml><?xml version="1.0" encoding="utf-8"?>
<sst xmlns="http://schemas.openxmlformats.org/spreadsheetml/2006/main" count="418" uniqueCount="217">
  <si>
    <t>Komissiya</t>
  </si>
  <si>
    <t>Faiz</t>
  </si>
  <si>
    <t>Tutulma</t>
  </si>
  <si>
    <t>REGION</t>
  </si>
  <si>
    <t>Filial</t>
  </si>
  <si>
    <t>NIZAMI</t>
  </si>
  <si>
    <t>MICRO OFIS 1</t>
  </si>
  <si>
    <t>MO 08-ŞABRAN PORTFELI</t>
  </si>
  <si>
    <t>MO 05-KÜRDƏMIR PORTFELI</t>
  </si>
  <si>
    <t>MO 02-QAZAX PORTFELI</t>
  </si>
  <si>
    <t>MO 03-GÖYÇAY PORTFELI</t>
  </si>
  <si>
    <t>MO 09-BEYLƏQAN PORTFELI</t>
  </si>
  <si>
    <t>MO 10-ZƏRDAB PORTFELI</t>
  </si>
  <si>
    <t>MO 06-QƏBƏLƏ PORTFELI</t>
  </si>
  <si>
    <t>MO 11-AĞDAŞ PORTFELI</t>
  </si>
  <si>
    <t>NƏSIMI</t>
  </si>
  <si>
    <t>QUBA</t>
  </si>
  <si>
    <t>AZNEFT</t>
  </si>
  <si>
    <t>NƏRİMANOV</t>
  </si>
  <si>
    <t>AZADLIQ</t>
  </si>
  <si>
    <t>XAÇMAZ</t>
  </si>
  <si>
    <t>MEMAR</t>
  </si>
  <si>
    <t>ŞIRVAN</t>
  </si>
  <si>
    <t>MINGƏÇEVIR</t>
  </si>
  <si>
    <t>NEFTÇILƏR</t>
  </si>
  <si>
    <t>CƏLILABAD</t>
  </si>
  <si>
    <t>QAX</t>
  </si>
  <si>
    <t>YASAMAL</t>
  </si>
  <si>
    <t>ŞƏKİ</t>
  </si>
  <si>
    <t>XIRDALAN</t>
  </si>
  <si>
    <t>NAXÇIVAN</t>
  </si>
  <si>
    <t>AĞCABƏDI</t>
  </si>
  <si>
    <t>SKMF</t>
  </si>
  <si>
    <t>SİF kod</t>
  </si>
  <si>
    <t>Bölgə</t>
  </si>
  <si>
    <t>S.A.A</t>
  </si>
  <si>
    <t>Vəzifə</t>
  </si>
  <si>
    <t>ABŞERON</t>
  </si>
  <si>
    <t>Fehruzov Rovsan Tofiq</t>
  </si>
  <si>
    <t>Nuruzadə Nurlan Nuxrət</t>
  </si>
  <si>
    <t>Əsgərov Allahverdi Yəhya</t>
  </si>
  <si>
    <t>Əbilov Məhəbbət İlham</t>
  </si>
  <si>
    <t>Aslanov Samsi Qabil</t>
  </si>
  <si>
    <t>Abdullazadə Qismət Mehdi</t>
  </si>
  <si>
    <t>MIKRO OFIS</t>
  </si>
  <si>
    <t>QR</t>
  </si>
  <si>
    <t>KBM</t>
  </si>
  <si>
    <t>KKM</t>
  </si>
  <si>
    <t>KAM</t>
  </si>
  <si>
    <t>KM</t>
  </si>
  <si>
    <t>BAKIXANOV 1</t>
  </si>
  <si>
    <t>BAKIXANOV 2</t>
  </si>
  <si>
    <t>SUMQAYIT 1</t>
  </si>
  <si>
    <t>ƏHMƏDLI 1</t>
  </si>
  <si>
    <t>ƏHMƏDLI 2</t>
  </si>
  <si>
    <t>BƏRDƏ 1</t>
  </si>
  <si>
    <t>BƏRDƏ 2</t>
  </si>
  <si>
    <t>GƏNCƏ 1</t>
  </si>
  <si>
    <t>GƏNCƏ 2</t>
  </si>
  <si>
    <t>LƏNKƏRAN 1</t>
  </si>
  <si>
    <t>LƏNKƏRAN 2</t>
  </si>
  <si>
    <t>MASALLI 1</t>
  </si>
  <si>
    <t>MASALLI 3</t>
  </si>
  <si>
    <t>MASALLI 2</t>
  </si>
  <si>
    <t>SABIRABAD 1</t>
  </si>
  <si>
    <t>TOVUZ 1</t>
  </si>
  <si>
    <t>TOVUZ 2</t>
  </si>
  <si>
    <t>YEVLAX 1</t>
  </si>
  <si>
    <t>ZAQATALA 1</t>
  </si>
  <si>
    <t>ZAQATALA 2</t>
  </si>
  <si>
    <t>Bonus Kom.</t>
  </si>
  <si>
    <t>Region</t>
  </si>
  <si>
    <t>Məhsul</t>
  </si>
  <si>
    <t>Bank</t>
  </si>
  <si>
    <t>Portfel</t>
  </si>
  <si>
    <t>Bonus</t>
  </si>
  <si>
    <t>Total</t>
  </si>
  <si>
    <t>Abşeron</t>
  </si>
  <si>
    <t>Individual</t>
  </si>
  <si>
    <t>PAR</t>
  </si>
  <si>
    <t>"- - - - - -"</t>
  </si>
  <si>
    <t>Komis.</t>
  </si>
  <si>
    <t>Girov</t>
  </si>
  <si>
    <t>Artım</t>
  </si>
  <si>
    <t>Ay</t>
  </si>
  <si>
    <t>Limit</t>
  </si>
  <si>
    <t>Yekun</t>
  </si>
  <si>
    <t>Cost</t>
  </si>
  <si>
    <t>AKIA</t>
  </si>
  <si>
    <t>Net Faiz gəlir</t>
  </si>
  <si>
    <t>Noyabr</t>
  </si>
  <si>
    <t>Oktyabr</t>
  </si>
  <si>
    <t>Disburse</t>
  </si>
  <si>
    <t>Istehlak</t>
  </si>
  <si>
    <t>İstehlak</t>
  </si>
  <si>
    <t>Parametrler</t>
  </si>
  <si>
    <t>MUTEXESSIS BONUS PARAMETRLERI</t>
  </si>
  <si>
    <t>*Vəzifə</t>
  </si>
  <si>
    <t>*Bölgə</t>
  </si>
  <si>
    <t>*Filial</t>
  </si>
  <si>
    <t>Bonus araligi</t>
  </si>
  <si>
    <t>*Ay</t>
  </si>
  <si>
    <t>Yanvar</t>
  </si>
  <si>
    <t>Aprel</t>
  </si>
  <si>
    <t>May</t>
  </si>
  <si>
    <t>Iyun</t>
  </si>
  <si>
    <t>Iyul</t>
  </si>
  <si>
    <t>Avqust</t>
  </si>
  <si>
    <t xml:space="preserve">Fevral </t>
  </si>
  <si>
    <t>Mart</t>
  </si>
  <si>
    <t>* Default olaraq sonuncu ayin melumatlari eks olunacaq</t>
  </si>
  <si>
    <t>Sentyabr</t>
  </si>
  <si>
    <t>Fevral</t>
  </si>
  <si>
    <t>Individual mebleg</t>
  </si>
  <si>
    <t>*Filial rehberleri filialin, qrup rehberleri oz qruplarinin iscilerinin melumatlarini gore bilecek</t>
  </si>
  <si>
    <t>Portfel Bank</t>
  </si>
  <si>
    <t>Portfel AKİA</t>
  </si>
  <si>
    <t>Portfel SKMF</t>
  </si>
  <si>
    <t>Portfel İstehlak</t>
  </si>
  <si>
    <t>Performans</t>
  </si>
  <si>
    <t>Product name</t>
  </si>
  <si>
    <t>KTF Kredit</t>
  </si>
  <si>
    <t>Micro Asel</t>
  </si>
  <si>
    <t>Mikro Kredit</t>
  </si>
  <si>
    <t>Mikro Kredit Xətti</t>
  </si>
  <si>
    <t>Nağd İstehlak Asel-AMD</t>
  </si>
  <si>
    <t>SKMF Kredit</t>
  </si>
  <si>
    <t>SKMF Kredit_Subsidiya</t>
  </si>
  <si>
    <t>Kateqoriya</t>
  </si>
  <si>
    <t>Qeyd</t>
  </si>
  <si>
    <t>Aralıq</t>
  </si>
  <si>
    <t>Komis</t>
  </si>
  <si>
    <t>Limit KM</t>
  </si>
  <si>
    <t>Limit QR</t>
  </si>
  <si>
    <t>Profit</t>
  </si>
  <si>
    <t>ASA</t>
  </si>
  <si>
    <t>FIN</t>
  </si>
  <si>
    <t>SERIAL_NUMBER</t>
  </si>
  <si>
    <t>CIF</t>
  </si>
  <si>
    <t>INSPEKTOR</t>
  </si>
  <si>
    <t>INSPEKTOR_CIF</t>
  </si>
  <si>
    <t>ACCOUNT_NUMBER</t>
  </si>
  <si>
    <t>COLLAT_CODE1</t>
  </si>
  <si>
    <t>AMOUNT_FINANCED</t>
  </si>
  <si>
    <t>COLLAT_VALUE1</t>
  </si>
  <si>
    <t>LAST_GIROVUN_LIKVID_DEYERI1</t>
  </si>
  <si>
    <t>EMSAL</t>
  </si>
  <si>
    <t>GIROV</t>
  </si>
  <si>
    <t>NEW_OR_REPEAT1</t>
  </si>
  <si>
    <t>GIROV_KATEQ1</t>
  </si>
  <si>
    <t>SIGORTA_SIRKET1</t>
  </si>
  <si>
    <t>SIGORTA</t>
  </si>
  <si>
    <t>VERILME_TARIXI</t>
  </si>
  <si>
    <t>ESAS_QALIQ</t>
  </si>
  <si>
    <t>BITME_TARIXI</t>
  </si>
  <si>
    <t>REAL_BITME_TARIXI</t>
  </si>
  <si>
    <t>GIROV_TARIX1</t>
  </si>
  <si>
    <t>STATUS</t>
  </si>
  <si>
    <t>QIZIL</t>
  </si>
  <si>
    <t>EMLAK</t>
  </si>
  <si>
    <t>AVTO</t>
  </si>
  <si>
    <t>TOTAL</t>
  </si>
  <si>
    <t>A</t>
  </si>
  <si>
    <t>B</t>
  </si>
  <si>
    <t>Girov Əmlak</t>
  </si>
  <si>
    <t>Girov Qızıl</t>
  </si>
  <si>
    <t>Girov Avto</t>
  </si>
  <si>
    <t>Portfel və artım</t>
  </si>
  <si>
    <t>İndividual (Dəyişkən) Limitə daxil</t>
  </si>
  <si>
    <t>Orta portfel faizi</t>
  </si>
  <si>
    <t>Bonus Portfel</t>
  </si>
  <si>
    <t>Net gəlir Artımı</t>
  </si>
  <si>
    <t>Artım bonus</t>
  </si>
  <si>
    <t>Limitdən kənar</t>
  </si>
  <si>
    <t>Bonus Performance</t>
  </si>
  <si>
    <t>Performance</t>
  </si>
  <si>
    <t>Bonus Girov</t>
  </si>
  <si>
    <t>Say</t>
  </si>
  <si>
    <t>Mikro</t>
  </si>
  <si>
    <t>PAR interval</t>
  </si>
  <si>
    <t>Max</t>
  </si>
  <si>
    <t>Plan/Fakt %</t>
  </si>
  <si>
    <t>Position</t>
  </si>
  <si>
    <t>Ad Soyad</t>
  </si>
  <si>
    <t>İmanov Ömər</t>
  </si>
  <si>
    <t>Final bonus</t>
  </si>
  <si>
    <t>Unit</t>
  </si>
  <si>
    <t>Başlama  tarixi</t>
  </si>
  <si>
    <t>Bitmə tarixi</t>
  </si>
  <si>
    <t>3 aylıq hədəf</t>
  </si>
  <si>
    <t>6 aylıq hədəf</t>
  </si>
  <si>
    <t>Mustafayev Seymur Teymur</t>
  </si>
  <si>
    <t>Mikayılzadə Mikayıl Ədalət</t>
  </si>
  <si>
    <t>Mirzəliyev Sərxan Elxan</t>
  </si>
  <si>
    <t>Musayev İlkin Faiq</t>
  </si>
  <si>
    <t>YASAMAL 1</t>
  </si>
  <si>
    <t>Bayramov Tahir Şükür</t>
  </si>
  <si>
    <t>YASAMAL 2</t>
  </si>
  <si>
    <t>Alakbarov Aqil Qulu</t>
  </si>
  <si>
    <t>MO 12-ASTARA PORTFELI</t>
  </si>
  <si>
    <t>Aliyev Samir Yahya</t>
  </si>
  <si>
    <t>Abdullayev Anar Mustafa</t>
  </si>
  <si>
    <t>QAZAX</t>
  </si>
  <si>
    <t>Abadov Rüfət Şakir</t>
  </si>
  <si>
    <t>Rəsulov Orxan İbrahim</t>
  </si>
  <si>
    <t>Mammadov Əlyar Sabir</t>
  </si>
  <si>
    <t>MO 13-SALYAN</t>
  </si>
  <si>
    <t>Ismayılov Vasif Novruz</t>
  </si>
  <si>
    <t>Siğortalı</t>
  </si>
  <si>
    <t>Yes</t>
  </si>
  <si>
    <t>No</t>
  </si>
  <si>
    <t>* Mütəxəssislər yalnız öz məlumatlarını görə biləcək</t>
  </si>
  <si>
    <t>* Baş ofis bütün məlumatları görə biləcək</t>
  </si>
  <si>
    <t>* Filial rehberleri filialin, qrup rehberleri oz qruplarinin iscilerinin melumatlarini gore bilecek</t>
  </si>
  <si>
    <t>Status</t>
  </si>
  <si>
    <t>Təsdiq edilib</t>
  </si>
  <si>
    <t>Baxılır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</si>
</sst>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/>
        <bgColor theme="4" tint="0.79998168889431442"/>
      </patternFill>
    </fill>
  </fills>
  <borders count="5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>
      <alignment vertical="top"/>
    </xf>
    <xf numFmtId="0" fontId="7" fillId="0" borderId="0"/>
    <xf numFmtId="0" fontId="6" fillId="0" borderId="0">
      <alignment vertical="top"/>
    </xf>
    <xf numFmtId="0" fontId="7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1" fillId="2" borderId="1" xfId="0" applyFont="1" applyFill="1" applyBorder="1" applyAlignment="1" applyProtection="1">
      <alignment horizontal="center"/>
      <protection hidden="1"/>
    </xf>
    <xf numFmtId="9" fontId="2" fillId="3" borderId="1" xfId="0" applyNumberFormat="1" applyFont="1" applyFill="1" applyBorder="1" applyAlignment="1" applyProtection="1">
      <alignment horizontal="center"/>
      <protection hidden="1"/>
    </xf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3" fontId="0" fillId="0" borderId="7" xfId="0" applyNumberFormat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hidden="1"/>
    </xf>
    <xf numFmtId="3" fontId="4" fillId="5" borderId="3" xfId="1" applyNumberFormat="1" applyFont="1" applyFill="1" applyBorder="1" applyAlignment="1" applyProtection="1">
      <alignment horizontal="center" vertical="center"/>
      <protection hidden="1"/>
    </xf>
    <xf numFmtId="0" fontId="4" fillId="4" borderId="10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/>
      <protection hidden="1"/>
    </xf>
    <xf numFmtId="0" fontId="4" fillId="4" borderId="15" xfId="0" applyFont="1" applyFill="1" applyBorder="1" applyProtection="1">
      <protection hidden="1"/>
    </xf>
    <xf numFmtId="0" fontId="4" fillId="4" borderId="15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right"/>
      <protection hidden="1"/>
    </xf>
    <xf numFmtId="0" fontId="4" fillId="5" borderId="16" xfId="0" applyFont="1" applyFill="1" applyBorder="1" applyAlignment="1" applyProtection="1">
      <alignment horizontal="right"/>
      <protection hidden="1"/>
    </xf>
    <xf numFmtId="3" fontId="2" fillId="3" borderId="1" xfId="1" applyNumberFormat="1" applyFont="1" applyFill="1" applyBorder="1" applyAlignment="1" applyProtection="1">
      <alignment horizontal="center"/>
      <protection hidden="1"/>
    </xf>
    <xf numFmtId="3" fontId="0" fillId="0" borderId="13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4" fillId="4" borderId="6" xfId="0" applyFont="1" applyFill="1" applyBorder="1" applyAlignment="1" applyProtection="1">
      <alignment horizontal="center" vertical="center"/>
      <protection hidden="1"/>
    </xf>
    <xf numFmtId="3" fontId="4" fillId="5" borderId="4" xfId="1" applyNumberFormat="1" applyFont="1" applyFill="1" applyBorder="1" applyAlignment="1" applyProtection="1">
      <alignment horizontal="center" vertical="center"/>
      <protection hidden="1"/>
    </xf>
    <xf numFmtId="9" fontId="2" fillId="0" borderId="1" xfId="0" applyNumberFormat="1" applyFont="1" applyFill="1" applyBorder="1" applyAlignment="1" applyProtection="1">
      <alignment horizontal="center"/>
      <protection hidden="1"/>
    </xf>
    <xf numFmtId="10" fontId="2" fillId="0" borderId="1" xfId="0" applyNumberFormat="1" applyFont="1" applyFill="1" applyBorder="1" applyAlignment="1" applyProtection="1">
      <alignment horizontal="center"/>
      <protection hidden="1"/>
    </xf>
    <xf numFmtId="3" fontId="4" fillId="5" borderId="12" xfId="1" applyNumberFormat="1" applyFont="1" applyFill="1" applyBorder="1" applyAlignment="1" applyProtection="1">
      <alignment horizontal="center" vertical="center"/>
      <protection hidden="1"/>
    </xf>
    <xf numFmtId="3" fontId="0" fillId="10" borderId="14" xfId="0" applyNumberFormat="1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0" fontId="0" fillId="0" borderId="2" xfId="0" applyBorder="1"/>
    <xf numFmtId="0" fontId="4" fillId="4" borderId="2" xfId="0" applyFont="1" applyFill="1" applyBorder="1" applyAlignment="1" applyProtection="1">
      <alignment horizontal="center"/>
      <protection hidden="1"/>
    </xf>
    <xf numFmtId="0" fontId="4" fillId="4" borderId="2" xfId="0" applyFont="1" applyFill="1" applyBorder="1" applyProtection="1">
      <protection hidden="1"/>
    </xf>
    <xf numFmtId="0" fontId="0" fillId="0" borderId="2" xfId="0" applyFill="1" applyBorder="1"/>
    <xf numFmtId="3" fontId="0" fillId="0" borderId="8" xfId="0" applyNumberForma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3" fontId="0" fillId="9" borderId="7" xfId="0" applyNumberFormat="1" applyFill="1" applyBorder="1" applyAlignment="1">
      <alignment horizontal="center" vertical="center"/>
    </xf>
    <xf numFmtId="3" fontId="0" fillId="9" borderId="8" xfId="0" applyNumberFormat="1" applyFill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0" fillId="0" borderId="24" xfId="0" applyFill="1" applyBorder="1"/>
    <xf numFmtId="3" fontId="0" fillId="0" borderId="25" xfId="0" applyNumberFormat="1" applyBorder="1" applyAlignment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/>
      <protection hidden="1"/>
    </xf>
    <xf numFmtId="0" fontId="5" fillId="0" borderId="13" xfId="0" applyFont="1" applyFill="1" applyBorder="1"/>
    <xf numFmtId="0" fontId="5" fillId="0" borderId="2" xfId="0" applyFont="1" applyFill="1" applyBorder="1"/>
    <xf numFmtId="0" fontId="0" fillId="0" borderId="0" xfId="0" applyBorder="1"/>
    <xf numFmtId="0" fontId="10" fillId="0" borderId="0" xfId="0" applyFont="1"/>
    <xf numFmtId="0" fontId="4" fillId="4" borderId="15" xfId="0" applyFont="1" applyFill="1" applyBorder="1" applyAlignment="1" applyProtection="1">
      <alignment horizontal="center" vertical="center"/>
      <protection hidden="1"/>
    </xf>
    <xf numFmtId="0" fontId="1" fillId="4" borderId="26" xfId="0" applyFont="1" applyFill="1" applyBorder="1" applyAlignment="1" applyProtection="1">
      <alignment horizontal="center" vertical="center"/>
      <protection hidden="1"/>
    </xf>
    <xf numFmtId="0" fontId="4" fillId="4" borderId="27" xfId="0" applyFont="1" applyFill="1" applyBorder="1" applyAlignment="1" applyProtection="1">
      <alignment horizontal="center" vertical="center"/>
      <protection hidden="1"/>
    </xf>
    <xf numFmtId="0" fontId="1" fillId="4" borderId="6" xfId="0" applyFont="1" applyFill="1" applyBorder="1" applyAlignment="1" applyProtection="1">
      <alignment horizontal="center" vertical="center"/>
      <protection hidden="1"/>
    </xf>
    <xf numFmtId="3" fontId="4" fillId="5" borderId="22" xfId="1" applyNumberFormat="1" applyFont="1" applyFill="1" applyBorder="1" applyAlignment="1" applyProtection="1">
      <alignment horizontal="center" vertical="center"/>
      <protection hidden="1"/>
    </xf>
    <xf numFmtId="3" fontId="4" fillId="5" borderId="28" xfId="1" applyNumberFormat="1" applyFont="1" applyFill="1" applyBorder="1" applyAlignment="1" applyProtection="1">
      <alignment horizontal="center" vertical="center"/>
      <protection hidden="1"/>
    </xf>
    <xf numFmtId="3" fontId="0" fillId="0" borderId="29" xfId="0" applyNumberForma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 applyProtection="1">
      <alignment horizontal="center"/>
      <protection hidden="1"/>
    </xf>
    <xf numFmtId="9" fontId="2" fillId="0" borderId="1" xfId="2" applyNumberFormat="1" applyFont="1" applyFill="1" applyBorder="1" applyAlignment="1" applyProtection="1">
      <alignment horizontal="center"/>
      <protection hidden="1"/>
    </xf>
    <xf numFmtId="9" fontId="2" fillId="0" borderId="1" xfId="2" applyFont="1" applyFill="1" applyBorder="1" applyAlignment="1" applyProtection="1">
      <alignment horizontal="center"/>
      <protection hidden="1"/>
    </xf>
    <xf numFmtId="3" fontId="2" fillId="10" borderId="1" xfId="1" applyNumberFormat="1" applyFont="1" applyFill="1" applyBorder="1" applyAlignment="1" applyProtection="1">
      <alignment horizontal="center"/>
      <protection hidden="1"/>
    </xf>
    <xf numFmtId="10" fontId="2" fillId="10" borderId="1" xfId="0" applyNumberFormat="1" applyFont="1" applyFill="1" applyBorder="1" applyAlignment="1" applyProtection="1">
      <alignment horizontal="center"/>
      <protection hidden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2" fillId="3" borderId="1" xfId="2" applyNumberFormat="1" applyFont="1" applyFill="1" applyBorder="1" applyAlignment="1" applyProtection="1">
      <alignment horizontal="center"/>
      <protection hidden="1"/>
    </xf>
    <xf numFmtId="10" fontId="2" fillId="0" borderId="0" xfId="0" applyNumberFormat="1" applyFont="1" applyFill="1" applyBorder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9" fontId="11" fillId="11" borderId="38" xfId="3" applyNumberFormat="1" applyFont="1" applyFill="1" applyBorder="1" applyAlignment="1"/>
    <xf numFmtId="49" fontId="11" fillId="12" borderId="2" xfId="3" applyNumberFormat="1" applyFont="1" applyFill="1" applyBorder="1" applyAlignment="1"/>
    <xf numFmtId="0" fontId="12" fillId="13" borderId="2" xfId="0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4" borderId="40" xfId="0" applyFont="1" applyFill="1" applyBorder="1" applyAlignment="1" applyProtection="1">
      <alignment horizontal="center" vertical="center"/>
      <protection hidden="1"/>
    </xf>
    <xf numFmtId="0" fontId="4" fillId="4" borderId="41" xfId="0" applyFont="1" applyFill="1" applyBorder="1" applyAlignment="1" applyProtection="1">
      <alignment horizontal="center" vertical="center"/>
      <protection hidden="1"/>
    </xf>
    <xf numFmtId="0" fontId="1" fillId="4" borderId="39" xfId="0" applyFont="1" applyFill="1" applyBorder="1" applyAlignment="1" applyProtection="1">
      <alignment horizontal="center" vertical="center"/>
      <protection hidden="1"/>
    </xf>
    <xf numFmtId="3" fontId="14" fillId="6" borderId="14" xfId="0" applyNumberFormat="1" applyFont="1" applyFill="1" applyBorder="1" applyAlignment="1" applyProtection="1">
      <alignment horizontal="center" vertical="center"/>
      <protection hidden="1"/>
    </xf>
    <xf numFmtId="0" fontId="4" fillId="4" borderId="11" xfId="0" applyFont="1" applyFill="1" applyBorder="1" applyAlignment="1" applyProtection="1">
      <alignment horizontal="center"/>
      <protection hidden="1"/>
    </xf>
    <xf numFmtId="10" fontId="14" fillId="6" borderId="11" xfId="2" applyNumberFormat="1" applyFont="1" applyFill="1" applyBorder="1" applyAlignment="1" applyProtection="1">
      <alignment horizontal="center" vertical="center"/>
      <protection hidden="1"/>
    </xf>
    <xf numFmtId="3" fontId="12" fillId="6" borderId="10" xfId="0" applyNumberFormat="1" applyFont="1" applyFill="1" applyBorder="1" applyAlignment="1" applyProtection="1">
      <alignment horizontal="center" vertical="center"/>
      <protection hidden="1"/>
    </xf>
    <xf numFmtId="3" fontId="0" fillId="6" borderId="23" xfId="0" applyNumberFormat="1" applyFill="1" applyBorder="1" applyAlignment="1" applyProtection="1">
      <alignment horizontal="center" vertical="center"/>
      <protection hidden="1"/>
    </xf>
    <xf numFmtId="3" fontId="0" fillId="6" borderId="2" xfId="0" applyNumberFormat="1" applyFill="1" applyBorder="1" applyAlignment="1" applyProtection="1">
      <alignment horizontal="center" vertical="center"/>
      <protection hidden="1"/>
    </xf>
    <xf numFmtId="3" fontId="0" fillId="6" borderId="21" xfId="0" applyNumberFormat="1" applyFill="1" applyBorder="1" applyAlignment="1" applyProtection="1">
      <alignment horizontal="center" vertical="center"/>
      <protection hidden="1"/>
    </xf>
    <xf numFmtId="3" fontId="14" fillId="6" borderId="11" xfId="0" applyNumberFormat="1" applyFont="1" applyFill="1" applyBorder="1" applyAlignment="1" applyProtection="1">
      <alignment horizontal="center" vertical="center"/>
      <protection hidden="1"/>
    </xf>
    <xf numFmtId="3" fontId="12" fillId="6" borderId="11" xfId="0" applyNumberFormat="1" applyFont="1" applyFill="1" applyBorder="1" applyAlignment="1" applyProtection="1">
      <alignment horizontal="center" vertical="center"/>
      <protection hidden="1"/>
    </xf>
    <xf numFmtId="3" fontId="15" fillId="6" borderId="11" xfId="0" applyNumberFormat="1" applyFont="1" applyFill="1" applyBorder="1" applyAlignment="1" applyProtection="1">
      <alignment horizontal="center" vertical="center"/>
      <protection hidden="1"/>
    </xf>
    <xf numFmtId="3" fontId="14" fillId="6" borderId="49" xfId="0" applyNumberFormat="1" applyFont="1" applyFill="1" applyBorder="1" applyAlignment="1" applyProtection="1">
      <alignment horizontal="center" vertical="center"/>
      <protection hidden="1"/>
    </xf>
    <xf numFmtId="3" fontId="15" fillId="6" borderId="12" xfId="0" applyNumberFormat="1" applyFont="1" applyFill="1" applyBorder="1" applyAlignment="1" applyProtection="1">
      <alignment horizontal="center" vertical="center"/>
      <protection hidden="1"/>
    </xf>
    <xf numFmtId="0" fontId="4" fillId="4" borderId="12" xfId="0" applyFont="1" applyFill="1" applyBorder="1" applyAlignment="1" applyProtection="1">
      <alignment horizontal="center"/>
      <protection hidden="1"/>
    </xf>
    <xf numFmtId="0" fontId="4" fillId="4" borderId="10" xfId="0" applyFont="1" applyFill="1" applyBorder="1" applyAlignment="1" applyProtection="1">
      <alignment horizontal="center"/>
      <protection hidden="1"/>
    </xf>
    <xf numFmtId="3" fontId="14" fillId="6" borderId="10" xfId="0" applyNumberFormat="1" applyFont="1" applyFill="1" applyBorder="1" applyAlignment="1" applyProtection="1">
      <alignment horizontal="center" vertical="center"/>
      <protection hidden="1"/>
    </xf>
    <xf numFmtId="3" fontId="0" fillId="6" borderId="16" xfId="0" applyNumberFormat="1" applyFill="1" applyBorder="1" applyAlignment="1" applyProtection="1">
      <alignment horizontal="center" vertical="center"/>
      <protection hidden="1"/>
    </xf>
    <xf numFmtId="3" fontId="12" fillId="6" borderId="12" xfId="0" applyNumberFormat="1" applyFont="1" applyFill="1" applyBorder="1" applyAlignment="1" applyProtection="1">
      <alignment horizontal="center" vertical="center"/>
      <protection hidden="1"/>
    </xf>
    <xf numFmtId="0" fontId="4" fillId="4" borderId="45" xfId="0" applyFont="1" applyFill="1" applyBorder="1" applyAlignment="1" applyProtection="1">
      <alignment horizontal="center" vertical="center"/>
      <protection hidden="1"/>
    </xf>
    <xf numFmtId="3" fontId="12" fillId="6" borderId="39" xfId="0" applyNumberFormat="1" applyFont="1" applyFill="1" applyBorder="1" applyAlignment="1" applyProtection="1">
      <alignment horizontal="center" vertical="center"/>
      <protection hidden="1"/>
    </xf>
    <xf numFmtId="4" fontId="15" fillId="6" borderId="11" xfId="0" applyNumberFormat="1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10" fontId="2" fillId="3" borderId="1" xfId="0" applyNumberFormat="1" applyFont="1" applyFill="1" applyBorder="1" applyAlignment="1" applyProtection="1">
      <alignment horizontal="center"/>
      <protection hidden="1"/>
    </xf>
    <xf numFmtId="10" fontId="2" fillId="3" borderId="1" xfId="2" applyNumberFormat="1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center"/>
      <protection hidden="1"/>
    </xf>
    <xf numFmtId="9" fontId="2" fillId="0" borderId="1" xfId="0" applyNumberFormat="1" applyFont="1" applyBorder="1" applyAlignment="1" applyProtection="1">
      <alignment horizontal="center"/>
      <protection hidden="1"/>
    </xf>
    <xf numFmtId="0" fontId="4" fillId="4" borderId="53" xfId="0" applyFont="1" applyFill="1" applyBorder="1" applyAlignment="1" applyProtection="1">
      <alignment horizontal="center" vertical="center"/>
      <protection hidden="1"/>
    </xf>
    <xf numFmtId="0" fontId="4" fillId="4" borderId="54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3" fontId="0" fillId="6" borderId="19" xfId="0" applyNumberFormat="1" applyFill="1" applyBorder="1" applyAlignment="1" applyProtection="1">
      <alignment horizontal="center" vertical="center"/>
      <protection locked="0" hidden="1"/>
    </xf>
    <xf numFmtId="3" fontId="0" fillId="6" borderId="13" xfId="0" applyNumberFormat="1" applyFill="1" applyBorder="1" applyAlignment="1" applyProtection="1">
      <alignment horizontal="center" vertical="center"/>
      <protection locked="0" hidden="1"/>
    </xf>
    <xf numFmtId="3" fontId="0" fillId="6" borderId="9" xfId="0" applyNumberFormat="1" applyFill="1" applyBorder="1" applyAlignment="1" applyProtection="1">
      <alignment horizontal="center" vertical="center"/>
      <protection locked="0" hidden="1"/>
    </xf>
    <xf numFmtId="10" fontId="0" fillId="6" borderId="23" xfId="2" applyNumberFormat="1" applyFont="1" applyFill="1" applyBorder="1" applyAlignment="1" applyProtection="1">
      <alignment horizontal="center" vertical="center"/>
      <protection locked="0" hidden="1"/>
    </xf>
    <xf numFmtId="10" fontId="0" fillId="6" borderId="2" xfId="2" applyNumberFormat="1" applyFont="1" applyFill="1" applyBorder="1" applyAlignment="1" applyProtection="1">
      <alignment horizontal="center" vertical="center"/>
      <protection locked="0" hidden="1"/>
    </xf>
    <xf numFmtId="10" fontId="0" fillId="6" borderId="21" xfId="2" applyNumberFormat="1" applyFont="1" applyFill="1" applyBorder="1" applyAlignment="1" applyProtection="1">
      <alignment horizontal="center" vertical="center"/>
      <protection locked="0" hidden="1"/>
    </xf>
    <xf numFmtId="3" fontId="0" fillId="6" borderId="46" xfId="0" applyNumberFormat="1" applyFill="1" applyBorder="1" applyAlignment="1" applyProtection="1">
      <alignment horizontal="center" vertical="center"/>
      <protection locked="0" hidden="1"/>
    </xf>
    <xf numFmtId="3" fontId="0" fillId="6" borderId="47" xfId="0" applyNumberFormat="1" applyFill="1" applyBorder="1" applyAlignment="1" applyProtection="1">
      <alignment horizontal="center" vertical="center"/>
      <protection locked="0" hidden="1"/>
    </xf>
    <xf numFmtId="3" fontId="0" fillId="6" borderId="48" xfId="0" applyNumberFormat="1" applyFill="1" applyBorder="1" applyAlignment="1" applyProtection="1">
      <alignment horizontal="center" vertical="center"/>
      <protection locked="0" hidden="1"/>
    </xf>
    <xf numFmtId="3" fontId="0" fillId="6" borderId="15" xfId="0" applyNumberFormat="1" applyFill="1" applyBorder="1" applyAlignment="1" applyProtection="1">
      <alignment horizontal="center" vertical="center"/>
      <protection locked="0" hidden="1"/>
    </xf>
    <xf numFmtId="10" fontId="15" fillId="6" borderId="10" xfId="2" applyNumberFormat="1" applyFont="1" applyFill="1" applyBorder="1" applyAlignment="1" applyProtection="1">
      <alignment horizontal="center" vertical="center"/>
      <protection locked="0" hidden="1"/>
    </xf>
    <xf numFmtId="2" fontId="15" fillId="6" borderId="11" xfId="2" applyNumberFormat="1" applyFont="1" applyFill="1" applyBorder="1" applyAlignment="1" applyProtection="1">
      <alignment horizontal="center" vertical="center"/>
      <protection locked="0" hidden="1"/>
    </xf>
    <xf numFmtId="10" fontId="15" fillId="6" borderId="11" xfId="2" applyNumberFormat="1" applyFont="1" applyFill="1" applyBorder="1" applyAlignment="1" applyProtection="1">
      <alignment horizontal="center" vertical="center"/>
      <protection locked="0" hidden="1"/>
    </xf>
    <xf numFmtId="4" fontId="12" fillId="6" borderId="12" xfId="0" applyNumberFormat="1" applyFont="1" applyFill="1" applyBorder="1" applyAlignment="1" applyProtection="1">
      <alignment horizontal="center" vertical="center"/>
      <protection locked="0" hidden="1"/>
    </xf>
    <xf numFmtId="14" fontId="0" fillId="0" borderId="2" xfId="0" applyNumberFormat="1" applyBorder="1"/>
    <xf numFmtId="3" fontId="0" fillId="0" borderId="2" xfId="0" applyNumberFormat="1" applyBorder="1"/>
    <xf numFmtId="0" fontId="4" fillId="4" borderId="2" xfId="0" applyFont="1" applyFill="1" applyBorder="1" applyAlignment="1" applyProtection="1">
      <alignment horizontal="center"/>
      <protection hidden="1"/>
    </xf>
    <xf numFmtId="0" fontId="9" fillId="6" borderId="2" xfId="9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/>
      <protection hidden="1"/>
    </xf>
    <xf numFmtId="0" fontId="4" fillId="4" borderId="23" xfId="0" applyFont="1" applyFill="1" applyBorder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0" fontId="0" fillId="0" borderId="2" xfId="0" applyBorder="1" applyAlignment="1">
      <alignment horizontal="center" vertical="center"/>
    </xf>
    <xf numFmtId="3" fontId="12" fillId="6" borderId="50" xfId="0" applyNumberFormat="1" applyFont="1" applyFill="1" applyBorder="1" applyAlignment="1" applyProtection="1">
      <alignment horizontal="center" vertical="center"/>
      <protection hidden="1"/>
    </xf>
    <xf numFmtId="3" fontId="12" fillId="6" borderId="51" xfId="0" applyNumberFormat="1" applyFont="1" applyFill="1" applyBorder="1" applyAlignment="1" applyProtection="1">
      <alignment horizontal="center" vertical="center"/>
      <protection hidden="1"/>
    </xf>
    <xf numFmtId="3" fontId="12" fillId="6" borderId="52" xfId="0" applyNumberFormat="1" applyFont="1" applyFill="1" applyBorder="1" applyAlignment="1" applyProtection="1">
      <alignment horizontal="center" vertical="center"/>
      <protection hidden="1"/>
    </xf>
    <xf numFmtId="0" fontId="1" fillId="4" borderId="3" xfId="0" applyFont="1" applyFill="1" applyBorder="1" applyAlignment="1" applyProtection="1">
      <alignment horizontal="center" vertical="center"/>
      <protection hidden="1"/>
    </xf>
    <xf numFmtId="0" fontId="1" fillId="4" borderId="16" xfId="0" applyFont="1" applyFill="1" applyBorder="1" applyAlignment="1" applyProtection="1">
      <alignment horizontal="center" vertical="center"/>
      <protection hidden="1"/>
    </xf>
    <xf numFmtId="0" fontId="1" fillId="4" borderId="53" xfId="0" applyFont="1" applyFill="1" applyBorder="1" applyAlignment="1" applyProtection="1">
      <alignment horizontal="center" vertical="center"/>
      <protection hidden="1"/>
    </xf>
    <xf numFmtId="0" fontId="1" fillId="4" borderId="41" xfId="0" applyFont="1" applyFill="1" applyBorder="1" applyAlignment="1" applyProtection="1">
      <alignment horizontal="center" vertical="center"/>
      <protection hidden="1"/>
    </xf>
    <xf numFmtId="0" fontId="1" fillId="4" borderId="42" xfId="0" applyFont="1" applyFill="1" applyBorder="1" applyAlignment="1" applyProtection="1">
      <alignment horizontal="center" vertical="center"/>
      <protection hidden="1"/>
    </xf>
    <xf numFmtId="0" fontId="1" fillId="4" borderId="43" xfId="0" applyFont="1" applyFill="1" applyBorder="1" applyAlignment="1" applyProtection="1">
      <alignment horizontal="center" vertical="center"/>
      <protection hidden="1"/>
    </xf>
    <xf numFmtId="0" fontId="1" fillId="4" borderId="44" xfId="0" applyFont="1" applyFill="1" applyBorder="1" applyAlignment="1" applyProtection="1">
      <alignment horizontal="center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18" xfId="0" applyFont="1" applyFill="1" applyBorder="1" applyAlignment="1" applyProtection="1">
      <alignment horizontal="center" vertical="center"/>
      <protection hidden="1"/>
    </xf>
    <xf numFmtId="0" fontId="1" fillId="4" borderId="45" xfId="0" applyFont="1" applyFill="1" applyBorder="1" applyAlignment="1" applyProtection="1">
      <alignment horizontal="center" vertical="center"/>
      <protection hidden="1"/>
    </xf>
    <xf numFmtId="0" fontId="1" fillId="4" borderId="21" xfId="0" applyFont="1" applyFill="1" applyBorder="1" applyAlignment="1" applyProtection="1">
      <alignment horizontal="center" vertical="center"/>
      <protection hidden="1"/>
    </xf>
    <xf numFmtId="0" fontId="13" fillId="4" borderId="3" xfId="0" applyFont="1" applyFill="1" applyBorder="1" applyAlignment="1" applyProtection="1">
      <alignment horizontal="center" vertical="center"/>
      <protection hidden="1"/>
    </xf>
    <xf numFmtId="0" fontId="13" fillId="4" borderId="20" xfId="0" applyFont="1" applyFill="1" applyBorder="1" applyAlignment="1" applyProtection="1">
      <alignment horizontal="center" vertical="center"/>
      <protection hidden="1"/>
    </xf>
    <xf numFmtId="0" fontId="1" fillId="4" borderId="15" xfId="0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</cellXfs>
  <cellStyles count="10">
    <cellStyle name="Comma" xfId="1" builtinId="3"/>
    <cellStyle name="Hyperlink" xfId="9" builtinId="8"/>
    <cellStyle name="Normal" xfId="0" builtinId="0"/>
    <cellStyle name="Normal 10 3" xfId="4"/>
    <cellStyle name="Normal 2" xfId="3"/>
    <cellStyle name="Normal 20" xfId="8"/>
    <cellStyle name="Normal 30" xfId="6"/>
    <cellStyle name="Normal 31" xfId="7"/>
    <cellStyle name="Normal 9" xfId="5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200025</xdr:rowOff>
        </xdr:from>
        <xdr:to>
          <xdr:col>4</xdr:col>
          <xdr:colOff>114300</xdr:colOff>
          <xdr:row>5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5</xdr:row>
          <xdr:rowOff>200025</xdr:rowOff>
        </xdr:from>
        <xdr:to>
          <xdr:col>4</xdr:col>
          <xdr:colOff>114300</xdr:colOff>
          <xdr:row>7</xdr:row>
          <xdr:rowOff>28575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</xdr:row>
          <xdr:rowOff>190500</xdr:rowOff>
        </xdr:from>
        <xdr:to>
          <xdr:col>4</xdr:col>
          <xdr:colOff>114300</xdr:colOff>
          <xdr:row>6</xdr:row>
          <xdr:rowOff>28575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6</xdr:row>
          <xdr:rowOff>180975</xdr:rowOff>
        </xdr:from>
        <xdr:to>
          <xdr:col>4</xdr:col>
          <xdr:colOff>114300</xdr:colOff>
          <xdr:row>8</xdr:row>
          <xdr:rowOff>19050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904875</xdr:colOff>
      <xdr:row>8</xdr:row>
      <xdr:rowOff>47625</xdr:rowOff>
    </xdr:from>
    <xdr:to>
      <xdr:col>1</xdr:col>
      <xdr:colOff>476250</xdr:colOff>
      <xdr:row>9</xdr:row>
      <xdr:rowOff>0</xdr:rowOff>
    </xdr:to>
    <xdr:sp macro="" textlink="">
      <xdr:nvSpPr>
        <xdr:cNvPr id="6" name="Rounded Rectangle 5"/>
        <xdr:cNvSpPr/>
      </xdr:nvSpPr>
      <xdr:spPr>
        <a:xfrm>
          <a:off x="904875" y="18383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2</xdr:col>
      <xdr:colOff>57150</xdr:colOff>
      <xdr:row>8</xdr:row>
      <xdr:rowOff>47625</xdr:rowOff>
    </xdr:from>
    <xdr:to>
      <xdr:col>2</xdr:col>
      <xdr:colOff>819150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1962150" y="1838325"/>
          <a:ext cx="609600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11</xdr:row>
          <xdr:rowOff>200025</xdr:rowOff>
        </xdr:from>
        <xdr:to>
          <xdr:col>4</xdr:col>
          <xdr:colOff>114300</xdr:colOff>
          <xdr:row>13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</xdr:row>
          <xdr:rowOff>200025</xdr:rowOff>
        </xdr:from>
        <xdr:to>
          <xdr:col>4</xdr:col>
          <xdr:colOff>114300</xdr:colOff>
          <xdr:row>15</xdr:row>
          <xdr:rowOff>28575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12</xdr:row>
          <xdr:rowOff>190500</xdr:rowOff>
        </xdr:from>
        <xdr:to>
          <xdr:col>4</xdr:col>
          <xdr:colOff>114300</xdr:colOff>
          <xdr:row>14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14</xdr:row>
          <xdr:rowOff>180975</xdr:rowOff>
        </xdr:from>
        <xdr:to>
          <xdr:col>4</xdr:col>
          <xdr:colOff>114300</xdr:colOff>
          <xdr:row>16</xdr:row>
          <xdr:rowOff>19050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904875</xdr:colOff>
      <xdr:row>16</xdr:row>
      <xdr:rowOff>47625</xdr:rowOff>
    </xdr:from>
    <xdr:to>
      <xdr:col>1</xdr:col>
      <xdr:colOff>476250</xdr:colOff>
      <xdr:row>17</xdr:row>
      <xdr:rowOff>0</xdr:rowOff>
    </xdr:to>
    <xdr:sp macro="" textlink="">
      <xdr:nvSpPr>
        <xdr:cNvPr id="12" name="Rounded Rectangle 11"/>
        <xdr:cNvSpPr/>
      </xdr:nvSpPr>
      <xdr:spPr>
        <a:xfrm>
          <a:off x="904875" y="34766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2</xdr:col>
      <xdr:colOff>57150</xdr:colOff>
      <xdr:row>16</xdr:row>
      <xdr:rowOff>47625</xdr:rowOff>
    </xdr:from>
    <xdr:to>
      <xdr:col>2</xdr:col>
      <xdr:colOff>819150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1962150" y="3476625"/>
          <a:ext cx="609600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200025</xdr:rowOff>
        </xdr:from>
        <xdr:to>
          <xdr:col>2</xdr:col>
          <xdr:colOff>352425</xdr:colOff>
          <xdr:row>21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21</xdr:row>
          <xdr:rowOff>200025</xdr:rowOff>
        </xdr:from>
        <xdr:to>
          <xdr:col>2</xdr:col>
          <xdr:colOff>352425</xdr:colOff>
          <xdr:row>23</xdr:row>
          <xdr:rowOff>28575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20</xdr:row>
          <xdr:rowOff>190500</xdr:rowOff>
        </xdr:from>
        <xdr:to>
          <xdr:col>2</xdr:col>
          <xdr:colOff>352425</xdr:colOff>
          <xdr:row>22</xdr:row>
          <xdr:rowOff>28575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22</xdr:row>
          <xdr:rowOff>180975</xdr:rowOff>
        </xdr:from>
        <xdr:to>
          <xdr:col>2</xdr:col>
          <xdr:colOff>352425</xdr:colOff>
          <xdr:row>24</xdr:row>
          <xdr:rowOff>19050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30</xdr:row>
      <xdr:rowOff>47625</xdr:rowOff>
    </xdr:from>
    <xdr:to>
      <xdr:col>0</xdr:col>
      <xdr:colOff>828675</xdr:colOff>
      <xdr:row>31</xdr:row>
      <xdr:rowOff>0</xdr:rowOff>
    </xdr:to>
    <xdr:sp macro="" textlink="">
      <xdr:nvSpPr>
        <xdr:cNvPr id="18" name="Rounded Rectangle 17"/>
        <xdr:cNvSpPr/>
      </xdr:nvSpPr>
      <xdr:spPr>
        <a:xfrm>
          <a:off x="66675" y="63722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30</xdr:row>
      <xdr:rowOff>47625</xdr:rowOff>
    </xdr:from>
    <xdr:to>
      <xdr:col>1</xdr:col>
      <xdr:colOff>819150</xdr:colOff>
      <xdr:row>31</xdr:row>
      <xdr:rowOff>0</xdr:rowOff>
    </xdr:to>
    <xdr:sp macro="" textlink="">
      <xdr:nvSpPr>
        <xdr:cNvPr id="19" name="Rounded Rectangle 18"/>
        <xdr:cNvSpPr/>
      </xdr:nvSpPr>
      <xdr:spPr>
        <a:xfrm>
          <a:off x="1247775" y="6372225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23</xdr:row>
          <xdr:rowOff>180975</xdr:rowOff>
        </xdr:from>
        <xdr:to>
          <xdr:col>2</xdr:col>
          <xdr:colOff>352425</xdr:colOff>
          <xdr:row>25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24</xdr:row>
          <xdr:rowOff>180975</xdr:rowOff>
        </xdr:from>
        <xdr:to>
          <xdr:col>2</xdr:col>
          <xdr:colOff>352425</xdr:colOff>
          <xdr:row>26</xdr:row>
          <xdr:rowOff>19050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25</xdr:row>
          <xdr:rowOff>180975</xdr:rowOff>
        </xdr:from>
        <xdr:to>
          <xdr:col>2</xdr:col>
          <xdr:colOff>352425</xdr:colOff>
          <xdr:row>27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180975</xdr:rowOff>
        </xdr:from>
        <xdr:to>
          <xdr:col>2</xdr:col>
          <xdr:colOff>352425</xdr:colOff>
          <xdr:row>28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180975</xdr:rowOff>
        </xdr:from>
        <xdr:to>
          <xdr:col>2</xdr:col>
          <xdr:colOff>352425</xdr:colOff>
          <xdr:row>29</xdr:row>
          <xdr:rowOff>19050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180975</xdr:rowOff>
        </xdr:from>
        <xdr:to>
          <xdr:col>2</xdr:col>
          <xdr:colOff>352425</xdr:colOff>
          <xdr:row>30</xdr:row>
          <xdr:rowOff>19050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33</xdr:row>
          <xdr:rowOff>200025</xdr:rowOff>
        </xdr:from>
        <xdr:to>
          <xdr:col>2</xdr:col>
          <xdr:colOff>352425</xdr:colOff>
          <xdr:row>35</xdr:row>
          <xdr:rowOff>28575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35</xdr:row>
          <xdr:rowOff>200025</xdr:rowOff>
        </xdr:from>
        <xdr:to>
          <xdr:col>2</xdr:col>
          <xdr:colOff>352425</xdr:colOff>
          <xdr:row>37</xdr:row>
          <xdr:rowOff>28575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34</xdr:row>
          <xdr:rowOff>190500</xdr:rowOff>
        </xdr:from>
        <xdr:to>
          <xdr:col>2</xdr:col>
          <xdr:colOff>352425</xdr:colOff>
          <xdr:row>36</xdr:row>
          <xdr:rowOff>28575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36</xdr:row>
          <xdr:rowOff>180975</xdr:rowOff>
        </xdr:from>
        <xdr:to>
          <xdr:col>2</xdr:col>
          <xdr:colOff>352425</xdr:colOff>
          <xdr:row>38</xdr:row>
          <xdr:rowOff>19050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44</xdr:row>
      <xdr:rowOff>47625</xdr:rowOff>
    </xdr:from>
    <xdr:to>
      <xdr:col>0</xdr:col>
      <xdr:colOff>828675</xdr:colOff>
      <xdr:row>45</xdr:row>
      <xdr:rowOff>0</xdr:rowOff>
    </xdr:to>
    <xdr:sp macro="" textlink="">
      <xdr:nvSpPr>
        <xdr:cNvPr id="30" name="Rounded Rectangle 29"/>
        <xdr:cNvSpPr/>
      </xdr:nvSpPr>
      <xdr:spPr>
        <a:xfrm>
          <a:off x="66675" y="92678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44</xdr:row>
      <xdr:rowOff>47625</xdr:rowOff>
    </xdr:from>
    <xdr:to>
      <xdr:col>1</xdr:col>
      <xdr:colOff>819150</xdr:colOff>
      <xdr:row>45</xdr:row>
      <xdr:rowOff>0</xdr:rowOff>
    </xdr:to>
    <xdr:sp macro="" textlink="">
      <xdr:nvSpPr>
        <xdr:cNvPr id="31" name="Rounded Rectangle 30"/>
        <xdr:cNvSpPr/>
      </xdr:nvSpPr>
      <xdr:spPr>
        <a:xfrm>
          <a:off x="1247775" y="9267825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37</xdr:row>
          <xdr:rowOff>180975</xdr:rowOff>
        </xdr:from>
        <xdr:to>
          <xdr:col>2</xdr:col>
          <xdr:colOff>352425</xdr:colOff>
          <xdr:row>39</xdr:row>
          <xdr:rowOff>19050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38</xdr:row>
          <xdr:rowOff>180975</xdr:rowOff>
        </xdr:from>
        <xdr:to>
          <xdr:col>2</xdr:col>
          <xdr:colOff>352425</xdr:colOff>
          <xdr:row>40</xdr:row>
          <xdr:rowOff>19050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39</xdr:row>
          <xdr:rowOff>180975</xdr:rowOff>
        </xdr:from>
        <xdr:to>
          <xdr:col>2</xdr:col>
          <xdr:colOff>352425</xdr:colOff>
          <xdr:row>41</xdr:row>
          <xdr:rowOff>19050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40</xdr:row>
          <xdr:rowOff>180975</xdr:rowOff>
        </xdr:from>
        <xdr:to>
          <xdr:col>2</xdr:col>
          <xdr:colOff>352425</xdr:colOff>
          <xdr:row>42</xdr:row>
          <xdr:rowOff>19050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41</xdr:row>
          <xdr:rowOff>180975</xdr:rowOff>
        </xdr:from>
        <xdr:to>
          <xdr:col>2</xdr:col>
          <xdr:colOff>352425</xdr:colOff>
          <xdr:row>43</xdr:row>
          <xdr:rowOff>19050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42</xdr:row>
          <xdr:rowOff>180975</xdr:rowOff>
        </xdr:from>
        <xdr:to>
          <xdr:col>2</xdr:col>
          <xdr:colOff>352425</xdr:colOff>
          <xdr:row>44</xdr:row>
          <xdr:rowOff>19050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47</xdr:row>
          <xdr:rowOff>200025</xdr:rowOff>
        </xdr:from>
        <xdr:to>
          <xdr:col>2</xdr:col>
          <xdr:colOff>352425</xdr:colOff>
          <xdr:row>49</xdr:row>
          <xdr:rowOff>28575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49</xdr:row>
          <xdr:rowOff>200025</xdr:rowOff>
        </xdr:from>
        <xdr:to>
          <xdr:col>2</xdr:col>
          <xdr:colOff>352425</xdr:colOff>
          <xdr:row>51</xdr:row>
          <xdr:rowOff>28575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48</xdr:row>
          <xdr:rowOff>190500</xdr:rowOff>
        </xdr:from>
        <xdr:to>
          <xdr:col>2</xdr:col>
          <xdr:colOff>352425</xdr:colOff>
          <xdr:row>50</xdr:row>
          <xdr:rowOff>28575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50</xdr:row>
          <xdr:rowOff>180975</xdr:rowOff>
        </xdr:from>
        <xdr:to>
          <xdr:col>2</xdr:col>
          <xdr:colOff>352425</xdr:colOff>
          <xdr:row>52</xdr:row>
          <xdr:rowOff>19050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58</xdr:row>
      <xdr:rowOff>47625</xdr:rowOff>
    </xdr:from>
    <xdr:to>
      <xdr:col>0</xdr:col>
      <xdr:colOff>828675</xdr:colOff>
      <xdr:row>59</xdr:row>
      <xdr:rowOff>0</xdr:rowOff>
    </xdr:to>
    <xdr:sp macro="" textlink="">
      <xdr:nvSpPr>
        <xdr:cNvPr id="42" name="Rounded Rectangle 41"/>
        <xdr:cNvSpPr/>
      </xdr:nvSpPr>
      <xdr:spPr>
        <a:xfrm>
          <a:off x="66675" y="121634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58</xdr:row>
      <xdr:rowOff>47625</xdr:rowOff>
    </xdr:from>
    <xdr:to>
      <xdr:col>1</xdr:col>
      <xdr:colOff>819150</xdr:colOff>
      <xdr:row>59</xdr:row>
      <xdr:rowOff>0</xdr:rowOff>
    </xdr:to>
    <xdr:sp macro="" textlink="">
      <xdr:nvSpPr>
        <xdr:cNvPr id="43" name="Rounded Rectangle 42"/>
        <xdr:cNvSpPr/>
      </xdr:nvSpPr>
      <xdr:spPr>
        <a:xfrm>
          <a:off x="1247775" y="12163425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51</xdr:row>
          <xdr:rowOff>180975</xdr:rowOff>
        </xdr:from>
        <xdr:to>
          <xdr:col>2</xdr:col>
          <xdr:colOff>352425</xdr:colOff>
          <xdr:row>53</xdr:row>
          <xdr:rowOff>19050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52</xdr:row>
          <xdr:rowOff>180975</xdr:rowOff>
        </xdr:from>
        <xdr:to>
          <xdr:col>2</xdr:col>
          <xdr:colOff>352425</xdr:colOff>
          <xdr:row>54</xdr:row>
          <xdr:rowOff>19050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53</xdr:row>
          <xdr:rowOff>180975</xdr:rowOff>
        </xdr:from>
        <xdr:to>
          <xdr:col>2</xdr:col>
          <xdr:colOff>352425</xdr:colOff>
          <xdr:row>55</xdr:row>
          <xdr:rowOff>19050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54</xdr:row>
          <xdr:rowOff>180975</xdr:rowOff>
        </xdr:from>
        <xdr:to>
          <xdr:col>2</xdr:col>
          <xdr:colOff>352425</xdr:colOff>
          <xdr:row>56</xdr:row>
          <xdr:rowOff>19050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55</xdr:row>
          <xdr:rowOff>180975</xdr:rowOff>
        </xdr:from>
        <xdr:to>
          <xdr:col>2</xdr:col>
          <xdr:colOff>352425</xdr:colOff>
          <xdr:row>57</xdr:row>
          <xdr:rowOff>19050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56</xdr:row>
          <xdr:rowOff>180975</xdr:rowOff>
        </xdr:from>
        <xdr:to>
          <xdr:col>2</xdr:col>
          <xdr:colOff>352425</xdr:colOff>
          <xdr:row>58</xdr:row>
          <xdr:rowOff>19050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61</xdr:row>
          <xdr:rowOff>200025</xdr:rowOff>
        </xdr:from>
        <xdr:to>
          <xdr:col>2</xdr:col>
          <xdr:colOff>352425</xdr:colOff>
          <xdr:row>63</xdr:row>
          <xdr:rowOff>28575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63</xdr:row>
          <xdr:rowOff>200025</xdr:rowOff>
        </xdr:from>
        <xdr:to>
          <xdr:col>2</xdr:col>
          <xdr:colOff>352425</xdr:colOff>
          <xdr:row>65</xdr:row>
          <xdr:rowOff>28575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62</xdr:row>
          <xdr:rowOff>190500</xdr:rowOff>
        </xdr:from>
        <xdr:to>
          <xdr:col>2</xdr:col>
          <xdr:colOff>352425</xdr:colOff>
          <xdr:row>64</xdr:row>
          <xdr:rowOff>28575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64</xdr:row>
          <xdr:rowOff>180975</xdr:rowOff>
        </xdr:from>
        <xdr:to>
          <xdr:col>2</xdr:col>
          <xdr:colOff>352425</xdr:colOff>
          <xdr:row>66</xdr:row>
          <xdr:rowOff>19050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72</xdr:row>
      <xdr:rowOff>47625</xdr:rowOff>
    </xdr:from>
    <xdr:to>
      <xdr:col>0</xdr:col>
      <xdr:colOff>828675</xdr:colOff>
      <xdr:row>73</xdr:row>
      <xdr:rowOff>0</xdr:rowOff>
    </xdr:to>
    <xdr:sp macro="" textlink="">
      <xdr:nvSpPr>
        <xdr:cNvPr id="54" name="Rounded Rectangle 53"/>
        <xdr:cNvSpPr/>
      </xdr:nvSpPr>
      <xdr:spPr>
        <a:xfrm>
          <a:off x="66675" y="15059025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72</xdr:row>
      <xdr:rowOff>47625</xdr:rowOff>
    </xdr:from>
    <xdr:to>
      <xdr:col>1</xdr:col>
      <xdr:colOff>819150</xdr:colOff>
      <xdr:row>73</xdr:row>
      <xdr:rowOff>0</xdr:rowOff>
    </xdr:to>
    <xdr:sp macro="" textlink="">
      <xdr:nvSpPr>
        <xdr:cNvPr id="55" name="Rounded Rectangle 54"/>
        <xdr:cNvSpPr/>
      </xdr:nvSpPr>
      <xdr:spPr>
        <a:xfrm>
          <a:off x="1247775" y="15059025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65</xdr:row>
          <xdr:rowOff>180975</xdr:rowOff>
        </xdr:from>
        <xdr:to>
          <xdr:col>2</xdr:col>
          <xdr:colOff>352425</xdr:colOff>
          <xdr:row>67</xdr:row>
          <xdr:rowOff>19050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66</xdr:row>
          <xdr:rowOff>180975</xdr:rowOff>
        </xdr:from>
        <xdr:to>
          <xdr:col>2</xdr:col>
          <xdr:colOff>352425</xdr:colOff>
          <xdr:row>68</xdr:row>
          <xdr:rowOff>19050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67</xdr:row>
          <xdr:rowOff>180975</xdr:rowOff>
        </xdr:from>
        <xdr:to>
          <xdr:col>2</xdr:col>
          <xdr:colOff>352425</xdr:colOff>
          <xdr:row>69</xdr:row>
          <xdr:rowOff>19050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68</xdr:row>
          <xdr:rowOff>180975</xdr:rowOff>
        </xdr:from>
        <xdr:to>
          <xdr:col>2</xdr:col>
          <xdr:colOff>352425</xdr:colOff>
          <xdr:row>70</xdr:row>
          <xdr:rowOff>19050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69</xdr:row>
          <xdr:rowOff>180975</xdr:rowOff>
        </xdr:from>
        <xdr:to>
          <xdr:col>2</xdr:col>
          <xdr:colOff>352425</xdr:colOff>
          <xdr:row>71</xdr:row>
          <xdr:rowOff>19050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70</xdr:row>
          <xdr:rowOff>180975</xdr:rowOff>
        </xdr:from>
        <xdr:to>
          <xdr:col>2</xdr:col>
          <xdr:colOff>352425</xdr:colOff>
          <xdr:row>72</xdr:row>
          <xdr:rowOff>19050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75</xdr:row>
          <xdr:rowOff>200025</xdr:rowOff>
        </xdr:from>
        <xdr:to>
          <xdr:col>2</xdr:col>
          <xdr:colOff>352425</xdr:colOff>
          <xdr:row>77</xdr:row>
          <xdr:rowOff>28575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77</xdr:row>
          <xdr:rowOff>200025</xdr:rowOff>
        </xdr:from>
        <xdr:to>
          <xdr:col>2</xdr:col>
          <xdr:colOff>352425</xdr:colOff>
          <xdr:row>79</xdr:row>
          <xdr:rowOff>28575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76</xdr:row>
          <xdr:rowOff>190500</xdr:rowOff>
        </xdr:from>
        <xdr:to>
          <xdr:col>2</xdr:col>
          <xdr:colOff>352425</xdr:colOff>
          <xdr:row>78</xdr:row>
          <xdr:rowOff>28575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78</xdr:row>
          <xdr:rowOff>180975</xdr:rowOff>
        </xdr:from>
        <xdr:to>
          <xdr:col>2</xdr:col>
          <xdr:colOff>352425</xdr:colOff>
          <xdr:row>80</xdr:row>
          <xdr:rowOff>19050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86</xdr:row>
      <xdr:rowOff>47625</xdr:rowOff>
    </xdr:from>
    <xdr:to>
      <xdr:col>0</xdr:col>
      <xdr:colOff>828675</xdr:colOff>
      <xdr:row>87</xdr:row>
      <xdr:rowOff>0</xdr:rowOff>
    </xdr:to>
    <xdr:sp macro="" textlink="">
      <xdr:nvSpPr>
        <xdr:cNvPr id="66" name="Rounded Rectangle 65"/>
        <xdr:cNvSpPr/>
      </xdr:nvSpPr>
      <xdr:spPr>
        <a:xfrm>
          <a:off x="66675" y="17954625"/>
          <a:ext cx="762000" cy="1619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86</xdr:row>
      <xdr:rowOff>47625</xdr:rowOff>
    </xdr:from>
    <xdr:to>
      <xdr:col>1</xdr:col>
      <xdr:colOff>819150</xdr:colOff>
      <xdr:row>87</xdr:row>
      <xdr:rowOff>0</xdr:rowOff>
    </xdr:to>
    <xdr:sp macro="" textlink="">
      <xdr:nvSpPr>
        <xdr:cNvPr id="67" name="Rounded Rectangle 66"/>
        <xdr:cNvSpPr/>
      </xdr:nvSpPr>
      <xdr:spPr>
        <a:xfrm>
          <a:off x="1247775" y="17954625"/>
          <a:ext cx="657225" cy="1619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79</xdr:row>
          <xdr:rowOff>180975</xdr:rowOff>
        </xdr:from>
        <xdr:to>
          <xdr:col>2</xdr:col>
          <xdr:colOff>352425</xdr:colOff>
          <xdr:row>81</xdr:row>
          <xdr:rowOff>19050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80</xdr:row>
          <xdr:rowOff>180975</xdr:rowOff>
        </xdr:from>
        <xdr:to>
          <xdr:col>2</xdr:col>
          <xdr:colOff>352425</xdr:colOff>
          <xdr:row>82</xdr:row>
          <xdr:rowOff>19050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81</xdr:row>
          <xdr:rowOff>180975</xdr:rowOff>
        </xdr:from>
        <xdr:to>
          <xdr:col>2</xdr:col>
          <xdr:colOff>352425</xdr:colOff>
          <xdr:row>83</xdr:row>
          <xdr:rowOff>19050</xdr:rowOff>
        </xdr:to>
        <xdr:sp macro="" textlink="">
          <xdr:nvSpPr>
            <xdr:cNvPr id="15415" name="Check Box 55" hidden="1">
              <a:extLst>
                <a:ext uri="{63B3BB69-23CF-44E3-9099-C40C66FF867C}">
                  <a14:compatExt spid="_x0000_s15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82</xdr:row>
          <xdr:rowOff>180975</xdr:rowOff>
        </xdr:from>
        <xdr:to>
          <xdr:col>2</xdr:col>
          <xdr:colOff>352425</xdr:colOff>
          <xdr:row>84</xdr:row>
          <xdr:rowOff>19050</xdr:rowOff>
        </xdr:to>
        <xdr:sp macro="" textlink="">
          <xdr:nvSpPr>
            <xdr:cNvPr id="15416" name="Check Box 56" hidden="1">
              <a:extLst>
                <a:ext uri="{63B3BB69-23CF-44E3-9099-C40C66FF867C}">
                  <a14:compatExt spid="_x0000_s15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83</xdr:row>
          <xdr:rowOff>180975</xdr:rowOff>
        </xdr:from>
        <xdr:to>
          <xdr:col>2</xdr:col>
          <xdr:colOff>352425</xdr:colOff>
          <xdr:row>85</xdr:row>
          <xdr:rowOff>19050</xdr:rowOff>
        </xdr:to>
        <xdr:sp macro="" textlink="">
          <xdr:nvSpPr>
            <xdr:cNvPr id="15417" name="Check Box 57" hidden="1">
              <a:extLst>
                <a:ext uri="{63B3BB69-23CF-44E3-9099-C40C66FF867C}">
                  <a14:compatExt spid="_x0000_s15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84</xdr:row>
          <xdr:rowOff>180975</xdr:rowOff>
        </xdr:from>
        <xdr:to>
          <xdr:col>2</xdr:col>
          <xdr:colOff>352425</xdr:colOff>
          <xdr:row>86</xdr:row>
          <xdr:rowOff>19050</xdr:rowOff>
        </xdr:to>
        <xdr:sp macro="" textlink="">
          <xdr:nvSpPr>
            <xdr:cNvPr id="15418" name="Check Box 58" hidden="1">
              <a:extLst>
                <a:ext uri="{63B3BB69-23CF-44E3-9099-C40C66FF867C}">
                  <a14:compatExt spid="_x0000_s15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89</xdr:row>
          <xdr:rowOff>200025</xdr:rowOff>
        </xdr:from>
        <xdr:to>
          <xdr:col>4</xdr:col>
          <xdr:colOff>114300</xdr:colOff>
          <xdr:row>91</xdr:row>
          <xdr:rowOff>28575</xdr:rowOff>
        </xdr:to>
        <xdr:sp macro="" textlink="">
          <xdr:nvSpPr>
            <xdr:cNvPr id="15419" name="Check Box 59" hidden="1">
              <a:extLst>
                <a:ext uri="{63B3BB69-23CF-44E3-9099-C40C66FF867C}">
                  <a14:compatExt spid="_x0000_s15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91</xdr:row>
          <xdr:rowOff>200025</xdr:rowOff>
        </xdr:from>
        <xdr:to>
          <xdr:col>4</xdr:col>
          <xdr:colOff>114300</xdr:colOff>
          <xdr:row>93</xdr:row>
          <xdr:rowOff>28575</xdr:rowOff>
        </xdr:to>
        <xdr:sp macro="" textlink="">
          <xdr:nvSpPr>
            <xdr:cNvPr id="15420" name="Check Box 60" hidden="1">
              <a:extLst>
                <a:ext uri="{63B3BB69-23CF-44E3-9099-C40C66FF867C}">
                  <a14:compatExt spid="_x0000_s15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90</xdr:row>
          <xdr:rowOff>190500</xdr:rowOff>
        </xdr:from>
        <xdr:to>
          <xdr:col>4</xdr:col>
          <xdr:colOff>114300</xdr:colOff>
          <xdr:row>92</xdr:row>
          <xdr:rowOff>28575</xdr:rowOff>
        </xdr:to>
        <xdr:sp macro="" textlink="">
          <xdr:nvSpPr>
            <xdr:cNvPr id="15421" name="Check Box 61" hidden="1">
              <a:extLst>
                <a:ext uri="{63B3BB69-23CF-44E3-9099-C40C66FF867C}">
                  <a14:compatExt spid="_x0000_s15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93</xdr:row>
      <xdr:rowOff>190500</xdr:rowOff>
    </xdr:from>
    <xdr:to>
      <xdr:col>0</xdr:col>
      <xdr:colOff>828675</xdr:colOff>
      <xdr:row>94</xdr:row>
      <xdr:rowOff>133350</xdr:rowOff>
    </xdr:to>
    <xdr:sp macro="" textlink="">
      <xdr:nvSpPr>
        <xdr:cNvPr id="77" name="Rounded Rectangle 76"/>
        <xdr:cNvSpPr/>
      </xdr:nvSpPr>
      <xdr:spPr>
        <a:xfrm>
          <a:off x="66675" y="19535775"/>
          <a:ext cx="76200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93</xdr:row>
      <xdr:rowOff>190500</xdr:rowOff>
    </xdr:from>
    <xdr:to>
      <xdr:col>2</xdr:col>
      <xdr:colOff>0</xdr:colOff>
      <xdr:row>94</xdr:row>
      <xdr:rowOff>133350</xdr:rowOff>
    </xdr:to>
    <xdr:sp macro="" textlink="">
      <xdr:nvSpPr>
        <xdr:cNvPr id="78" name="Rounded Rectangle 77"/>
        <xdr:cNvSpPr/>
      </xdr:nvSpPr>
      <xdr:spPr>
        <a:xfrm>
          <a:off x="1247775" y="19535775"/>
          <a:ext cx="657225" cy="1428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103</xdr:row>
          <xdr:rowOff>200025</xdr:rowOff>
        </xdr:from>
        <xdr:to>
          <xdr:col>2</xdr:col>
          <xdr:colOff>352425</xdr:colOff>
          <xdr:row>105</xdr:row>
          <xdr:rowOff>38100</xdr:rowOff>
        </xdr:to>
        <xdr:sp macro="" textlink="">
          <xdr:nvSpPr>
            <xdr:cNvPr id="15422" name="Check Box 62" hidden="1">
              <a:extLst>
                <a:ext uri="{63B3BB69-23CF-44E3-9099-C40C66FF867C}">
                  <a14:compatExt spid="_x0000_s15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105</xdr:row>
          <xdr:rowOff>200025</xdr:rowOff>
        </xdr:from>
        <xdr:to>
          <xdr:col>2</xdr:col>
          <xdr:colOff>352425</xdr:colOff>
          <xdr:row>107</xdr:row>
          <xdr:rowOff>28575</xdr:rowOff>
        </xdr:to>
        <xdr:sp macro="" textlink="">
          <xdr:nvSpPr>
            <xdr:cNvPr id="15423" name="Check Box 63" hidden="1">
              <a:extLst>
                <a:ext uri="{63B3BB69-23CF-44E3-9099-C40C66FF867C}">
                  <a14:compatExt spid="_x0000_s15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104</xdr:row>
          <xdr:rowOff>190500</xdr:rowOff>
        </xdr:from>
        <xdr:to>
          <xdr:col>2</xdr:col>
          <xdr:colOff>352425</xdr:colOff>
          <xdr:row>106</xdr:row>
          <xdr:rowOff>28575</xdr:rowOff>
        </xdr:to>
        <xdr:sp macro="" textlink="">
          <xdr:nvSpPr>
            <xdr:cNvPr id="15424" name="Check Box 64" hidden="1">
              <a:extLst>
                <a:ext uri="{63B3BB69-23CF-44E3-9099-C40C66FF867C}">
                  <a14:compatExt spid="_x0000_s15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106</xdr:row>
          <xdr:rowOff>180975</xdr:rowOff>
        </xdr:from>
        <xdr:to>
          <xdr:col>2</xdr:col>
          <xdr:colOff>352425</xdr:colOff>
          <xdr:row>108</xdr:row>
          <xdr:rowOff>19050</xdr:rowOff>
        </xdr:to>
        <xdr:sp macro="" textlink="">
          <xdr:nvSpPr>
            <xdr:cNvPr id="15425" name="Check Box 65" hidden="1">
              <a:extLst>
                <a:ext uri="{63B3BB69-23CF-44E3-9099-C40C66FF867C}">
                  <a14:compatExt spid="_x0000_s15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108</xdr:row>
      <xdr:rowOff>47625</xdr:rowOff>
    </xdr:from>
    <xdr:to>
      <xdr:col>0</xdr:col>
      <xdr:colOff>828675</xdr:colOff>
      <xdr:row>109</xdr:row>
      <xdr:rowOff>0</xdr:rowOff>
    </xdr:to>
    <xdr:sp macro="" textlink="">
      <xdr:nvSpPr>
        <xdr:cNvPr id="83" name="Rounded Rectangle 82"/>
        <xdr:cNvSpPr/>
      </xdr:nvSpPr>
      <xdr:spPr>
        <a:xfrm>
          <a:off x="66675" y="22421850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108</xdr:row>
      <xdr:rowOff>47625</xdr:rowOff>
    </xdr:from>
    <xdr:to>
      <xdr:col>1</xdr:col>
      <xdr:colOff>819150</xdr:colOff>
      <xdr:row>109</xdr:row>
      <xdr:rowOff>0</xdr:rowOff>
    </xdr:to>
    <xdr:sp macro="" textlink="">
      <xdr:nvSpPr>
        <xdr:cNvPr id="84" name="Rounded Rectangle 83"/>
        <xdr:cNvSpPr/>
      </xdr:nvSpPr>
      <xdr:spPr>
        <a:xfrm>
          <a:off x="1247775" y="22421850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xdr:twoCellAnchor>
    <xdr:from>
      <xdr:col>6</xdr:col>
      <xdr:colOff>9523</xdr:colOff>
      <xdr:row>8</xdr:row>
      <xdr:rowOff>76199</xdr:rowOff>
    </xdr:from>
    <xdr:to>
      <xdr:col>16</xdr:col>
      <xdr:colOff>1114425</xdr:colOff>
      <xdr:row>14</xdr:row>
      <xdr:rowOff>95250</xdr:rowOff>
    </xdr:to>
    <xdr:sp macro="" textlink="">
      <xdr:nvSpPr>
        <xdr:cNvPr id="85" name="TextBox 84"/>
        <xdr:cNvSpPr txBox="1"/>
      </xdr:nvSpPr>
      <xdr:spPr>
        <a:xfrm>
          <a:off x="3257548" y="1866899"/>
          <a:ext cx="7486652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w_faiz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_ə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sas *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Net_profit_Bank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esas_Bank * (w_faiz_Bank /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esas_Bank - cost_Bank) / 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Net_profit_AKIA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esas_AKIA * (w_faiz_AKIA /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esas_AKIA - cost_AKIA) / 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Net_profit_SKMF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esas_SKMF * (w_faiz_SKMF /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esas_SKMF - cost_SKMF) / 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Net_profit_Istehlak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esas_Istehlak * (w_faiz_Istehlak /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Kredit_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qaliq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esas_Istehlak - cost_Istehlak) / 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Net_profit_Bank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Net_profit_AKIA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Net_profit_SKMF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Net_profit_Istehlak</a:t>
          </a:r>
          <a:endParaRPr lang="en-US" sz="1000"/>
        </a:p>
        <a:p>
          <a:r>
            <a:rPr lang="en-US" sz="1000" baseline="0"/>
            <a:t>   </a:t>
          </a:r>
          <a:endParaRPr lang="en-US" sz="1000"/>
        </a:p>
      </xdr:txBody>
    </xdr:sp>
    <xdr:clientData/>
  </xdr:twoCellAnchor>
  <xdr:twoCellAnchor>
    <xdr:from>
      <xdr:col>5</xdr:col>
      <xdr:colOff>190500</xdr:colOff>
      <xdr:row>19</xdr:row>
      <xdr:rowOff>28575</xdr:rowOff>
    </xdr:from>
    <xdr:to>
      <xdr:col>16</xdr:col>
      <xdr:colOff>1114425</xdr:colOff>
      <xdr:row>62</xdr:row>
      <xdr:rowOff>0</xdr:rowOff>
    </xdr:to>
    <xdr:sp macro="" textlink="">
      <xdr:nvSpPr>
        <xdr:cNvPr id="86" name="TextBox 85"/>
        <xdr:cNvSpPr txBox="1"/>
      </xdr:nvSpPr>
      <xdr:spPr>
        <a:xfrm>
          <a:off x="3238500" y="4048125"/>
          <a:ext cx="7505700" cy="886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NP = [Net_profit_Bank, Net_profit_AKIA, Net_profit_SKMF, Net_profit_Istehlak]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_Bank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= 0</a:t>
          </a: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_AKIA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_SKMF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_Istehlak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== 0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While True: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  if Net_profit_Bank &gt; Portfel_Bank_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Portfel_input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        if</a:t>
          </a:r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0: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_Bank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_Bank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(i-1))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 += 1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  else: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_Bank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=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Net_profit_Bank -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Portfel_Bank_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Faiz_input(i)</a:t>
          </a: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     return False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az-Latn-AZ" sz="10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Net_profit_AKIA &gt; 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if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== 0: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_AKIA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_AKIA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(i-1))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 += 1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_AKIA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Net_profit_Bank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Portfel_AKIA_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False</a:t>
          </a:r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Net_profit_SKMF &gt; 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if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== 0: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_SKMF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_SKMF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(i-1))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 += 1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_SKMF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Net_profit_SKMF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Portfel_SKMF_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False</a:t>
          </a:r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Net_profit_Istehlak &gt; 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if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== 0: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_Istehlak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_Istehlak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 (i-1))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 += 1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_Istehlak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Net_profit_Istehlak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Portfel_Istehlak_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False</a:t>
          </a:r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Total_Portfel_Bonus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_Bank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_AKIA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_SKMF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Bonus_portfel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_Istehlak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6</xdr:col>
      <xdr:colOff>0</xdr:colOff>
      <xdr:row>3</xdr:row>
      <xdr:rowOff>190500</xdr:rowOff>
    </xdr:from>
    <xdr:to>
      <xdr:col>17</xdr:col>
      <xdr:colOff>1</xdr:colOff>
      <xdr:row>6</xdr:row>
      <xdr:rowOff>142875</xdr:rowOff>
    </xdr:to>
    <xdr:sp macro="" textlink="">
      <xdr:nvSpPr>
        <xdr:cNvPr id="87" name="TextBox 86"/>
        <xdr:cNvSpPr txBox="1"/>
      </xdr:nvSpPr>
      <xdr:spPr>
        <a:xfrm>
          <a:off x="3248025" y="933450"/>
          <a:ext cx="7505701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000"/>
            <a:t>for i,j in Məhsul, Komis.:</a:t>
          </a:r>
        </a:p>
        <a:p>
          <a:r>
            <a:rPr lang="az-Latn-AZ" sz="1000">
              <a:effectLst/>
            </a:rPr>
            <a:t>    </a:t>
          </a:r>
          <a:r>
            <a:rPr lang="en-US" sz="1000">
              <a:effectLst/>
            </a:rPr>
            <a:t>Komissiya_Bonus</a:t>
          </a:r>
          <a:r>
            <a:rPr lang="az-Latn-AZ" sz="1000">
              <a:effectLst/>
            </a:rPr>
            <a:t> += sum(Komissiya(i)) * j</a:t>
          </a:r>
          <a:endParaRPr lang="en-US" sz="1000"/>
        </a:p>
      </xdr:txBody>
    </xdr:sp>
    <xdr:clientData/>
  </xdr:twoCellAnchor>
  <xdr:twoCellAnchor>
    <xdr:from>
      <xdr:col>6</xdr:col>
      <xdr:colOff>9525</xdr:colOff>
      <xdr:row>74</xdr:row>
      <xdr:rowOff>114300</xdr:rowOff>
    </xdr:from>
    <xdr:to>
      <xdr:col>16</xdr:col>
      <xdr:colOff>1104900</xdr:colOff>
      <xdr:row>82</xdr:row>
      <xdr:rowOff>180975</xdr:rowOff>
    </xdr:to>
    <xdr:sp macro="" textlink="">
      <xdr:nvSpPr>
        <xdr:cNvPr id="88" name="TextBox 87"/>
        <xdr:cNvSpPr txBox="1"/>
      </xdr:nvSpPr>
      <xdr:spPr>
        <a:xfrm>
          <a:off x="3257550" y="15516225"/>
          <a:ext cx="747712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Art</a:t>
          </a:r>
          <a:r>
            <a:rPr lang="az-Latn-AZ" sz="1000"/>
            <a:t>ım</a:t>
          </a:r>
          <a:r>
            <a:rPr lang="az-Latn-AZ" sz="1000" baseline="0"/>
            <a:t> =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Total_cari_ay -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Total_əvvəlki_ay </a:t>
          </a:r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az-Latn-AZ" sz="1000"/>
            <a:t>Artım_Bonus</a:t>
          </a:r>
          <a:r>
            <a:rPr lang="az-Latn-AZ" sz="1000" baseline="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== 0</a:t>
          </a:r>
          <a:endParaRPr lang="en-US" sz="1000">
            <a:effectLst/>
          </a:endParaRPr>
        </a:p>
        <a:p>
          <a:endParaRPr lang="en-US" sz="1000"/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Total_cari_ay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Art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ım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Artım_Bonus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Artım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ım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Faiz_input(i)</a:t>
          </a: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return False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i += 1</a:t>
          </a:r>
          <a:endParaRPr lang="en-US" sz="1000">
            <a:effectLst/>
          </a:endParaRPr>
        </a:p>
        <a:p>
          <a:r>
            <a:rPr lang="az-Latn-AZ" sz="1000" baseline="0"/>
            <a:t>    </a:t>
          </a:r>
          <a:endParaRPr lang="en-US" sz="1000"/>
        </a:p>
      </xdr:txBody>
    </xdr:sp>
    <xdr:clientData/>
  </xdr:twoCellAnchor>
  <xdr:twoCellAnchor>
    <xdr:from>
      <xdr:col>6</xdr:col>
      <xdr:colOff>9525</xdr:colOff>
      <xdr:row>88</xdr:row>
      <xdr:rowOff>9525</xdr:rowOff>
    </xdr:from>
    <xdr:to>
      <xdr:col>17</xdr:col>
      <xdr:colOff>0</xdr:colOff>
      <xdr:row>105</xdr:row>
      <xdr:rowOff>0</xdr:rowOff>
    </xdr:to>
    <xdr:sp macro="" textlink="">
      <xdr:nvSpPr>
        <xdr:cNvPr id="90" name="TextBox 89"/>
        <xdr:cNvSpPr txBox="1"/>
      </xdr:nvSpPr>
      <xdr:spPr>
        <a:xfrm>
          <a:off x="3257550" y="18307050"/>
          <a:ext cx="7496175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W_Faiz_Norm = ⅀(Disburse_Cari_Ay_M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əbləğ *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Disburse_Cari_Ay_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Faiz_Arxa_ofis) (İstehlak, AKİA, SKMF not include)</a:t>
          </a:r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W_Faiz_Fakt = ⅀(Disburse_Cari_Ay_M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əbləğ *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Disburse_Cari_Ay_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Faiz_Fakt) (İstehlak, AKİA, SKMF not include)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 =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W_Faiz_Norm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W_Faiz_Fakt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r>
            <a:rPr lang="az-Latn-AZ" sz="1000">
              <a:effectLst/>
            </a:rPr>
            <a:t>Disburse_say</a:t>
          </a:r>
          <a:r>
            <a:rPr lang="az-Latn-AZ" sz="1000" baseline="0">
              <a:effectLst/>
            </a:rPr>
            <a:t> =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Disburse_Cari_Ay_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Say (İstehlak not include)</a:t>
          </a:r>
        </a:p>
        <a:p>
          <a:endParaRPr lang="en-US" sz="1000" baseline="0"/>
        </a:p>
        <a:p>
          <a:r>
            <a:rPr lang="az-Latn-AZ" sz="1000"/>
            <a:t>i = 0</a:t>
          </a:r>
        </a:p>
        <a:p>
          <a:endParaRPr lang="en-US" sz="1000"/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zona == Abşeron: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Aral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ıq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(i) and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Aral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ıq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(i+1)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_Bonus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Disburse_say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şeron(i)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return False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 += 1</a:t>
          </a:r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Aral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ıq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(i) and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Aral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ıq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(i+1)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Performans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_Bonus =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Disburse_say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(i)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return False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 += 1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6</xdr:col>
      <xdr:colOff>0</xdr:colOff>
      <xdr:row>106</xdr:row>
      <xdr:rowOff>200026</xdr:rowOff>
    </xdr:from>
    <xdr:to>
      <xdr:col>17</xdr:col>
      <xdr:colOff>0</xdr:colOff>
      <xdr:row>110</xdr:row>
      <xdr:rowOff>0</xdr:rowOff>
    </xdr:to>
    <xdr:sp macro="" textlink="">
      <xdr:nvSpPr>
        <xdr:cNvPr id="91" name="TextBox 90"/>
        <xdr:cNvSpPr txBox="1"/>
      </xdr:nvSpPr>
      <xdr:spPr>
        <a:xfrm>
          <a:off x="3248025" y="22145626"/>
          <a:ext cx="7505700" cy="609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 = ⅀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Portfel_daily_gecikmə/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⅀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Portfel_daily</a:t>
          </a:r>
        </a:p>
        <a:p>
          <a:pPr marL="0" indent="0" eaLnBrk="1" fontAlgn="auto" latinLnBrk="0" hangingPunct="1"/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Par_tutulma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Total_Portfel_Bonus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PAR * Tutulma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111</xdr:row>
      <xdr:rowOff>190499</xdr:rowOff>
    </xdr:from>
    <xdr:to>
      <xdr:col>17</xdr:col>
      <xdr:colOff>0</xdr:colOff>
      <xdr:row>121</xdr:row>
      <xdr:rowOff>180975</xdr:rowOff>
    </xdr:to>
    <xdr:sp macro="" textlink="">
      <xdr:nvSpPr>
        <xdr:cNvPr id="92" name="TextBox 91"/>
        <xdr:cNvSpPr txBox="1"/>
      </xdr:nvSpPr>
      <xdr:spPr>
        <a:xfrm>
          <a:off x="3248025" y="23145749"/>
          <a:ext cx="7505700" cy="1895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i=0</a:t>
          </a: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= 0</a:t>
          </a:r>
        </a:p>
        <a:p>
          <a:pPr eaLnBrk="1" fontAlgn="auto" latinLnBrk="0" hangingPunct="1"/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İnspektor_vəzifə =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Limit_Vəzifə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=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Total_Portfel_Bonus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Limit_Faiz(i)</a:t>
          </a:r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return False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i += 1</a:t>
          </a:r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Portfel_and_Artım_Bonus = min((Artım_Bonus + Total_Portfel_Bonus),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Limit)</a:t>
          </a:r>
        </a:p>
      </xdr:txBody>
    </xdr:sp>
    <xdr:clientData/>
  </xdr:twoCellAnchor>
  <xdr:twoCellAnchor>
    <xdr:from>
      <xdr:col>0</xdr:col>
      <xdr:colOff>0</xdr:colOff>
      <xdr:row>117</xdr:row>
      <xdr:rowOff>0</xdr:rowOff>
    </xdr:from>
    <xdr:to>
      <xdr:col>0</xdr:col>
      <xdr:colOff>762000</xdr:colOff>
      <xdr:row>117</xdr:row>
      <xdr:rowOff>152400</xdr:rowOff>
    </xdr:to>
    <xdr:sp macro="" textlink="">
      <xdr:nvSpPr>
        <xdr:cNvPr id="95" name="Rounded Rectangle 94"/>
        <xdr:cNvSpPr/>
      </xdr:nvSpPr>
      <xdr:spPr>
        <a:xfrm>
          <a:off x="0" y="24841200"/>
          <a:ext cx="762000" cy="152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0</xdr:col>
      <xdr:colOff>1181100</xdr:colOff>
      <xdr:row>117</xdr:row>
      <xdr:rowOff>0</xdr:rowOff>
    </xdr:from>
    <xdr:to>
      <xdr:col>1</xdr:col>
      <xdr:colOff>647700</xdr:colOff>
      <xdr:row>117</xdr:row>
      <xdr:rowOff>152400</xdr:rowOff>
    </xdr:to>
    <xdr:sp macro="" textlink="">
      <xdr:nvSpPr>
        <xdr:cNvPr id="96" name="Rounded Rectangle 95"/>
        <xdr:cNvSpPr/>
      </xdr:nvSpPr>
      <xdr:spPr>
        <a:xfrm>
          <a:off x="1181100" y="24841200"/>
          <a:ext cx="657225" cy="1524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111</xdr:row>
          <xdr:rowOff>200025</xdr:rowOff>
        </xdr:from>
        <xdr:to>
          <xdr:col>2</xdr:col>
          <xdr:colOff>352425</xdr:colOff>
          <xdr:row>113</xdr:row>
          <xdr:rowOff>38100</xdr:rowOff>
        </xdr:to>
        <xdr:sp macro="" textlink="">
          <xdr:nvSpPr>
            <xdr:cNvPr id="15430" name="Check Box 70" hidden="1">
              <a:extLst>
                <a:ext uri="{63B3BB69-23CF-44E3-9099-C40C66FF867C}">
                  <a14:compatExt spid="_x0000_s15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113</xdr:row>
          <xdr:rowOff>200025</xdr:rowOff>
        </xdr:from>
        <xdr:to>
          <xdr:col>2</xdr:col>
          <xdr:colOff>352425</xdr:colOff>
          <xdr:row>115</xdr:row>
          <xdr:rowOff>28575</xdr:rowOff>
        </xdr:to>
        <xdr:sp macro="" textlink="">
          <xdr:nvSpPr>
            <xdr:cNvPr id="15431" name="Check Box 71" hidden="1">
              <a:extLst>
                <a:ext uri="{63B3BB69-23CF-44E3-9099-C40C66FF867C}">
                  <a14:compatExt spid="_x0000_s15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112</xdr:row>
          <xdr:rowOff>190500</xdr:rowOff>
        </xdr:from>
        <xdr:to>
          <xdr:col>2</xdr:col>
          <xdr:colOff>352425</xdr:colOff>
          <xdr:row>114</xdr:row>
          <xdr:rowOff>28575</xdr:rowOff>
        </xdr:to>
        <xdr:sp macro="" textlink="">
          <xdr:nvSpPr>
            <xdr:cNvPr id="15432" name="Check Box 72" hidden="1">
              <a:extLst>
                <a:ext uri="{63B3BB69-23CF-44E3-9099-C40C66FF867C}">
                  <a14:compatExt spid="_x0000_s15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114</xdr:row>
          <xdr:rowOff>180975</xdr:rowOff>
        </xdr:from>
        <xdr:to>
          <xdr:col>2</xdr:col>
          <xdr:colOff>352425</xdr:colOff>
          <xdr:row>116</xdr:row>
          <xdr:rowOff>19050</xdr:rowOff>
        </xdr:to>
        <xdr:sp macro="" textlink="">
          <xdr:nvSpPr>
            <xdr:cNvPr id="15433" name="Check Box 73" hidden="1">
              <a:extLst>
                <a:ext uri="{63B3BB69-23CF-44E3-9099-C40C66FF867C}">
                  <a14:compatExt spid="_x0000_s15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123</xdr:row>
      <xdr:rowOff>0</xdr:rowOff>
    </xdr:from>
    <xdr:to>
      <xdr:col>17</xdr:col>
      <xdr:colOff>0</xdr:colOff>
      <xdr:row>135</xdr:row>
      <xdr:rowOff>47625</xdr:rowOff>
    </xdr:to>
    <xdr:sp macro="" textlink="">
      <xdr:nvSpPr>
        <xdr:cNvPr id="105" name="TextBox 104"/>
        <xdr:cNvSpPr txBox="1"/>
      </xdr:nvSpPr>
      <xdr:spPr>
        <a:xfrm>
          <a:off x="3248025" y="25355550"/>
          <a:ext cx="7505700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QR</a:t>
          </a: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i=0</a:t>
          </a: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= 0</a:t>
          </a:r>
        </a:p>
        <a:p>
          <a:pPr eaLnBrk="1" fontAlgn="auto" latinLnBrk="0" hangingPunct="1"/>
          <a:endParaRPr lang="az-Latn-AZ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Net_profit_Bank &gt;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_Profit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if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== 0: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_Profit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_Faiz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_input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(i)</a:t>
          </a:r>
          <a:endParaRPr lang="az-Latn-AZ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(Limit_Portfel_input (i)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Limit_Portfel_input (i-1))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_Faiz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_input(i)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 += 1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else:</a:t>
          </a:r>
          <a:endParaRPr lang="en-US" sz="1000">
            <a:effectLst/>
          </a:endParaRPr>
        </a:p>
        <a:p>
          <a:pPr eaLnBrk="1" fontAlgn="auto" latinLnBrk="0" hangingPunct="1"/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 +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Net_profit_Bank - 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Limit_Portfel_input(i)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</a:t>
          </a:r>
          <a:r>
            <a:rPr lang="az-Latn-AZ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_Faiz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_input(i)</a:t>
          </a: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False</a:t>
          </a:r>
          <a:endParaRPr lang="en-US" sz="1000">
            <a:effectLst/>
          </a:endParaRPr>
        </a:p>
        <a:p>
          <a:pPr eaLnBrk="1" fontAlgn="auto" latinLnBrk="0" hangingPunct="1"/>
          <a:endParaRPr lang="en-US" sz="1000">
            <a:effectLst/>
          </a:endParaRPr>
        </a:p>
      </xdr:txBody>
    </xdr:sp>
    <xdr:clientData/>
  </xdr:twoCellAnchor>
  <xdr:twoCellAnchor>
    <xdr:from>
      <xdr:col>6</xdr:col>
      <xdr:colOff>0</xdr:colOff>
      <xdr:row>136</xdr:row>
      <xdr:rowOff>0</xdr:rowOff>
    </xdr:from>
    <xdr:to>
      <xdr:col>17</xdr:col>
      <xdr:colOff>0</xdr:colOff>
      <xdr:row>137</xdr:row>
      <xdr:rowOff>123825</xdr:rowOff>
    </xdr:to>
    <xdr:sp macro="" textlink="">
      <xdr:nvSpPr>
        <xdr:cNvPr id="102" name="TextBox 101"/>
        <xdr:cNvSpPr txBox="1"/>
      </xdr:nvSpPr>
      <xdr:spPr>
        <a:xfrm>
          <a:off x="3248025" y="27984450"/>
          <a:ext cx="75057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Final_Bonus = max (</a:t>
          </a:r>
          <a:r>
            <a:rPr lang="az-Latn-AZ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Portfel_and_Artım_Bonus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Girov_Bonus + Komissiya_Bonus +Performance_Bonus - Tutulma, Individual)</a:t>
          </a:r>
          <a:endParaRPr lang="en-US" sz="1000">
            <a:effectLst/>
          </a:endParaRPr>
        </a:p>
        <a:p>
          <a:pPr marL="0" indent="0" eaLnBrk="1" fontAlgn="auto" latinLnBrk="0" hangingPunct="1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122</xdr:row>
          <xdr:rowOff>200025</xdr:rowOff>
        </xdr:from>
        <xdr:to>
          <xdr:col>2</xdr:col>
          <xdr:colOff>352425</xdr:colOff>
          <xdr:row>124</xdr:row>
          <xdr:rowOff>28575</xdr:rowOff>
        </xdr:to>
        <xdr:sp macro="" textlink="">
          <xdr:nvSpPr>
            <xdr:cNvPr id="15437" name="Check Box 77" hidden="1">
              <a:extLst>
                <a:ext uri="{63B3BB69-23CF-44E3-9099-C40C66FF867C}">
                  <a14:compatExt spid="_x0000_s15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123</xdr:row>
          <xdr:rowOff>190500</xdr:rowOff>
        </xdr:from>
        <xdr:to>
          <xdr:col>2</xdr:col>
          <xdr:colOff>352425</xdr:colOff>
          <xdr:row>125</xdr:row>
          <xdr:rowOff>28575</xdr:rowOff>
        </xdr:to>
        <xdr:sp macro="" textlink="">
          <xdr:nvSpPr>
            <xdr:cNvPr id="15439" name="Check Box 79" hidden="1">
              <a:extLst>
                <a:ext uri="{63B3BB69-23CF-44E3-9099-C40C66FF867C}">
                  <a14:compatExt spid="_x0000_s15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125</xdr:row>
      <xdr:rowOff>180975</xdr:rowOff>
    </xdr:from>
    <xdr:to>
      <xdr:col>0</xdr:col>
      <xdr:colOff>828675</xdr:colOff>
      <xdr:row>126</xdr:row>
      <xdr:rowOff>114300</xdr:rowOff>
    </xdr:to>
    <xdr:sp macro="" textlink="">
      <xdr:nvSpPr>
        <xdr:cNvPr id="111" name="Rounded Rectangle 110"/>
        <xdr:cNvSpPr/>
      </xdr:nvSpPr>
      <xdr:spPr>
        <a:xfrm>
          <a:off x="66675" y="25984200"/>
          <a:ext cx="762000" cy="1333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125</xdr:row>
      <xdr:rowOff>180975</xdr:rowOff>
    </xdr:from>
    <xdr:to>
      <xdr:col>2</xdr:col>
      <xdr:colOff>0</xdr:colOff>
      <xdr:row>126</xdr:row>
      <xdr:rowOff>114300</xdr:rowOff>
    </xdr:to>
    <xdr:sp macro="" textlink="">
      <xdr:nvSpPr>
        <xdr:cNvPr id="112" name="Rounded Rectangle 111"/>
        <xdr:cNvSpPr/>
      </xdr:nvSpPr>
      <xdr:spPr>
        <a:xfrm>
          <a:off x="1247775" y="25984200"/>
          <a:ext cx="657225" cy="13335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135</xdr:row>
          <xdr:rowOff>200025</xdr:rowOff>
        </xdr:from>
        <xdr:to>
          <xdr:col>4</xdr:col>
          <xdr:colOff>114300</xdr:colOff>
          <xdr:row>137</xdr:row>
          <xdr:rowOff>28575</xdr:rowOff>
        </xdr:to>
        <xdr:sp macro="" textlink="">
          <xdr:nvSpPr>
            <xdr:cNvPr id="15443" name="Check Box 83" hidden="1">
              <a:extLst>
                <a:ext uri="{63B3BB69-23CF-44E3-9099-C40C66FF867C}">
                  <a14:compatExt spid="_x0000_s15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136</xdr:row>
          <xdr:rowOff>190500</xdr:rowOff>
        </xdr:from>
        <xdr:to>
          <xdr:col>4</xdr:col>
          <xdr:colOff>114300</xdr:colOff>
          <xdr:row>138</xdr:row>
          <xdr:rowOff>28575</xdr:rowOff>
        </xdr:to>
        <xdr:sp macro="" textlink="">
          <xdr:nvSpPr>
            <xdr:cNvPr id="15445" name="Check Box 85" hidden="1">
              <a:extLst>
                <a:ext uri="{63B3BB69-23CF-44E3-9099-C40C66FF867C}">
                  <a14:compatExt spid="_x0000_s15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140</xdr:row>
      <xdr:rowOff>190500</xdr:rowOff>
    </xdr:from>
    <xdr:to>
      <xdr:col>0</xdr:col>
      <xdr:colOff>828675</xdr:colOff>
      <xdr:row>141</xdr:row>
      <xdr:rowOff>133350</xdr:rowOff>
    </xdr:to>
    <xdr:sp macro="" textlink="">
      <xdr:nvSpPr>
        <xdr:cNvPr id="121" name="Rounded Rectangle 120"/>
        <xdr:cNvSpPr/>
      </xdr:nvSpPr>
      <xdr:spPr>
        <a:xfrm>
          <a:off x="66675" y="19535775"/>
          <a:ext cx="76200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140</xdr:row>
      <xdr:rowOff>190500</xdr:rowOff>
    </xdr:from>
    <xdr:to>
      <xdr:col>2</xdr:col>
      <xdr:colOff>0</xdr:colOff>
      <xdr:row>141</xdr:row>
      <xdr:rowOff>133350</xdr:rowOff>
    </xdr:to>
    <xdr:sp macro="" textlink="">
      <xdr:nvSpPr>
        <xdr:cNvPr id="122" name="Rounded Rectangle 121"/>
        <xdr:cNvSpPr/>
      </xdr:nvSpPr>
      <xdr:spPr>
        <a:xfrm>
          <a:off x="1247775" y="19535775"/>
          <a:ext cx="657225" cy="1428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138</xdr:row>
          <xdr:rowOff>200025</xdr:rowOff>
        </xdr:from>
        <xdr:to>
          <xdr:col>4</xdr:col>
          <xdr:colOff>114300</xdr:colOff>
          <xdr:row>140</xdr:row>
          <xdr:rowOff>28575</xdr:rowOff>
        </xdr:to>
        <xdr:sp macro="" textlink="">
          <xdr:nvSpPr>
            <xdr:cNvPr id="15448" name="Check Box 88" hidden="1">
              <a:extLst>
                <a:ext uri="{63B3BB69-23CF-44E3-9099-C40C66FF867C}">
                  <a14:compatExt spid="_x0000_s15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137</xdr:row>
          <xdr:rowOff>200025</xdr:rowOff>
        </xdr:from>
        <xdr:to>
          <xdr:col>4</xdr:col>
          <xdr:colOff>114300</xdr:colOff>
          <xdr:row>139</xdr:row>
          <xdr:rowOff>28575</xdr:rowOff>
        </xdr:to>
        <xdr:sp macro="" textlink="">
          <xdr:nvSpPr>
            <xdr:cNvPr id="15449" name="Check Box 89" hidden="1">
              <a:extLst>
                <a:ext uri="{63B3BB69-23CF-44E3-9099-C40C66FF867C}">
                  <a14:compatExt spid="_x0000_s15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</xdr:row>
      <xdr:rowOff>7620</xdr:rowOff>
    </xdr:from>
    <xdr:to>
      <xdr:col>9</xdr:col>
      <xdr:colOff>38100</xdr:colOff>
      <xdr:row>42</xdr:row>
      <xdr:rowOff>38100</xdr:rowOff>
    </xdr:to>
    <xdr:sp macro="" textlink="">
      <xdr:nvSpPr>
        <xdr:cNvPr id="2" name="TextBox 1"/>
        <xdr:cNvSpPr txBox="1"/>
      </xdr:nvSpPr>
      <xdr:spPr>
        <a:xfrm>
          <a:off x="3872865" y="388620"/>
          <a:ext cx="3070860" cy="7650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emsal_emlak_a, emsal_emlak_b, emsal_avto_a_yes, emsal_avto_a_no, emsal_avto_b_yes, emsal_avto_b_no=0</a:t>
          </a:r>
        </a:p>
        <a:p>
          <a:endParaRPr lang="en-US" sz="1000"/>
        </a:p>
        <a:p>
          <a:r>
            <a:rPr lang="en-US" sz="1000" i="1"/>
            <a:t>for account_number </a:t>
          </a:r>
        </a:p>
        <a:p>
          <a:r>
            <a:rPr lang="en-US" sz="1000"/>
            <a:t>if</a:t>
          </a:r>
          <a:r>
            <a:rPr lang="en-US" sz="1000" baseline="0"/>
            <a:t> girov=qizil </a:t>
          </a:r>
          <a:endParaRPr lang="az-Latn-AZ" sz="1000" baseline="0"/>
        </a:p>
        <a:p>
          <a:r>
            <a:rPr lang="en-US" sz="1000" baseline="0"/>
            <a:t>emsal_qizil=sum(collat_value)/amount_financed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 baseline="0"/>
        </a:p>
        <a:p>
          <a:r>
            <a:rPr lang="en-US" sz="1000" baseline="0"/>
            <a:t>if NEW_OR_REPEAT1 = yeni</a:t>
          </a:r>
        </a:p>
        <a:p>
          <a:r>
            <a:rPr lang="en-US" sz="1000" baseline="0"/>
            <a:t>if girov=emlak</a:t>
          </a:r>
        </a:p>
        <a:p>
          <a:r>
            <a:rPr lang="en-US" sz="1000" baseline="0"/>
            <a:t>if GIROV_KATEQ1 =A</a:t>
          </a:r>
        </a:p>
        <a:p>
          <a:r>
            <a:rPr lang="en-US" sz="1000" baseline="0"/>
            <a:t>emsal_emlak_a = sum(last_girovun_likvid_deyeri)/amount_financed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 baseline="0"/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GIROV_KATEQ1 =B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 = sum(last_girovun_likvid_deyeri)/amount_financed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 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 baseline="0"/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girov=avto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GIROV_KATEQ1 =A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sigorta = yes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 = sum(last_girovun_likvid_deyeri)/amount_financed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sigorta = no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 = sum(last_girovun_likvid_deyeri)/amount_financed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GIROV_KATEQ1 = 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sigorta = yes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 = sum(last_girovun_likvid_deyeri)/amount_financed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sigorta = no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 = sum(last_girovun_likvid_deyeri)/amount_financed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</a:t>
          </a:r>
          <a:endParaRPr lang="en-US" sz="1000">
            <a:effectLst/>
          </a:endParaRPr>
        </a:p>
        <a:p>
          <a:endParaRPr lang="en-US" sz="1000">
            <a:effectLst/>
          </a:endParaRPr>
        </a:p>
        <a:p>
          <a:endParaRPr lang="en-US" sz="1000" baseline="0"/>
        </a:p>
      </xdr:txBody>
    </xdr:sp>
    <xdr:clientData/>
  </xdr:twoCellAnchor>
  <xdr:twoCellAnchor>
    <xdr:from>
      <xdr:col>13</xdr:col>
      <xdr:colOff>365760</xdr:colOff>
      <xdr:row>2</xdr:row>
      <xdr:rowOff>7620</xdr:rowOff>
    </xdr:from>
    <xdr:to>
      <xdr:col>17</xdr:col>
      <xdr:colOff>746760</xdr:colOff>
      <xdr:row>10</xdr:row>
      <xdr:rowOff>144780</xdr:rowOff>
    </xdr:to>
    <xdr:sp macro="" textlink="">
      <xdr:nvSpPr>
        <xdr:cNvPr id="3" name="TextBox 2"/>
        <xdr:cNvSpPr txBox="1"/>
      </xdr:nvSpPr>
      <xdr:spPr>
        <a:xfrm>
          <a:off x="11119485" y="388620"/>
          <a:ext cx="424815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account_number</a:t>
          </a:r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mebleg_qizil= emsal_qizil*100</a:t>
          </a:r>
        </a:p>
        <a:p>
          <a:r>
            <a:rPr lang="en-US" sz="1000" baseline="0"/>
            <a:t>mebleg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_emlak_a</a:t>
          </a:r>
          <a:r>
            <a:rPr lang="en-US" sz="1000" baseline="0"/>
            <a:t>=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 </a:t>
          </a:r>
          <a:r>
            <a:rPr lang="en-US" sz="1000" baseline="0"/>
            <a:t>*50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mebleg_emlak_b= emsal_emlak_b*20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mebleg_avto_a_yes= emsal_avto_a_yes*40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mebleg_avto_a_no= emsal_avto_a_no*20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mebleg_avto_b_yes= emsal_avto_b_yes*20</a:t>
          </a:r>
          <a:endParaRPr lang="en-US" sz="1000">
            <a:effectLst/>
          </a:endParaRPr>
        </a:p>
        <a:p>
          <a:pPr eaLnBrk="1" fontAlgn="auto" latinLnBrk="0" hangingPunct="1"/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mebleg_avto_b_no= emsal_avto_b_no*10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9</xdr:col>
      <xdr:colOff>38100</xdr:colOff>
      <xdr:row>2</xdr:row>
      <xdr:rowOff>7620</xdr:rowOff>
    </xdr:from>
    <xdr:to>
      <xdr:col>13</xdr:col>
      <xdr:colOff>381000</xdr:colOff>
      <xdr:row>26</xdr:row>
      <xdr:rowOff>53340</xdr:rowOff>
    </xdr:to>
    <xdr:sp macro="" textlink="">
      <xdr:nvSpPr>
        <xdr:cNvPr id="4" name="TextBox 3"/>
        <xdr:cNvSpPr txBox="1"/>
      </xdr:nvSpPr>
      <xdr:spPr>
        <a:xfrm>
          <a:off x="6943725" y="388620"/>
          <a:ext cx="4191000" cy="461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account_number</a:t>
          </a:r>
          <a:endParaRPr lang="en-US" sz="1000">
            <a:effectLst/>
          </a:endParaRPr>
        </a:p>
        <a:p>
          <a:endParaRPr lang="en-US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</a:p>
        <a:p>
          <a:endParaRPr lang="en-US" sz="1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emsal_qizil-emsal_emlak_a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  <a:endParaRPr lang="en-US" sz="1000">
            <a:effectLst/>
          </a:endParaRPr>
        </a:p>
        <a:p>
          <a:endParaRPr lang="en-US" sz="1000"/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emsal_qizil-emsal_emlak_a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emsal_avto_a_yes)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  <a:endParaRPr lang="en-US" sz="1000">
            <a:effectLst/>
          </a:endParaRPr>
        </a:p>
        <a:p>
          <a:endParaRPr lang="en-US" sz="1000"/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emsal_qizil-emsal_emlak_a-emsal_avto_a_yes -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  <a:endParaRPr lang="en-US" sz="1000">
            <a:effectLst/>
          </a:endParaRPr>
        </a:p>
        <a:p>
          <a:endParaRPr lang="en-US" sz="1000"/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emsal_qizil-emsal_emlak_a-emsal_avto_a_yes-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emsal_emlak_b-emsal_avto_a_no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</a:p>
        <a:p>
          <a:endParaRPr lang="en-US" sz="1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MIN(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emsal_qizil-emsal_emlak_a-emsal_avto_a_yes-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emsal_emlak_b-emsal_avto_a_no - emsal_avto_b_yes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MAX(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emsal_avto_b_no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0)</a:t>
          </a:r>
          <a:endParaRPr lang="en-US" sz="1000">
            <a:effectLst/>
          </a:endParaRPr>
        </a:p>
        <a:p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3</xdr:col>
      <xdr:colOff>114300</xdr:colOff>
      <xdr:row>2</xdr:row>
      <xdr:rowOff>7620</xdr:rowOff>
    </xdr:from>
    <xdr:to>
      <xdr:col>6</xdr:col>
      <xdr:colOff>396240</xdr:colOff>
      <xdr:row>9</xdr:row>
      <xdr:rowOff>68580</xdr:rowOff>
    </xdr:to>
    <xdr:sp macro="" textlink="">
      <xdr:nvSpPr>
        <xdr:cNvPr id="5" name="TextBox 4"/>
        <xdr:cNvSpPr txBox="1"/>
      </xdr:nvSpPr>
      <xdr:spPr>
        <a:xfrm>
          <a:off x="1695450" y="388620"/>
          <a:ext cx="2177415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if sigorta</a:t>
          </a:r>
          <a:r>
            <a:rPr lang="en-US" sz="1000" baseline="0"/>
            <a:t>_sirketi=sigortalanib</a:t>
          </a:r>
        </a:p>
        <a:p>
          <a:r>
            <a:rPr lang="en-US" sz="1000" baseline="0"/>
            <a:t>sigorta=yes</a:t>
          </a:r>
        </a:p>
        <a:p>
          <a:r>
            <a:rPr lang="en-US" sz="1000" baseline="0"/>
            <a:t>else if sigorta_sirketi=sigortalanmayib</a:t>
          </a:r>
        </a:p>
        <a:p>
          <a:r>
            <a:rPr lang="en-US" sz="1000" baseline="0"/>
            <a:t>sigorta=no</a:t>
          </a:r>
        </a:p>
        <a:p>
          <a:r>
            <a:rPr lang="en-US" sz="1000" baseline="0"/>
            <a:t>else </a:t>
          </a:r>
        </a:p>
        <a:p>
          <a:r>
            <a:rPr lang="en-US" sz="1000" baseline="0"/>
            <a:t>sigorta=""</a:t>
          </a:r>
          <a:endParaRPr lang="en-US" sz="1000"/>
        </a:p>
      </xdr:txBody>
    </xdr:sp>
    <xdr:clientData/>
  </xdr:twoCellAnchor>
  <xdr:twoCellAnchor>
    <xdr:from>
      <xdr:col>3</xdr:col>
      <xdr:colOff>121920</xdr:colOff>
      <xdr:row>9</xdr:row>
      <xdr:rowOff>76200</xdr:rowOff>
    </xdr:from>
    <xdr:to>
      <xdr:col>6</xdr:col>
      <xdr:colOff>396240</xdr:colOff>
      <xdr:row>18</xdr:row>
      <xdr:rowOff>144780</xdr:rowOff>
    </xdr:to>
    <xdr:sp macro="" textlink="">
      <xdr:nvSpPr>
        <xdr:cNvPr id="6" name="TextBox 5"/>
        <xdr:cNvSpPr txBox="1"/>
      </xdr:nvSpPr>
      <xdr:spPr>
        <a:xfrm>
          <a:off x="1703070" y="1790700"/>
          <a:ext cx="2169795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if </a:t>
          </a:r>
          <a:r>
            <a:rPr lang="en-US" sz="1000" baseline="0"/>
            <a:t> (YASEV, TORPQ,MANZL,QYASH) in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collat_code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girov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emlak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(AVTOM) in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collat_code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girov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avto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if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(ZINAS) in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collat_code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girov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qizil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girov = ""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  <a:p>
          <a:endParaRPr lang="en-US" sz="1000">
            <a:effectLst/>
          </a:endParaRPr>
        </a:p>
      </xdr:txBody>
    </xdr:sp>
    <xdr:clientData/>
  </xdr:twoCellAnchor>
  <xdr:twoCellAnchor>
    <xdr:from>
      <xdr:col>18</xdr:col>
      <xdr:colOff>38100</xdr:colOff>
      <xdr:row>2</xdr:row>
      <xdr:rowOff>22860</xdr:rowOff>
    </xdr:from>
    <xdr:to>
      <xdr:col>25</xdr:col>
      <xdr:colOff>525780</xdr:colOff>
      <xdr:row>7</xdr:row>
      <xdr:rowOff>76200</xdr:rowOff>
    </xdr:to>
    <xdr:sp macro="" textlink="">
      <xdr:nvSpPr>
        <xdr:cNvPr id="7" name="TextBox 6"/>
        <xdr:cNvSpPr txBox="1"/>
      </xdr:nvSpPr>
      <xdr:spPr>
        <a:xfrm>
          <a:off x="15678150" y="403860"/>
          <a:ext cx="5993130" cy="1005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i="1"/>
            <a:t>for account_number</a:t>
          </a:r>
        </a:p>
        <a:p>
          <a:r>
            <a:rPr lang="en-US" sz="1000"/>
            <a:t>QIZIL=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mebleg_qizil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EMLAK=SUM(mebleg_emlak_a,mebleg_emlak_b)</a:t>
          </a: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AVTO=SUM(mebleg_avto_a_yes, mebleg_avto_a_no, mebleg_avto_b_yes, mebleg_avto_b_no)</a:t>
          </a:r>
        </a:p>
        <a:p>
          <a:r>
            <a:rPr lang="en-US" sz="1000"/>
            <a:t>TOTAL=SUM(QIZIL,EMLAK,AVTO)</a:t>
          </a:r>
        </a:p>
      </xdr:txBody>
    </xdr:sp>
    <xdr:clientData/>
  </xdr:twoCellAnchor>
  <xdr:twoCellAnchor>
    <xdr:from>
      <xdr:col>18</xdr:col>
      <xdr:colOff>259080</xdr:colOff>
      <xdr:row>7</xdr:row>
      <xdr:rowOff>137160</xdr:rowOff>
    </xdr:from>
    <xdr:to>
      <xdr:col>21</xdr:col>
      <xdr:colOff>434340</xdr:colOff>
      <xdr:row>13</xdr:row>
      <xdr:rowOff>91440</xdr:rowOff>
    </xdr:to>
    <xdr:sp macro="" textlink="">
      <xdr:nvSpPr>
        <xdr:cNvPr id="8" name="TextBox 7"/>
        <xdr:cNvSpPr txBox="1"/>
      </xdr:nvSpPr>
      <xdr:spPr>
        <a:xfrm>
          <a:off x="15899130" y="1470660"/>
          <a:ext cx="305181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i="1"/>
            <a:t>for  inspector_cif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QIZIL=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SUM(QIZIL)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EMLAK=SUM(EMLAK)</a:t>
          </a:r>
          <a:endParaRPr lang="en-US" sz="1000">
            <a:effectLst/>
          </a:endParaRPr>
        </a:p>
        <a:p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AVTO=SUM(AVTO)</a:t>
          </a:r>
          <a:endParaRPr lang="en-US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TOTAL=SUM(TOTAL)</a:t>
          </a:r>
          <a:endParaRPr lang="en-US" sz="1000">
            <a:effectLst/>
          </a:endParaRPr>
        </a:p>
        <a:p>
          <a:endParaRPr lang="en-US" sz="1000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19050</xdr:rowOff>
    </xdr:from>
    <xdr:to>
      <xdr:col>7</xdr:col>
      <xdr:colOff>0</xdr:colOff>
      <xdr:row>6</xdr:row>
      <xdr:rowOff>0</xdr:rowOff>
    </xdr:to>
    <xdr:sp macro="" textlink="">
      <xdr:nvSpPr>
        <xdr:cNvPr id="2" name="Rounded Rectangle 1"/>
        <xdr:cNvSpPr/>
      </xdr:nvSpPr>
      <xdr:spPr>
        <a:xfrm>
          <a:off x="3067050" y="1028700"/>
          <a:ext cx="733425" cy="1714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Save</a:t>
          </a:r>
          <a:endParaRPr lang="en-US" sz="1100"/>
        </a:p>
      </xdr:txBody>
    </xdr:sp>
    <xdr:clientData/>
  </xdr:twoCellAnchor>
  <xdr:twoCellAnchor>
    <xdr:from>
      <xdr:col>4</xdr:col>
      <xdr:colOff>142875</xdr:colOff>
      <xdr:row>12</xdr:row>
      <xdr:rowOff>38100</xdr:rowOff>
    </xdr:from>
    <xdr:to>
      <xdr:col>5</xdr:col>
      <xdr:colOff>190500</xdr:colOff>
      <xdr:row>13</xdr:row>
      <xdr:rowOff>19050</xdr:rowOff>
    </xdr:to>
    <xdr:sp macro="" textlink="">
      <xdr:nvSpPr>
        <xdr:cNvPr id="3" name="Rounded Rectangle 2"/>
        <xdr:cNvSpPr/>
      </xdr:nvSpPr>
      <xdr:spPr>
        <a:xfrm>
          <a:off x="2486025" y="2438400"/>
          <a:ext cx="752475" cy="1714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Save</a:t>
          </a:r>
          <a:endParaRPr lang="en-US" sz="1100"/>
        </a:p>
      </xdr:txBody>
    </xdr:sp>
    <xdr:clientData/>
  </xdr:twoCellAnchor>
  <xdr:twoCellAnchor>
    <xdr:from>
      <xdr:col>4</xdr:col>
      <xdr:colOff>695325</xdr:colOff>
      <xdr:row>20</xdr:row>
      <xdr:rowOff>19049</xdr:rowOff>
    </xdr:from>
    <xdr:to>
      <xdr:col>7</xdr:col>
      <xdr:colOff>0</xdr:colOff>
      <xdr:row>21</xdr:row>
      <xdr:rowOff>9524</xdr:rowOff>
    </xdr:to>
    <xdr:sp macro="" textlink="">
      <xdr:nvSpPr>
        <xdr:cNvPr id="4" name="Rounded Rectangle 3"/>
        <xdr:cNvSpPr/>
      </xdr:nvSpPr>
      <xdr:spPr>
        <a:xfrm>
          <a:off x="3038475" y="4000499"/>
          <a:ext cx="762000" cy="1809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Save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28575</xdr:rowOff>
    </xdr:from>
    <xdr:to>
      <xdr:col>9</xdr:col>
      <xdr:colOff>266700</xdr:colOff>
      <xdr:row>5</xdr:row>
      <xdr:rowOff>180975</xdr:rowOff>
    </xdr:to>
    <xdr:sp macro="" textlink="">
      <xdr:nvSpPr>
        <xdr:cNvPr id="2" name="Rounded Rectangle 1"/>
        <xdr:cNvSpPr/>
      </xdr:nvSpPr>
      <xdr:spPr>
        <a:xfrm>
          <a:off x="6334125" y="219075"/>
          <a:ext cx="647700" cy="152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Axtar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</xdr:row>
          <xdr:rowOff>161925</xdr:rowOff>
        </xdr:from>
        <xdr:to>
          <xdr:col>0</xdr:col>
          <xdr:colOff>352425</xdr:colOff>
          <xdr:row>4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</xdr:row>
          <xdr:rowOff>161925</xdr:rowOff>
        </xdr:from>
        <xdr:to>
          <xdr:col>0</xdr:col>
          <xdr:colOff>352425</xdr:colOff>
          <xdr:row>3</xdr:row>
          <xdr:rowOff>28575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161925</xdr:rowOff>
        </xdr:from>
        <xdr:to>
          <xdr:col>0</xdr:col>
          <xdr:colOff>352425</xdr:colOff>
          <xdr:row>5</xdr:row>
          <xdr:rowOff>28575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238125</xdr:colOff>
      <xdr:row>15</xdr:row>
      <xdr:rowOff>0</xdr:rowOff>
    </xdr:from>
    <xdr:to>
      <xdr:col>9</xdr:col>
      <xdr:colOff>323850</xdr:colOff>
      <xdr:row>15</xdr:row>
      <xdr:rowOff>142875</xdr:rowOff>
    </xdr:to>
    <xdr:sp macro="" textlink="">
      <xdr:nvSpPr>
        <xdr:cNvPr id="5" name="Rounded Rectangle 4"/>
        <xdr:cNvSpPr/>
      </xdr:nvSpPr>
      <xdr:spPr>
        <a:xfrm>
          <a:off x="5867400" y="2857500"/>
          <a:ext cx="762000" cy="14287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Təsdiq</a:t>
          </a:r>
          <a:r>
            <a:rPr lang="az-Latn-AZ" sz="1100" baseline="0"/>
            <a:t> et</a:t>
          </a:r>
          <a:endParaRPr lang="en-US" sz="1100"/>
        </a:p>
      </xdr:txBody>
    </xdr:sp>
    <xdr:clientData/>
  </xdr:twoCellAnchor>
  <xdr:twoCellAnchor>
    <xdr:from>
      <xdr:col>10</xdr:col>
      <xdr:colOff>19050</xdr:colOff>
      <xdr:row>15</xdr:row>
      <xdr:rowOff>0</xdr:rowOff>
    </xdr:from>
    <xdr:to>
      <xdr:col>10</xdr:col>
      <xdr:colOff>676275</xdr:colOff>
      <xdr:row>15</xdr:row>
      <xdr:rowOff>142875</xdr:rowOff>
    </xdr:to>
    <xdr:sp macro="" textlink="">
      <xdr:nvSpPr>
        <xdr:cNvPr id="6" name="Rounded Rectangle 5"/>
        <xdr:cNvSpPr/>
      </xdr:nvSpPr>
      <xdr:spPr>
        <a:xfrm>
          <a:off x="7048500" y="2857500"/>
          <a:ext cx="657225" cy="1428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Delete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</xdr:row>
          <xdr:rowOff>161925</xdr:rowOff>
        </xdr:from>
        <xdr:to>
          <xdr:col>0</xdr:col>
          <xdr:colOff>352425</xdr:colOff>
          <xdr:row>6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161925</xdr:rowOff>
        </xdr:from>
        <xdr:to>
          <xdr:col>0</xdr:col>
          <xdr:colOff>352425</xdr:colOff>
          <xdr:row>8</xdr:row>
          <xdr:rowOff>28575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161925</xdr:rowOff>
        </xdr:from>
        <xdr:to>
          <xdr:col>0</xdr:col>
          <xdr:colOff>352425</xdr:colOff>
          <xdr:row>7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161925</xdr:rowOff>
        </xdr:from>
        <xdr:to>
          <xdr:col>0</xdr:col>
          <xdr:colOff>352425</xdr:colOff>
          <xdr:row>9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161925</xdr:rowOff>
        </xdr:from>
        <xdr:to>
          <xdr:col>0</xdr:col>
          <xdr:colOff>352425</xdr:colOff>
          <xdr:row>10</xdr:row>
          <xdr:rowOff>28575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161925</xdr:rowOff>
        </xdr:from>
        <xdr:to>
          <xdr:col>0</xdr:col>
          <xdr:colOff>352425</xdr:colOff>
          <xdr:row>12</xdr:row>
          <xdr:rowOff>28575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</xdr:row>
          <xdr:rowOff>161925</xdr:rowOff>
        </xdr:from>
        <xdr:to>
          <xdr:col>0</xdr:col>
          <xdr:colOff>352425</xdr:colOff>
          <xdr:row>11</xdr:row>
          <xdr:rowOff>28575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</xdr:row>
          <xdr:rowOff>161925</xdr:rowOff>
        </xdr:from>
        <xdr:to>
          <xdr:col>0</xdr:col>
          <xdr:colOff>352425</xdr:colOff>
          <xdr:row>13</xdr:row>
          <xdr:rowOff>28575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161925</xdr:rowOff>
        </xdr:from>
        <xdr:to>
          <xdr:col>0</xdr:col>
          <xdr:colOff>352425</xdr:colOff>
          <xdr:row>14</xdr:row>
          <xdr:rowOff>28575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352425</xdr:colOff>
      <xdr:row>15</xdr:row>
      <xdr:rowOff>0</xdr:rowOff>
    </xdr:from>
    <xdr:to>
      <xdr:col>7</xdr:col>
      <xdr:colOff>704850</xdr:colOff>
      <xdr:row>15</xdr:row>
      <xdr:rowOff>142875</xdr:rowOff>
    </xdr:to>
    <xdr:sp macro="" textlink="">
      <xdr:nvSpPr>
        <xdr:cNvPr id="16" name="Rounded Rectangle 15"/>
        <xdr:cNvSpPr/>
      </xdr:nvSpPr>
      <xdr:spPr>
        <a:xfrm>
          <a:off x="5972175" y="2857500"/>
          <a:ext cx="76200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100"/>
            <a:t>Əlavə et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13" Type="http://schemas.openxmlformats.org/officeDocument/2006/relationships/ctrlProp" Target="../ctrlProps/ctrlProp86.xml"/><Relationship Id="rId3" Type="http://schemas.openxmlformats.org/officeDocument/2006/relationships/ctrlProp" Target="../ctrlProps/ctrlProp76.xml"/><Relationship Id="rId7" Type="http://schemas.openxmlformats.org/officeDocument/2006/relationships/ctrlProp" Target="../ctrlProps/ctrlProp80.xml"/><Relationship Id="rId12" Type="http://schemas.openxmlformats.org/officeDocument/2006/relationships/ctrlProp" Target="../ctrlProps/ctrlProp8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79.xml"/><Relationship Id="rId11" Type="http://schemas.openxmlformats.org/officeDocument/2006/relationships/ctrlProp" Target="../ctrlProps/ctrlProp84.xml"/><Relationship Id="rId5" Type="http://schemas.openxmlformats.org/officeDocument/2006/relationships/ctrlProp" Target="../ctrlProps/ctrlProp78.xml"/><Relationship Id="rId10" Type="http://schemas.openxmlformats.org/officeDocument/2006/relationships/ctrlProp" Target="../ctrlProps/ctrlProp83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Relationship Id="rId14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workbookViewId="0">
      <selection activeCell="F7" sqref="F7:F13"/>
    </sheetView>
  </sheetViews>
  <sheetFormatPr defaultRowHeight="15" x14ac:dyDescent="0.25"/>
  <cols>
    <col min="1" max="1" width="11.42578125" bestFit="1" customWidth="1"/>
    <col min="2" max="2" width="25" bestFit="1" customWidth="1"/>
    <col min="6" max="6" width="13.42578125" bestFit="1" customWidth="1"/>
  </cols>
  <sheetData>
    <row r="2" spans="1:8" x14ac:dyDescent="0.25">
      <c r="A2" s="25" t="s">
        <v>98</v>
      </c>
      <c r="B2" s="25" t="s">
        <v>99</v>
      </c>
      <c r="C2" s="25" t="s">
        <v>97</v>
      </c>
      <c r="D2" s="25" t="s">
        <v>101</v>
      </c>
      <c r="E2" s="37" t="s">
        <v>110</v>
      </c>
    </row>
    <row r="3" spans="1:8" x14ac:dyDescent="0.25">
      <c r="A3" s="25" t="s">
        <v>37</v>
      </c>
      <c r="B3" s="40" t="s">
        <v>29</v>
      </c>
      <c r="C3" s="25" t="s">
        <v>48</v>
      </c>
      <c r="D3" s="25" t="s">
        <v>102</v>
      </c>
      <c r="E3" s="37" t="s">
        <v>114</v>
      </c>
    </row>
    <row r="4" spans="1:8" x14ac:dyDescent="0.25">
      <c r="A4" s="25" t="s">
        <v>3</v>
      </c>
      <c r="B4" s="40" t="s">
        <v>19</v>
      </c>
      <c r="C4" s="25" t="s">
        <v>46</v>
      </c>
      <c r="D4" s="25" t="s">
        <v>108</v>
      </c>
    </row>
    <row r="5" spans="1:8" x14ac:dyDescent="0.25">
      <c r="A5" s="25" t="s">
        <v>44</v>
      </c>
      <c r="B5" s="40" t="s">
        <v>17</v>
      </c>
      <c r="C5" s="25" t="s">
        <v>47</v>
      </c>
      <c r="D5" s="28" t="s">
        <v>109</v>
      </c>
    </row>
    <row r="6" spans="1:8" x14ac:dyDescent="0.25">
      <c r="B6" s="40" t="s">
        <v>50</v>
      </c>
      <c r="C6" s="25" t="s">
        <v>49</v>
      </c>
      <c r="D6" s="25" t="s">
        <v>103</v>
      </c>
      <c r="F6" t="s">
        <v>120</v>
      </c>
    </row>
    <row r="7" spans="1:8" x14ac:dyDescent="0.25">
      <c r="B7" s="40" t="s">
        <v>51</v>
      </c>
      <c r="C7" s="25" t="s">
        <v>45</v>
      </c>
      <c r="D7" s="25" t="s">
        <v>104</v>
      </c>
      <c r="F7" t="s">
        <v>121</v>
      </c>
      <c r="H7" t="s">
        <v>73</v>
      </c>
    </row>
    <row r="8" spans="1:8" x14ac:dyDescent="0.25">
      <c r="B8" s="40" t="s">
        <v>21</v>
      </c>
      <c r="D8" s="25" t="s">
        <v>105</v>
      </c>
      <c r="F8" t="s">
        <v>122</v>
      </c>
      <c r="H8" t="s">
        <v>88</v>
      </c>
    </row>
    <row r="9" spans="1:8" x14ac:dyDescent="0.25">
      <c r="B9" s="40" t="s">
        <v>6</v>
      </c>
      <c r="D9" s="28" t="s">
        <v>106</v>
      </c>
      <c r="F9" t="s">
        <v>123</v>
      </c>
      <c r="H9" t="s">
        <v>32</v>
      </c>
    </row>
    <row r="10" spans="1:8" x14ac:dyDescent="0.25">
      <c r="B10" s="40" t="s">
        <v>24</v>
      </c>
      <c r="D10" s="28" t="s">
        <v>107</v>
      </c>
      <c r="F10" t="s">
        <v>124</v>
      </c>
      <c r="H10" t="s">
        <v>94</v>
      </c>
    </row>
    <row r="11" spans="1:8" x14ac:dyDescent="0.25">
      <c r="B11" s="40" t="s">
        <v>5</v>
      </c>
      <c r="D11" s="28" t="s">
        <v>111</v>
      </c>
      <c r="F11" t="s">
        <v>125</v>
      </c>
    </row>
    <row r="12" spans="1:8" x14ac:dyDescent="0.25">
      <c r="B12" s="40" t="s">
        <v>15</v>
      </c>
      <c r="D12" s="28" t="s">
        <v>91</v>
      </c>
      <c r="F12" t="s">
        <v>126</v>
      </c>
    </row>
    <row r="13" spans="1:8" x14ac:dyDescent="0.25">
      <c r="B13" s="40" t="s">
        <v>52</v>
      </c>
      <c r="D13" s="28" t="s">
        <v>90</v>
      </c>
      <c r="F13" t="s">
        <v>127</v>
      </c>
    </row>
    <row r="14" spans="1:8" x14ac:dyDescent="0.25">
      <c r="B14" s="40" t="s">
        <v>27</v>
      </c>
    </row>
    <row r="15" spans="1:8" x14ac:dyDescent="0.25">
      <c r="B15" s="40" t="s">
        <v>53</v>
      </c>
    </row>
    <row r="16" spans="1:8" x14ac:dyDescent="0.25">
      <c r="B16" s="40" t="s">
        <v>54</v>
      </c>
    </row>
    <row r="17" spans="2:2" x14ac:dyDescent="0.25">
      <c r="B17" s="40" t="s">
        <v>55</v>
      </c>
    </row>
    <row r="18" spans="2:2" x14ac:dyDescent="0.25">
      <c r="B18" s="40" t="s">
        <v>56</v>
      </c>
    </row>
    <row r="19" spans="2:2" x14ac:dyDescent="0.25">
      <c r="B19" s="40" t="s">
        <v>25</v>
      </c>
    </row>
    <row r="20" spans="2:2" x14ac:dyDescent="0.25">
      <c r="B20" s="40" t="s">
        <v>57</v>
      </c>
    </row>
    <row r="21" spans="2:2" x14ac:dyDescent="0.25">
      <c r="B21" s="40" t="s">
        <v>58</v>
      </c>
    </row>
    <row r="22" spans="2:2" x14ac:dyDescent="0.25">
      <c r="B22" s="40" t="s">
        <v>59</v>
      </c>
    </row>
    <row r="23" spans="2:2" x14ac:dyDescent="0.25">
      <c r="B23" s="40" t="s">
        <v>60</v>
      </c>
    </row>
    <row r="24" spans="2:2" x14ac:dyDescent="0.25">
      <c r="B24" s="40" t="s">
        <v>61</v>
      </c>
    </row>
    <row r="25" spans="2:2" x14ac:dyDescent="0.25">
      <c r="B25" s="40" t="s">
        <v>62</v>
      </c>
    </row>
    <row r="26" spans="2:2" x14ac:dyDescent="0.25">
      <c r="B26" s="40" t="s">
        <v>63</v>
      </c>
    </row>
    <row r="27" spans="2:2" x14ac:dyDescent="0.25">
      <c r="B27" s="40" t="s">
        <v>30</v>
      </c>
    </row>
    <row r="28" spans="2:2" x14ac:dyDescent="0.25">
      <c r="B28" s="40" t="s">
        <v>23</v>
      </c>
    </row>
    <row r="29" spans="2:2" x14ac:dyDescent="0.25">
      <c r="B29" s="40" t="s">
        <v>26</v>
      </c>
    </row>
    <row r="30" spans="2:2" x14ac:dyDescent="0.25">
      <c r="B30" s="40" t="s">
        <v>16</v>
      </c>
    </row>
    <row r="31" spans="2:2" x14ac:dyDescent="0.25">
      <c r="B31" s="40" t="s">
        <v>64</v>
      </c>
    </row>
    <row r="32" spans="2:2" x14ac:dyDescent="0.25">
      <c r="B32" s="40" t="s">
        <v>66</v>
      </c>
    </row>
    <row r="33" spans="2:2" x14ac:dyDescent="0.25">
      <c r="B33" s="40" t="s">
        <v>65</v>
      </c>
    </row>
    <row r="34" spans="2:2" x14ac:dyDescent="0.25">
      <c r="B34" s="40" t="s">
        <v>20</v>
      </c>
    </row>
    <row r="35" spans="2:2" x14ac:dyDescent="0.25">
      <c r="B35" s="40" t="s">
        <v>67</v>
      </c>
    </row>
    <row r="36" spans="2:2" x14ac:dyDescent="0.25">
      <c r="B36" s="40" t="s">
        <v>14</v>
      </c>
    </row>
    <row r="37" spans="2:2" x14ac:dyDescent="0.25">
      <c r="B37" s="40" t="s">
        <v>68</v>
      </c>
    </row>
    <row r="38" spans="2:2" x14ac:dyDescent="0.25">
      <c r="B38" s="40" t="s">
        <v>69</v>
      </c>
    </row>
    <row r="39" spans="2:2" x14ac:dyDescent="0.25">
      <c r="B39" s="40" t="s">
        <v>22</v>
      </c>
    </row>
    <row r="40" spans="2:2" x14ac:dyDescent="0.25">
      <c r="B40" s="40" t="s">
        <v>28</v>
      </c>
    </row>
    <row r="41" spans="2:2" x14ac:dyDescent="0.25">
      <c r="B41" s="40" t="s">
        <v>31</v>
      </c>
    </row>
    <row r="42" spans="2:2" x14ac:dyDescent="0.25">
      <c r="B42" s="40" t="s">
        <v>9</v>
      </c>
    </row>
    <row r="43" spans="2:2" x14ac:dyDescent="0.25">
      <c r="B43" s="40" t="s">
        <v>10</v>
      </c>
    </row>
    <row r="44" spans="2:2" x14ac:dyDescent="0.25">
      <c r="B44" s="40" t="s">
        <v>8</v>
      </c>
    </row>
    <row r="45" spans="2:2" x14ac:dyDescent="0.25">
      <c r="B45" s="40" t="s">
        <v>13</v>
      </c>
    </row>
    <row r="46" spans="2:2" x14ac:dyDescent="0.25">
      <c r="B46" s="40" t="s">
        <v>7</v>
      </c>
    </row>
    <row r="47" spans="2:2" x14ac:dyDescent="0.25">
      <c r="B47" s="40" t="s">
        <v>11</v>
      </c>
    </row>
    <row r="48" spans="2:2" x14ac:dyDescent="0.25">
      <c r="B48" s="40" t="s">
        <v>12</v>
      </c>
    </row>
    <row r="49" spans="2:2" x14ac:dyDescent="0.25">
      <c r="B49" s="41" t="s">
        <v>18</v>
      </c>
    </row>
    <row r="50" spans="2:2" x14ac:dyDescent="0.25">
      <c r="B50" s="41" t="s">
        <v>9</v>
      </c>
    </row>
  </sheetData>
  <conditionalFormatting sqref="B3:B49">
    <cfRule type="duplicateValues" dxfId="12" priority="2"/>
  </conditionalFormatting>
  <conditionalFormatting sqref="B50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1"/>
  <sheetViews>
    <sheetView tabSelected="1" workbookViewId="0">
      <selection activeCell="T13" sqref="T13"/>
    </sheetView>
  </sheetViews>
  <sheetFormatPr defaultRowHeight="15" x14ac:dyDescent="0.25"/>
  <cols>
    <col min="1" max="1" width="17.85546875" bestFit="1" customWidth="1"/>
    <col min="2" max="2" width="10.7109375" customWidth="1"/>
    <col min="3" max="3" width="10" customWidth="1"/>
    <col min="4" max="5" width="3.5703125" customWidth="1"/>
    <col min="6" max="6" width="3" customWidth="1"/>
    <col min="7" max="7" width="21.5703125" bestFit="1" customWidth="1"/>
    <col min="8" max="8" width="3" customWidth="1"/>
    <col min="9" max="9" width="16.42578125" customWidth="1"/>
    <col min="10" max="10" width="3" customWidth="1"/>
    <col min="11" max="11" width="16.42578125" customWidth="1"/>
    <col min="12" max="12" width="3" customWidth="1"/>
    <col min="14" max="14" width="3.140625" customWidth="1"/>
    <col min="15" max="15" width="16.85546875" customWidth="1"/>
    <col min="16" max="16" width="3.140625" customWidth="1"/>
    <col min="17" max="17" width="16.85546875" customWidth="1"/>
    <col min="18" max="18" width="3.140625" customWidth="1"/>
  </cols>
  <sheetData>
    <row r="1" spans="1:20" ht="28.15" customHeight="1" x14ac:dyDescent="0.25">
      <c r="A1" s="126" t="s">
        <v>96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3" spans="1:20" ht="15.75" thickBot="1" x14ac:dyDescent="0.3">
      <c r="A3" s="43" t="s">
        <v>0</v>
      </c>
    </row>
    <row r="4" spans="1:20" ht="16.5" thickTop="1" thickBot="1" x14ac:dyDescent="0.3">
      <c r="A4" s="1" t="s">
        <v>72</v>
      </c>
      <c r="B4" s="1" t="s">
        <v>128</v>
      </c>
      <c r="C4" s="1" t="s">
        <v>81</v>
      </c>
    </row>
    <row r="5" spans="1:20" ht="16.5" thickTop="1" thickBot="1" x14ac:dyDescent="0.3">
      <c r="A5" s="2" t="s">
        <v>123</v>
      </c>
      <c r="B5" s="2" t="s">
        <v>73</v>
      </c>
      <c r="C5" s="20">
        <v>0.15</v>
      </c>
    </row>
    <row r="6" spans="1:20" ht="16.5" thickTop="1" thickBot="1" x14ac:dyDescent="0.3">
      <c r="A6" s="2" t="s">
        <v>126</v>
      </c>
      <c r="B6" s="2" t="s">
        <v>32</v>
      </c>
      <c r="C6" s="20">
        <v>0.1</v>
      </c>
    </row>
    <row r="7" spans="1:20" ht="16.5" thickTop="1" thickBot="1" x14ac:dyDescent="0.3">
      <c r="A7" s="2" t="s">
        <v>121</v>
      </c>
      <c r="B7" s="2" t="s">
        <v>88</v>
      </c>
      <c r="C7" s="20">
        <v>0.1</v>
      </c>
    </row>
    <row r="8" spans="1:20" ht="16.5" thickTop="1" thickBot="1" x14ac:dyDescent="0.3">
      <c r="A8" s="2" t="s">
        <v>125</v>
      </c>
      <c r="B8" s="2" t="s">
        <v>94</v>
      </c>
      <c r="C8" s="20">
        <v>0.1</v>
      </c>
    </row>
    <row r="9" spans="1:20" ht="15.75" thickTop="1" x14ac:dyDescent="0.25"/>
    <row r="11" spans="1:20" ht="15.75" thickBot="1" x14ac:dyDescent="0.3">
      <c r="A11" s="43" t="s">
        <v>87</v>
      </c>
      <c r="B11" s="43"/>
    </row>
    <row r="12" spans="1:20" ht="16.5" thickTop="1" thickBot="1" x14ac:dyDescent="0.3">
      <c r="A12" s="1" t="s">
        <v>72</v>
      </c>
      <c r="B12" s="1" t="s">
        <v>128</v>
      </c>
      <c r="C12" s="1" t="s">
        <v>87</v>
      </c>
    </row>
    <row r="13" spans="1:20" ht="16.5" thickTop="1" thickBot="1" x14ac:dyDescent="0.3">
      <c r="A13" s="2" t="s">
        <v>123</v>
      </c>
      <c r="B13" s="2" t="s">
        <v>73</v>
      </c>
      <c r="C13" s="20">
        <v>0.1</v>
      </c>
    </row>
    <row r="14" spans="1:20" ht="16.5" thickTop="1" thickBot="1" x14ac:dyDescent="0.3">
      <c r="A14" s="2" t="s">
        <v>126</v>
      </c>
      <c r="B14" s="2" t="s">
        <v>32</v>
      </c>
      <c r="C14" s="20">
        <v>0.01</v>
      </c>
    </row>
    <row r="15" spans="1:20" ht="16.5" thickTop="1" thickBot="1" x14ac:dyDescent="0.3">
      <c r="A15" s="2" t="s">
        <v>121</v>
      </c>
      <c r="B15" s="2" t="s">
        <v>88</v>
      </c>
      <c r="C15" s="54">
        <v>2.5000000000000001E-2</v>
      </c>
    </row>
    <row r="16" spans="1:20" ht="16.5" thickTop="1" thickBot="1" x14ac:dyDescent="0.3">
      <c r="A16" s="2" t="s">
        <v>125</v>
      </c>
      <c r="B16" s="2" t="s">
        <v>94</v>
      </c>
      <c r="C16" s="55">
        <v>0.1</v>
      </c>
    </row>
    <row r="17" spans="1:2" ht="15.75" thickTop="1" x14ac:dyDescent="0.25"/>
    <row r="19" spans="1:2" ht="15.75" thickBot="1" x14ac:dyDescent="0.3">
      <c r="A19" s="43" t="s">
        <v>115</v>
      </c>
    </row>
    <row r="20" spans="1:2" ht="16.5" thickTop="1" thickBot="1" x14ac:dyDescent="0.3">
      <c r="A20" s="1" t="s">
        <v>74</v>
      </c>
      <c r="B20" s="1" t="s">
        <v>1</v>
      </c>
    </row>
    <row r="21" spans="1:2" ht="16.5" thickTop="1" thickBot="1" x14ac:dyDescent="0.3">
      <c r="A21" s="57">
        <v>2500</v>
      </c>
      <c r="B21" s="58">
        <v>0.14000000000000001</v>
      </c>
    </row>
    <row r="22" spans="1:2" ht="16.5" thickTop="1" thickBot="1" x14ac:dyDescent="0.3">
      <c r="A22" s="57">
        <v>4000</v>
      </c>
      <c r="B22" s="58">
        <v>0.13750000000000001</v>
      </c>
    </row>
    <row r="23" spans="1:2" ht="16.5" thickTop="1" thickBot="1" x14ac:dyDescent="0.3">
      <c r="A23" s="57">
        <v>5500</v>
      </c>
      <c r="B23" s="58">
        <v>0.13500000000000001</v>
      </c>
    </row>
    <row r="24" spans="1:2" ht="16.5" thickTop="1" thickBot="1" x14ac:dyDescent="0.3">
      <c r="A24" s="57">
        <v>7500</v>
      </c>
      <c r="B24" s="58">
        <v>0.13250000000000001</v>
      </c>
    </row>
    <row r="25" spans="1:2" ht="16.5" thickTop="1" thickBot="1" x14ac:dyDescent="0.3">
      <c r="A25" s="57">
        <v>8500</v>
      </c>
      <c r="B25" s="58">
        <v>0.13</v>
      </c>
    </row>
    <row r="26" spans="1:2" ht="16.5" thickTop="1" thickBot="1" x14ac:dyDescent="0.3">
      <c r="A26" s="57">
        <v>11000</v>
      </c>
      <c r="B26" s="58">
        <v>0.125</v>
      </c>
    </row>
    <row r="27" spans="1:2" ht="16.5" thickTop="1" thickBot="1" x14ac:dyDescent="0.3">
      <c r="A27" s="57">
        <v>13500</v>
      </c>
      <c r="B27" s="58">
        <v>0.12000000000000001</v>
      </c>
    </row>
    <row r="28" spans="1:2" ht="16.5" thickTop="1" thickBot="1" x14ac:dyDescent="0.3">
      <c r="A28" s="57">
        <v>16000</v>
      </c>
      <c r="B28" s="58">
        <v>0.115</v>
      </c>
    </row>
    <row r="29" spans="1:2" ht="16.5" thickTop="1" thickBot="1" x14ac:dyDescent="0.3">
      <c r="A29" s="57">
        <v>20000</v>
      </c>
      <c r="B29" s="58">
        <v>0.1</v>
      </c>
    </row>
    <row r="30" spans="1:2" ht="16.5" thickTop="1" thickBot="1" x14ac:dyDescent="0.3">
      <c r="A30" s="57">
        <v>25000</v>
      </c>
      <c r="B30" s="58">
        <v>0.08</v>
      </c>
    </row>
    <row r="31" spans="1:2" ht="15.75" thickTop="1" x14ac:dyDescent="0.25"/>
    <row r="33" spans="1:2" ht="15.75" thickBot="1" x14ac:dyDescent="0.3">
      <c r="A33" s="43" t="s">
        <v>116</v>
      </c>
    </row>
    <row r="34" spans="1:2" ht="16.5" thickTop="1" thickBot="1" x14ac:dyDescent="0.3">
      <c r="A34" s="1" t="s">
        <v>74</v>
      </c>
      <c r="B34" s="1" t="s">
        <v>1</v>
      </c>
    </row>
    <row r="35" spans="1:2" ht="16.5" thickTop="1" thickBot="1" x14ac:dyDescent="0.3">
      <c r="A35" s="57">
        <v>2500</v>
      </c>
      <c r="B35" s="58">
        <v>0.14000000000000001</v>
      </c>
    </row>
    <row r="36" spans="1:2" ht="16.5" thickTop="1" thickBot="1" x14ac:dyDescent="0.3">
      <c r="A36" s="57">
        <v>4000</v>
      </c>
      <c r="B36" s="58">
        <v>0.13750000000000001</v>
      </c>
    </row>
    <row r="37" spans="1:2" ht="16.5" thickTop="1" thickBot="1" x14ac:dyDescent="0.3">
      <c r="A37" s="57">
        <v>5500</v>
      </c>
      <c r="B37" s="58">
        <v>0.13500000000000001</v>
      </c>
    </row>
    <row r="38" spans="1:2" ht="16.5" thickTop="1" thickBot="1" x14ac:dyDescent="0.3">
      <c r="A38" s="57">
        <v>7500</v>
      </c>
      <c r="B38" s="58">
        <v>0.13250000000000001</v>
      </c>
    </row>
    <row r="39" spans="1:2" ht="16.5" thickTop="1" thickBot="1" x14ac:dyDescent="0.3">
      <c r="A39" s="57">
        <v>8500</v>
      </c>
      <c r="B39" s="58">
        <v>0.13</v>
      </c>
    </row>
    <row r="40" spans="1:2" ht="16.5" thickTop="1" thickBot="1" x14ac:dyDescent="0.3">
      <c r="A40" s="57">
        <v>11000</v>
      </c>
      <c r="B40" s="58">
        <v>0.125</v>
      </c>
    </row>
    <row r="41" spans="1:2" ht="16.5" thickTop="1" thickBot="1" x14ac:dyDescent="0.3">
      <c r="A41" s="57">
        <v>13500</v>
      </c>
      <c r="B41" s="58">
        <v>0.12000000000000001</v>
      </c>
    </row>
    <row r="42" spans="1:2" ht="16.5" thickTop="1" thickBot="1" x14ac:dyDescent="0.3">
      <c r="A42" s="57">
        <v>16000</v>
      </c>
      <c r="B42" s="58">
        <v>0.115</v>
      </c>
    </row>
    <row r="43" spans="1:2" ht="16.5" thickTop="1" thickBot="1" x14ac:dyDescent="0.3">
      <c r="A43" s="57">
        <v>20000</v>
      </c>
      <c r="B43" s="58">
        <v>0.1</v>
      </c>
    </row>
    <row r="44" spans="1:2" ht="16.5" thickTop="1" thickBot="1" x14ac:dyDescent="0.3">
      <c r="A44" s="57">
        <v>25000</v>
      </c>
      <c r="B44" s="58">
        <v>0.08</v>
      </c>
    </row>
    <row r="45" spans="1:2" ht="15.75" thickTop="1" x14ac:dyDescent="0.25"/>
    <row r="47" spans="1:2" ht="15.75" thickBot="1" x14ac:dyDescent="0.3">
      <c r="A47" s="43" t="s">
        <v>117</v>
      </c>
    </row>
    <row r="48" spans="1:2" ht="16.5" thickTop="1" thickBot="1" x14ac:dyDescent="0.3">
      <c r="A48" s="1" t="s">
        <v>74</v>
      </c>
      <c r="B48" s="1" t="s">
        <v>1</v>
      </c>
    </row>
    <row r="49" spans="1:2" ht="16.5" thickTop="1" thickBot="1" x14ac:dyDescent="0.3">
      <c r="A49" s="57">
        <v>2500</v>
      </c>
      <c r="B49" s="58">
        <v>0.14000000000000001</v>
      </c>
    </row>
    <row r="50" spans="1:2" ht="16.5" thickTop="1" thickBot="1" x14ac:dyDescent="0.3">
      <c r="A50" s="57">
        <v>4000</v>
      </c>
      <c r="B50" s="58">
        <v>0.13750000000000001</v>
      </c>
    </row>
    <row r="51" spans="1:2" ht="16.5" thickTop="1" thickBot="1" x14ac:dyDescent="0.3">
      <c r="A51" s="57">
        <v>5500</v>
      </c>
      <c r="B51" s="58">
        <v>0.13500000000000001</v>
      </c>
    </row>
    <row r="52" spans="1:2" ht="16.5" thickTop="1" thickBot="1" x14ac:dyDescent="0.3">
      <c r="A52" s="57">
        <v>7500</v>
      </c>
      <c r="B52" s="58">
        <v>0.13250000000000001</v>
      </c>
    </row>
    <row r="53" spans="1:2" ht="16.5" thickTop="1" thickBot="1" x14ac:dyDescent="0.3">
      <c r="A53" s="57">
        <v>8500</v>
      </c>
      <c r="B53" s="58">
        <v>0.13</v>
      </c>
    </row>
    <row r="54" spans="1:2" ht="16.5" thickTop="1" thickBot="1" x14ac:dyDescent="0.3">
      <c r="A54" s="57">
        <v>11000</v>
      </c>
      <c r="B54" s="58">
        <v>0.125</v>
      </c>
    </row>
    <row r="55" spans="1:2" ht="16.5" thickTop="1" thickBot="1" x14ac:dyDescent="0.3">
      <c r="A55" s="57">
        <v>13500</v>
      </c>
      <c r="B55" s="58">
        <v>0.12000000000000001</v>
      </c>
    </row>
    <row r="56" spans="1:2" ht="16.5" thickTop="1" thickBot="1" x14ac:dyDescent="0.3">
      <c r="A56" s="57">
        <v>16000</v>
      </c>
      <c r="B56" s="58">
        <v>0.115</v>
      </c>
    </row>
    <row r="57" spans="1:2" ht="16.5" thickTop="1" thickBot="1" x14ac:dyDescent="0.3">
      <c r="A57" s="57">
        <v>20000</v>
      </c>
      <c r="B57" s="58">
        <v>0.1</v>
      </c>
    </row>
    <row r="58" spans="1:2" ht="16.5" thickTop="1" thickBot="1" x14ac:dyDescent="0.3">
      <c r="A58" s="57">
        <v>25000</v>
      </c>
      <c r="B58" s="58">
        <v>0.08</v>
      </c>
    </row>
    <row r="59" spans="1:2" ht="15.75" thickTop="1" x14ac:dyDescent="0.25"/>
    <row r="61" spans="1:2" ht="15.75" thickBot="1" x14ac:dyDescent="0.3">
      <c r="A61" s="43" t="s">
        <v>118</v>
      </c>
    </row>
    <row r="62" spans="1:2" ht="16.5" thickTop="1" thickBot="1" x14ac:dyDescent="0.3">
      <c r="A62" s="1" t="s">
        <v>74</v>
      </c>
      <c r="B62" s="1" t="s">
        <v>1</v>
      </c>
    </row>
    <row r="63" spans="1:2" ht="16.5" thickTop="1" thickBot="1" x14ac:dyDescent="0.3">
      <c r="A63" s="57">
        <v>2500</v>
      </c>
      <c r="B63" s="58">
        <v>0.14000000000000001</v>
      </c>
    </row>
    <row r="64" spans="1:2" ht="16.5" thickTop="1" thickBot="1" x14ac:dyDescent="0.3">
      <c r="A64" s="57">
        <v>4000</v>
      </c>
      <c r="B64" s="58">
        <v>0.13750000000000001</v>
      </c>
    </row>
    <row r="65" spans="1:2" ht="16.5" thickTop="1" thickBot="1" x14ac:dyDescent="0.3">
      <c r="A65" s="57">
        <v>5500</v>
      </c>
      <c r="B65" s="58">
        <v>0.13500000000000001</v>
      </c>
    </row>
    <row r="66" spans="1:2" ht="16.5" thickTop="1" thickBot="1" x14ac:dyDescent="0.3">
      <c r="A66" s="57">
        <v>7500</v>
      </c>
      <c r="B66" s="58">
        <v>0.13250000000000001</v>
      </c>
    </row>
    <row r="67" spans="1:2" ht="16.5" thickTop="1" thickBot="1" x14ac:dyDescent="0.3">
      <c r="A67" s="57">
        <v>8500</v>
      </c>
      <c r="B67" s="58">
        <v>0.13</v>
      </c>
    </row>
    <row r="68" spans="1:2" ht="16.5" thickTop="1" thickBot="1" x14ac:dyDescent="0.3">
      <c r="A68" s="57">
        <v>11000</v>
      </c>
      <c r="B68" s="58">
        <v>0.125</v>
      </c>
    </row>
    <row r="69" spans="1:2" ht="16.5" thickTop="1" thickBot="1" x14ac:dyDescent="0.3">
      <c r="A69" s="57">
        <v>13500</v>
      </c>
      <c r="B69" s="58">
        <v>0.12000000000000001</v>
      </c>
    </row>
    <row r="70" spans="1:2" ht="16.5" thickTop="1" thickBot="1" x14ac:dyDescent="0.3">
      <c r="A70" s="57">
        <v>16000</v>
      </c>
      <c r="B70" s="58">
        <v>0.115</v>
      </c>
    </row>
    <row r="71" spans="1:2" ht="16.5" thickTop="1" thickBot="1" x14ac:dyDescent="0.3">
      <c r="A71" s="57">
        <v>20000</v>
      </c>
      <c r="B71" s="58">
        <v>0.1</v>
      </c>
    </row>
    <row r="72" spans="1:2" ht="16.5" thickTop="1" thickBot="1" x14ac:dyDescent="0.3">
      <c r="A72" s="57">
        <v>25000</v>
      </c>
      <c r="B72" s="58">
        <v>0.08</v>
      </c>
    </row>
    <row r="73" spans="1:2" ht="15.75" thickTop="1" x14ac:dyDescent="0.25"/>
    <row r="75" spans="1:2" ht="15.75" thickBot="1" x14ac:dyDescent="0.3">
      <c r="A75" s="43" t="s">
        <v>83</v>
      </c>
    </row>
    <row r="76" spans="1:2" ht="16.5" thickTop="1" thickBot="1" x14ac:dyDescent="0.3">
      <c r="A76" s="1" t="s">
        <v>74</v>
      </c>
      <c r="B76" s="1" t="s">
        <v>1</v>
      </c>
    </row>
    <row r="77" spans="1:2" ht="16.5" thickTop="1" thickBot="1" x14ac:dyDescent="0.3">
      <c r="A77" s="57">
        <v>2500</v>
      </c>
      <c r="B77" s="58">
        <v>0.12</v>
      </c>
    </row>
    <row r="78" spans="1:2" ht="16.5" thickTop="1" thickBot="1" x14ac:dyDescent="0.3">
      <c r="A78" s="57">
        <v>4000</v>
      </c>
      <c r="B78" s="58">
        <v>0.15</v>
      </c>
    </row>
    <row r="79" spans="1:2" ht="16.5" thickTop="1" thickBot="1" x14ac:dyDescent="0.3">
      <c r="A79" s="57">
        <v>5500</v>
      </c>
      <c r="B79" s="58">
        <v>0.2</v>
      </c>
    </row>
    <row r="80" spans="1:2" ht="16.5" thickTop="1" thickBot="1" x14ac:dyDescent="0.3">
      <c r="A80" s="57">
        <v>7500</v>
      </c>
      <c r="B80" s="58">
        <v>0.25</v>
      </c>
    </row>
    <row r="81" spans="1:3" ht="16.5" thickTop="1" thickBot="1" x14ac:dyDescent="0.3">
      <c r="A81" s="57">
        <v>8500</v>
      </c>
      <c r="B81" s="58">
        <v>0.3</v>
      </c>
    </row>
    <row r="82" spans="1:3" ht="16.5" thickTop="1" thickBot="1" x14ac:dyDescent="0.3">
      <c r="A82" s="57">
        <v>11000</v>
      </c>
      <c r="B82" s="58">
        <v>0.31</v>
      </c>
    </row>
    <row r="83" spans="1:3" ht="16.5" thickTop="1" thickBot="1" x14ac:dyDescent="0.3">
      <c r="A83" s="57">
        <v>13500</v>
      </c>
      <c r="B83" s="58">
        <v>0.32</v>
      </c>
    </row>
    <row r="84" spans="1:3" ht="16.5" thickTop="1" thickBot="1" x14ac:dyDescent="0.3">
      <c r="A84" s="57">
        <v>16000</v>
      </c>
      <c r="B84" s="58">
        <v>0.33</v>
      </c>
    </row>
    <row r="85" spans="1:3" ht="16.5" thickTop="1" thickBot="1" x14ac:dyDescent="0.3">
      <c r="A85" s="57">
        <v>20000</v>
      </c>
      <c r="B85" s="58">
        <v>0.34</v>
      </c>
    </row>
    <row r="86" spans="1:3" ht="16.5" thickTop="1" thickBot="1" x14ac:dyDescent="0.3">
      <c r="A86" s="57">
        <v>25000</v>
      </c>
      <c r="B86" s="58">
        <v>0.35</v>
      </c>
    </row>
    <row r="87" spans="1:3" ht="15.75" thickTop="1" x14ac:dyDescent="0.25"/>
    <row r="89" spans="1:3" ht="15.75" thickBot="1" x14ac:dyDescent="0.3">
      <c r="A89" s="43" t="s">
        <v>119</v>
      </c>
    </row>
    <row r="90" spans="1:3" ht="16.5" thickTop="1" thickBot="1" x14ac:dyDescent="0.3">
      <c r="A90" s="1" t="s">
        <v>130</v>
      </c>
      <c r="B90" s="1" t="s">
        <v>77</v>
      </c>
      <c r="C90" s="1" t="s">
        <v>71</v>
      </c>
    </row>
    <row r="91" spans="1:3" ht="16.5" thickTop="1" thickBot="1" x14ac:dyDescent="0.3">
      <c r="A91" s="67">
        <v>-5.0000000000000001E-3</v>
      </c>
      <c r="B91" s="39">
        <v>7</v>
      </c>
      <c r="C91" s="39">
        <v>5</v>
      </c>
    </row>
    <row r="92" spans="1:3" ht="16.5" thickTop="1" thickBot="1" x14ac:dyDescent="0.3">
      <c r="A92" s="67">
        <v>0</v>
      </c>
      <c r="B92" s="39">
        <v>9</v>
      </c>
      <c r="C92" s="39">
        <v>7</v>
      </c>
    </row>
    <row r="93" spans="1:3" ht="16.5" thickTop="1" thickBot="1" x14ac:dyDescent="0.3">
      <c r="A93" s="67">
        <v>5.0000000000000001E-3</v>
      </c>
      <c r="B93" s="39">
        <v>12</v>
      </c>
      <c r="C93" s="39">
        <v>10</v>
      </c>
    </row>
    <row r="94" spans="1:3" ht="15.75" thickTop="1" x14ac:dyDescent="0.25"/>
    <row r="99" spans="1:2" ht="15.75" thickBot="1" x14ac:dyDescent="0.3">
      <c r="A99" s="43" t="s">
        <v>79</v>
      </c>
    </row>
    <row r="100" spans="1:2" ht="16.5" thickTop="1" thickBot="1" x14ac:dyDescent="0.3">
      <c r="A100" s="1" t="s">
        <v>2</v>
      </c>
    </row>
    <row r="101" spans="1:2" ht="16.5" thickTop="1" thickBot="1" x14ac:dyDescent="0.3">
      <c r="A101" s="21">
        <v>0.1</v>
      </c>
    </row>
    <row r="102" spans="1:2" ht="15.75" thickTop="1" x14ac:dyDescent="0.25">
      <c r="A102" s="68"/>
    </row>
    <row r="103" spans="1:2" ht="15.75" thickBot="1" x14ac:dyDescent="0.3">
      <c r="A103" s="43" t="s">
        <v>132</v>
      </c>
    </row>
    <row r="104" spans="1:2" ht="16.5" thickTop="1" thickBot="1" x14ac:dyDescent="0.3">
      <c r="A104" s="1" t="s">
        <v>36</v>
      </c>
      <c r="B104" s="1" t="s">
        <v>1</v>
      </c>
    </row>
    <row r="105" spans="1:2" ht="16.5" thickTop="1" thickBot="1" x14ac:dyDescent="0.3">
      <c r="A105" s="15" t="s">
        <v>47</v>
      </c>
      <c r="B105" s="56">
        <v>0.12</v>
      </c>
    </row>
    <row r="106" spans="1:2" ht="16.5" thickTop="1" thickBot="1" x14ac:dyDescent="0.3">
      <c r="A106" s="15" t="s">
        <v>49</v>
      </c>
      <c r="B106" s="56">
        <v>0.14000000000000001</v>
      </c>
    </row>
    <row r="107" spans="1:2" ht="16.5" thickTop="1" thickBot="1" x14ac:dyDescent="0.3">
      <c r="A107" s="15" t="s">
        <v>48</v>
      </c>
      <c r="B107" s="56">
        <v>0.16</v>
      </c>
    </row>
    <row r="108" spans="1:2" ht="16.5" thickTop="1" thickBot="1" x14ac:dyDescent="0.3">
      <c r="A108" s="15" t="s">
        <v>46</v>
      </c>
      <c r="B108" s="56">
        <v>0.17</v>
      </c>
    </row>
    <row r="109" spans="1:2" ht="15.75" thickTop="1" x14ac:dyDescent="0.25"/>
    <row r="111" spans="1:2" ht="15.75" thickBot="1" x14ac:dyDescent="0.3">
      <c r="A111" s="43" t="s">
        <v>133</v>
      </c>
    </row>
    <row r="112" spans="1:2" ht="16.5" thickTop="1" thickBot="1" x14ac:dyDescent="0.3">
      <c r="A112" s="1" t="s">
        <v>134</v>
      </c>
      <c r="B112" s="1" t="s">
        <v>85</v>
      </c>
    </row>
    <row r="113" spans="1:2" ht="16.5" thickTop="1" thickBot="1" x14ac:dyDescent="0.3">
      <c r="A113" s="15">
        <v>20000</v>
      </c>
      <c r="B113" s="70">
        <v>5.5E-2</v>
      </c>
    </row>
    <row r="114" spans="1:2" ht="16.5" thickTop="1" thickBot="1" x14ac:dyDescent="0.3">
      <c r="A114" s="15">
        <v>30000</v>
      </c>
      <c r="B114" s="70">
        <v>4.4999999999999998E-2</v>
      </c>
    </row>
    <row r="115" spans="1:2" ht="16.5" thickTop="1" thickBot="1" x14ac:dyDescent="0.3">
      <c r="A115" s="15">
        <v>40000</v>
      </c>
      <c r="B115" s="70">
        <v>0.04</v>
      </c>
    </row>
    <row r="116" spans="1:2" ht="16.5" thickTop="1" thickBot="1" x14ac:dyDescent="0.3">
      <c r="A116" s="15">
        <v>50000</v>
      </c>
      <c r="B116" s="70">
        <v>0.03</v>
      </c>
    </row>
    <row r="117" spans="1:2" ht="15.75" thickTop="1" x14ac:dyDescent="0.25">
      <c r="A117" s="71"/>
    </row>
    <row r="122" spans="1:2" ht="15.75" thickBot="1" x14ac:dyDescent="0.3">
      <c r="A122" s="43" t="s">
        <v>164</v>
      </c>
    </row>
    <row r="123" spans="1:2" ht="16.5" thickTop="1" thickBot="1" x14ac:dyDescent="0.3">
      <c r="A123" s="1" t="s">
        <v>128</v>
      </c>
      <c r="B123" s="1" t="s">
        <v>75</v>
      </c>
    </row>
    <row r="124" spans="1:2" ht="16.5" thickTop="1" thickBot="1" x14ac:dyDescent="0.3">
      <c r="A124" s="67" t="s">
        <v>162</v>
      </c>
      <c r="B124" s="39">
        <v>50</v>
      </c>
    </row>
    <row r="125" spans="1:2" ht="16.5" thickTop="1" thickBot="1" x14ac:dyDescent="0.3">
      <c r="A125" s="67" t="s">
        <v>163</v>
      </c>
      <c r="B125" s="39">
        <v>20</v>
      </c>
    </row>
    <row r="126" spans="1:2" ht="15.75" thickTop="1" x14ac:dyDescent="0.25"/>
    <row r="129" spans="1:3" ht="15.75" thickBot="1" x14ac:dyDescent="0.3">
      <c r="A129" s="43" t="s">
        <v>165</v>
      </c>
    </row>
    <row r="130" spans="1:3" ht="16.5" thickTop="1" thickBot="1" x14ac:dyDescent="0.3">
      <c r="A130" s="1" t="s">
        <v>75</v>
      </c>
    </row>
    <row r="131" spans="1:3" ht="16.5" thickTop="1" thickBot="1" x14ac:dyDescent="0.3">
      <c r="A131" s="39">
        <v>100</v>
      </c>
    </row>
    <row r="132" spans="1:3" ht="15.75" thickTop="1" x14ac:dyDescent="0.25"/>
    <row r="135" spans="1:3" ht="15.75" thickBot="1" x14ac:dyDescent="0.3">
      <c r="A135" t="s">
        <v>166</v>
      </c>
    </row>
    <row r="136" spans="1:3" ht="16.5" thickTop="1" thickBot="1" x14ac:dyDescent="0.3">
      <c r="A136" s="1" t="s">
        <v>128</v>
      </c>
      <c r="B136" s="1" t="s">
        <v>208</v>
      </c>
      <c r="C136" s="1" t="s">
        <v>75</v>
      </c>
    </row>
    <row r="137" spans="1:3" ht="16.5" thickTop="1" thickBot="1" x14ac:dyDescent="0.3">
      <c r="A137" s="67" t="s">
        <v>162</v>
      </c>
      <c r="B137" s="39" t="s">
        <v>209</v>
      </c>
      <c r="C137" s="39">
        <v>40</v>
      </c>
    </row>
    <row r="138" spans="1:3" ht="16.5" thickTop="1" thickBot="1" x14ac:dyDescent="0.3">
      <c r="A138" s="67" t="s">
        <v>162</v>
      </c>
      <c r="B138" s="39" t="s">
        <v>210</v>
      </c>
      <c r="C138" s="39">
        <v>20</v>
      </c>
    </row>
    <row r="139" spans="1:3" ht="16.5" thickTop="1" thickBot="1" x14ac:dyDescent="0.3">
      <c r="A139" s="67" t="s">
        <v>163</v>
      </c>
      <c r="B139" s="39" t="s">
        <v>209</v>
      </c>
      <c r="C139" s="39">
        <v>20</v>
      </c>
    </row>
    <row r="140" spans="1:3" ht="16.5" thickTop="1" thickBot="1" x14ac:dyDescent="0.3">
      <c r="A140" s="67" t="s">
        <v>163</v>
      </c>
      <c r="B140" s="39" t="s">
        <v>210</v>
      </c>
      <c r="C140" s="39">
        <v>10</v>
      </c>
    </row>
    <row r="141" spans="1:3" ht="15.75" thickTop="1" x14ac:dyDescent="0.25"/>
  </sheetData>
  <mergeCells count="1">
    <mergeCell ref="A1:T1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47625</xdr:colOff>
                    <xdr:row>3</xdr:row>
                    <xdr:rowOff>200025</xdr:rowOff>
                  </from>
                  <to>
                    <xdr:col>4</xdr:col>
                    <xdr:colOff>114300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3</xdr:col>
                    <xdr:colOff>47625</xdr:colOff>
                    <xdr:row>5</xdr:row>
                    <xdr:rowOff>200025</xdr:rowOff>
                  </from>
                  <to>
                    <xdr:col>4</xdr:col>
                    <xdr:colOff>114300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3</xdr:col>
                    <xdr:colOff>47625</xdr:colOff>
                    <xdr:row>4</xdr:row>
                    <xdr:rowOff>190500</xdr:rowOff>
                  </from>
                  <to>
                    <xdr:col>4</xdr:col>
                    <xdr:colOff>114300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3</xdr:col>
                    <xdr:colOff>47625</xdr:colOff>
                    <xdr:row>6</xdr:row>
                    <xdr:rowOff>180975</xdr:rowOff>
                  </from>
                  <to>
                    <xdr:col>4</xdr:col>
                    <xdr:colOff>114300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3</xdr:col>
                    <xdr:colOff>47625</xdr:colOff>
                    <xdr:row>11</xdr:row>
                    <xdr:rowOff>200025</xdr:rowOff>
                  </from>
                  <to>
                    <xdr:col>4</xdr:col>
                    <xdr:colOff>114300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13</xdr:row>
                    <xdr:rowOff>200025</xdr:rowOff>
                  </from>
                  <to>
                    <xdr:col>4</xdr:col>
                    <xdr:colOff>114300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47625</xdr:colOff>
                    <xdr:row>12</xdr:row>
                    <xdr:rowOff>190500</xdr:rowOff>
                  </from>
                  <to>
                    <xdr:col>4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3</xdr:col>
                    <xdr:colOff>47625</xdr:colOff>
                    <xdr:row>14</xdr:row>
                    <xdr:rowOff>180975</xdr:rowOff>
                  </from>
                  <to>
                    <xdr:col>4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200025</xdr:rowOff>
                  </from>
                  <to>
                    <xdr:col>2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2</xdr:col>
                    <xdr:colOff>47625</xdr:colOff>
                    <xdr:row>21</xdr:row>
                    <xdr:rowOff>200025</xdr:rowOff>
                  </from>
                  <to>
                    <xdr:col>2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2</xdr:col>
                    <xdr:colOff>47625</xdr:colOff>
                    <xdr:row>20</xdr:row>
                    <xdr:rowOff>190500</xdr:rowOff>
                  </from>
                  <to>
                    <xdr:col>2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2</xdr:col>
                    <xdr:colOff>47625</xdr:colOff>
                    <xdr:row>22</xdr:row>
                    <xdr:rowOff>180975</xdr:rowOff>
                  </from>
                  <to>
                    <xdr:col>2</xdr:col>
                    <xdr:colOff>352425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2</xdr:col>
                    <xdr:colOff>47625</xdr:colOff>
                    <xdr:row>23</xdr:row>
                    <xdr:rowOff>180975</xdr:rowOff>
                  </from>
                  <to>
                    <xdr:col>2</xdr:col>
                    <xdr:colOff>352425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2</xdr:col>
                    <xdr:colOff>47625</xdr:colOff>
                    <xdr:row>24</xdr:row>
                    <xdr:rowOff>180975</xdr:rowOff>
                  </from>
                  <to>
                    <xdr:col>2</xdr:col>
                    <xdr:colOff>352425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2</xdr:col>
                    <xdr:colOff>47625</xdr:colOff>
                    <xdr:row>25</xdr:row>
                    <xdr:rowOff>180975</xdr:rowOff>
                  </from>
                  <to>
                    <xdr:col>2</xdr:col>
                    <xdr:colOff>352425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2</xdr:col>
                    <xdr:colOff>47625</xdr:colOff>
                    <xdr:row>26</xdr:row>
                    <xdr:rowOff>180975</xdr:rowOff>
                  </from>
                  <to>
                    <xdr:col>2</xdr:col>
                    <xdr:colOff>352425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>
                <anchor moveWithCells="1">
                  <from>
                    <xdr:col>2</xdr:col>
                    <xdr:colOff>47625</xdr:colOff>
                    <xdr:row>27</xdr:row>
                    <xdr:rowOff>180975</xdr:rowOff>
                  </from>
                  <to>
                    <xdr:col>2</xdr:col>
                    <xdr:colOff>352425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>
                <anchor moveWithCells="1">
                  <from>
                    <xdr:col>2</xdr:col>
                    <xdr:colOff>47625</xdr:colOff>
                    <xdr:row>28</xdr:row>
                    <xdr:rowOff>180975</xdr:rowOff>
                  </from>
                  <to>
                    <xdr:col>2</xdr:col>
                    <xdr:colOff>352425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>
                <anchor moveWithCells="1">
                  <from>
                    <xdr:col>2</xdr:col>
                    <xdr:colOff>47625</xdr:colOff>
                    <xdr:row>33</xdr:row>
                    <xdr:rowOff>200025</xdr:rowOff>
                  </from>
                  <to>
                    <xdr:col>2</xdr:col>
                    <xdr:colOff>352425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>
                <anchor moveWithCells="1">
                  <from>
                    <xdr:col>2</xdr:col>
                    <xdr:colOff>47625</xdr:colOff>
                    <xdr:row>35</xdr:row>
                    <xdr:rowOff>200025</xdr:rowOff>
                  </from>
                  <to>
                    <xdr:col>2</xdr:col>
                    <xdr:colOff>352425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>
                <anchor moveWithCells="1">
                  <from>
                    <xdr:col>2</xdr:col>
                    <xdr:colOff>47625</xdr:colOff>
                    <xdr:row>34</xdr:row>
                    <xdr:rowOff>190500</xdr:rowOff>
                  </from>
                  <to>
                    <xdr:col>2</xdr:col>
                    <xdr:colOff>352425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>
                <anchor moveWithCells="1">
                  <from>
                    <xdr:col>2</xdr:col>
                    <xdr:colOff>47625</xdr:colOff>
                    <xdr:row>36</xdr:row>
                    <xdr:rowOff>180975</xdr:rowOff>
                  </from>
                  <to>
                    <xdr:col>2</xdr:col>
                    <xdr:colOff>352425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>
                <anchor moveWithCells="1">
                  <from>
                    <xdr:col>2</xdr:col>
                    <xdr:colOff>47625</xdr:colOff>
                    <xdr:row>37</xdr:row>
                    <xdr:rowOff>180975</xdr:rowOff>
                  </from>
                  <to>
                    <xdr:col>2</xdr:col>
                    <xdr:colOff>352425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>
                <anchor moveWithCells="1">
                  <from>
                    <xdr:col>2</xdr:col>
                    <xdr:colOff>47625</xdr:colOff>
                    <xdr:row>38</xdr:row>
                    <xdr:rowOff>180975</xdr:rowOff>
                  </from>
                  <to>
                    <xdr:col>2</xdr:col>
                    <xdr:colOff>352425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>
                <anchor moveWithCells="1">
                  <from>
                    <xdr:col>2</xdr:col>
                    <xdr:colOff>47625</xdr:colOff>
                    <xdr:row>39</xdr:row>
                    <xdr:rowOff>180975</xdr:rowOff>
                  </from>
                  <to>
                    <xdr:col>2</xdr:col>
                    <xdr:colOff>352425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>
                <anchor moveWithCells="1">
                  <from>
                    <xdr:col>2</xdr:col>
                    <xdr:colOff>47625</xdr:colOff>
                    <xdr:row>40</xdr:row>
                    <xdr:rowOff>180975</xdr:rowOff>
                  </from>
                  <to>
                    <xdr:col>2</xdr:col>
                    <xdr:colOff>352425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>
                <anchor moveWithCells="1">
                  <from>
                    <xdr:col>2</xdr:col>
                    <xdr:colOff>47625</xdr:colOff>
                    <xdr:row>41</xdr:row>
                    <xdr:rowOff>180975</xdr:rowOff>
                  </from>
                  <to>
                    <xdr:col>2</xdr:col>
                    <xdr:colOff>352425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>
                <anchor moveWithCells="1">
                  <from>
                    <xdr:col>2</xdr:col>
                    <xdr:colOff>47625</xdr:colOff>
                    <xdr:row>42</xdr:row>
                    <xdr:rowOff>180975</xdr:rowOff>
                  </from>
                  <to>
                    <xdr:col>2</xdr:col>
                    <xdr:colOff>352425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>
                <anchor moveWithCells="1">
                  <from>
                    <xdr:col>2</xdr:col>
                    <xdr:colOff>47625</xdr:colOff>
                    <xdr:row>47</xdr:row>
                    <xdr:rowOff>200025</xdr:rowOff>
                  </from>
                  <to>
                    <xdr:col>2</xdr:col>
                    <xdr:colOff>352425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>
                <anchor moveWithCells="1">
                  <from>
                    <xdr:col>2</xdr:col>
                    <xdr:colOff>47625</xdr:colOff>
                    <xdr:row>49</xdr:row>
                    <xdr:rowOff>200025</xdr:rowOff>
                  </from>
                  <to>
                    <xdr:col>2</xdr:col>
                    <xdr:colOff>352425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>
                <anchor moveWithCells="1">
                  <from>
                    <xdr:col>2</xdr:col>
                    <xdr:colOff>47625</xdr:colOff>
                    <xdr:row>48</xdr:row>
                    <xdr:rowOff>190500</xdr:rowOff>
                  </from>
                  <to>
                    <xdr:col>2</xdr:col>
                    <xdr:colOff>352425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>
                <anchor moveWithCells="1">
                  <from>
                    <xdr:col>2</xdr:col>
                    <xdr:colOff>47625</xdr:colOff>
                    <xdr:row>50</xdr:row>
                    <xdr:rowOff>180975</xdr:rowOff>
                  </from>
                  <to>
                    <xdr:col>2</xdr:col>
                    <xdr:colOff>352425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>
                <anchor moveWithCells="1">
                  <from>
                    <xdr:col>2</xdr:col>
                    <xdr:colOff>47625</xdr:colOff>
                    <xdr:row>51</xdr:row>
                    <xdr:rowOff>180975</xdr:rowOff>
                  </from>
                  <to>
                    <xdr:col>2</xdr:col>
                    <xdr:colOff>352425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>
                <anchor moveWithCells="1">
                  <from>
                    <xdr:col>2</xdr:col>
                    <xdr:colOff>47625</xdr:colOff>
                    <xdr:row>52</xdr:row>
                    <xdr:rowOff>180975</xdr:rowOff>
                  </from>
                  <to>
                    <xdr:col>2</xdr:col>
                    <xdr:colOff>352425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>
                <anchor moveWithCells="1">
                  <from>
                    <xdr:col>2</xdr:col>
                    <xdr:colOff>47625</xdr:colOff>
                    <xdr:row>53</xdr:row>
                    <xdr:rowOff>180975</xdr:rowOff>
                  </from>
                  <to>
                    <xdr:col>2</xdr:col>
                    <xdr:colOff>352425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>
                <anchor moveWithCells="1">
                  <from>
                    <xdr:col>2</xdr:col>
                    <xdr:colOff>47625</xdr:colOff>
                    <xdr:row>54</xdr:row>
                    <xdr:rowOff>180975</xdr:rowOff>
                  </from>
                  <to>
                    <xdr:col>2</xdr:col>
                    <xdr:colOff>352425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>
                <anchor moveWithCells="1">
                  <from>
                    <xdr:col>2</xdr:col>
                    <xdr:colOff>47625</xdr:colOff>
                    <xdr:row>55</xdr:row>
                    <xdr:rowOff>180975</xdr:rowOff>
                  </from>
                  <to>
                    <xdr:col>2</xdr:col>
                    <xdr:colOff>352425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>
                <anchor moveWithCells="1">
                  <from>
                    <xdr:col>2</xdr:col>
                    <xdr:colOff>47625</xdr:colOff>
                    <xdr:row>56</xdr:row>
                    <xdr:rowOff>180975</xdr:rowOff>
                  </from>
                  <to>
                    <xdr:col>2</xdr:col>
                    <xdr:colOff>352425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>
                <anchor moveWithCells="1">
                  <from>
                    <xdr:col>2</xdr:col>
                    <xdr:colOff>47625</xdr:colOff>
                    <xdr:row>61</xdr:row>
                    <xdr:rowOff>200025</xdr:rowOff>
                  </from>
                  <to>
                    <xdr:col>2</xdr:col>
                    <xdr:colOff>352425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>
                <anchor moveWithCells="1">
                  <from>
                    <xdr:col>2</xdr:col>
                    <xdr:colOff>47625</xdr:colOff>
                    <xdr:row>63</xdr:row>
                    <xdr:rowOff>200025</xdr:rowOff>
                  </from>
                  <to>
                    <xdr:col>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>
                <anchor moveWithCells="1">
                  <from>
                    <xdr:col>2</xdr:col>
                    <xdr:colOff>47625</xdr:colOff>
                    <xdr:row>62</xdr:row>
                    <xdr:rowOff>190500</xdr:rowOff>
                  </from>
                  <to>
                    <xdr:col>2</xdr:col>
                    <xdr:colOff>352425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>
                <anchor moveWithCells="1">
                  <from>
                    <xdr:col>2</xdr:col>
                    <xdr:colOff>47625</xdr:colOff>
                    <xdr:row>64</xdr:row>
                    <xdr:rowOff>180975</xdr:rowOff>
                  </from>
                  <to>
                    <xdr:col>2</xdr:col>
                    <xdr:colOff>352425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>
                <anchor moveWithCells="1">
                  <from>
                    <xdr:col>2</xdr:col>
                    <xdr:colOff>47625</xdr:colOff>
                    <xdr:row>65</xdr:row>
                    <xdr:rowOff>180975</xdr:rowOff>
                  </from>
                  <to>
                    <xdr:col>2</xdr:col>
                    <xdr:colOff>352425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>
                <anchor moveWithCells="1">
                  <from>
                    <xdr:col>2</xdr:col>
                    <xdr:colOff>47625</xdr:colOff>
                    <xdr:row>66</xdr:row>
                    <xdr:rowOff>180975</xdr:rowOff>
                  </from>
                  <to>
                    <xdr:col>2</xdr:col>
                    <xdr:colOff>352425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>
                <anchor moveWithCells="1">
                  <from>
                    <xdr:col>2</xdr:col>
                    <xdr:colOff>47625</xdr:colOff>
                    <xdr:row>67</xdr:row>
                    <xdr:rowOff>180975</xdr:rowOff>
                  </from>
                  <to>
                    <xdr:col>2</xdr:col>
                    <xdr:colOff>352425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>
                <anchor moveWithCells="1">
                  <from>
                    <xdr:col>2</xdr:col>
                    <xdr:colOff>47625</xdr:colOff>
                    <xdr:row>68</xdr:row>
                    <xdr:rowOff>180975</xdr:rowOff>
                  </from>
                  <to>
                    <xdr:col>2</xdr:col>
                    <xdr:colOff>352425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>
                <anchor moveWithCells="1">
                  <from>
                    <xdr:col>2</xdr:col>
                    <xdr:colOff>47625</xdr:colOff>
                    <xdr:row>69</xdr:row>
                    <xdr:rowOff>180975</xdr:rowOff>
                  </from>
                  <to>
                    <xdr:col>2</xdr:col>
                    <xdr:colOff>352425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>
                <anchor moveWithCells="1">
                  <from>
                    <xdr:col>2</xdr:col>
                    <xdr:colOff>47625</xdr:colOff>
                    <xdr:row>70</xdr:row>
                    <xdr:rowOff>180975</xdr:rowOff>
                  </from>
                  <to>
                    <xdr:col>2</xdr:col>
                    <xdr:colOff>352425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>
                <anchor moveWithCells="1">
                  <from>
                    <xdr:col>2</xdr:col>
                    <xdr:colOff>47625</xdr:colOff>
                    <xdr:row>75</xdr:row>
                    <xdr:rowOff>200025</xdr:rowOff>
                  </from>
                  <to>
                    <xdr:col>2</xdr:col>
                    <xdr:colOff>352425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>
                <anchor moveWithCells="1">
                  <from>
                    <xdr:col>2</xdr:col>
                    <xdr:colOff>47625</xdr:colOff>
                    <xdr:row>77</xdr:row>
                    <xdr:rowOff>200025</xdr:rowOff>
                  </from>
                  <to>
                    <xdr:col>2</xdr:col>
                    <xdr:colOff>352425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>
                <anchor moveWithCells="1">
                  <from>
                    <xdr:col>2</xdr:col>
                    <xdr:colOff>47625</xdr:colOff>
                    <xdr:row>76</xdr:row>
                    <xdr:rowOff>190500</xdr:rowOff>
                  </from>
                  <to>
                    <xdr:col>2</xdr:col>
                    <xdr:colOff>352425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>
                <anchor moveWithCells="1">
                  <from>
                    <xdr:col>2</xdr:col>
                    <xdr:colOff>47625</xdr:colOff>
                    <xdr:row>78</xdr:row>
                    <xdr:rowOff>180975</xdr:rowOff>
                  </from>
                  <to>
                    <xdr:col>2</xdr:col>
                    <xdr:colOff>352425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>
                <anchor moveWithCells="1">
                  <from>
                    <xdr:col>2</xdr:col>
                    <xdr:colOff>47625</xdr:colOff>
                    <xdr:row>79</xdr:row>
                    <xdr:rowOff>180975</xdr:rowOff>
                  </from>
                  <to>
                    <xdr:col>2</xdr:col>
                    <xdr:colOff>352425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>
                <anchor moveWithCells="1">
                  <from>
                    <xdr:col>2</xdr:col>
                    <xdr:colOff>47625</xdr:colOff>
                    <xdr:row>80</xdr:row>
                    <xdr:rowOff>180975</xdr:rowOff>
                  </from>
                  <to>
                    <xdr:col>2</xdr:col>
                    <xdr:colOff>352425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5" r:id="rId58" name="Check Box 55">
              <controlPr defaultSize="0" autoFill="0" autoLine="0" autoPict="0">
                <anchor moveWithCells="1">
                  <from>
                    <xdr:col>2</xdr:col>
                    <xdr:colOff>47625</xdr:colOff>
                    <xdr:row>81</xdr:row>
                    <xdr:rowOff>180975</xdr:rowOff>
                  </from>
                  <to>
                    <xdr:col>2</xdr:col>
                    <xdr:colOff>352425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6" r:id="rId59" name="Check Box 56">
              <controlPr defaultSize="0" autoFill="0" autoLine="0" autoPict="0">
                <anchor moveWithCells="1">
                  <from>
                    <xdr:col>2</xdr:col>
                    <xdr:colOff>47625</xdr:colOff>
                    <xdr:row>82</xdr:row>
                    <xdr:rowOff>180975</xdr:rowOff>
                  </from>
                  <to>
                    <xdr:col>2</xdr:col>
                    <xdr:colOff>352425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7" r:id="rId60" name="Check Box 57">
              <controlPr defaultSize="0" autoFill="0" autoLine="0" autoPict="0">
                <anchor moveWithCells="1">
                  <from>
                    <xdr:col>2</xdr:col>
                    <xdr:colOff>47625</xdr:colOff>
                    <xdr:row>83</xdr:row>
                    <xdr:rowOff>180975</xdr:rowOff>
                  </from>
                  <to>
                    <xdr:col>2</xdr:col>
                    <xdr:colOff>352425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8" r:id="rId61" name="Check Box 58">
              <controlPr defaultSize="0" autoFill="0" autoLine="0" autoPict="0">
                <anchor moveWithCells="1">
                  <from>
                    <xdr:col>2</xdr:col>
                    <xdr:colOff>47625</xdr:colOff>
                    <xdr:row>84</xdr:row>
                    <xdr:rowOff>180975</xdr:rowOff>
                  </from>
                  <to>
                    <xdr:col>2</xdr:col>
                    <xdr:colOff>352425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9" r:id="rId62" name="Check Box 59">
              <controlPr defaultSize="0" autoFill="0" autoLine="0" autoPict="0">
                <anchor moveWithCells="1">
                  <from>
                    <xdr:col>3</xdr:col>
                    <xdr:colOff>47625</xdr:colOff>
                    <xdr:row>89</xdr:row>
                    <xdr:rowOff>200025</xdr:rowOff>
                  </from>
                  <to>
                    <xdr:col>4</xdr:col>
                    <xdr:colOff>114300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0" r:id="rId63" name="Check Box 60">
              <controlPr defaultSize="0" autoFill="0" autoLine="0" autoPict="0">
                <anchor moveWithCells="1">
                  <from>
                    <xdr:col>3</xdr:col>
                    <xdr:colOff>47625</xdr:colOff>
                    <xdr:row>91</xdr:row>
                    <xdr:rowOff>200025</xdr:rowOff>
                  </from>
                  <to>
                    <xdr:col>4</xdr:col>
                    <xdr:colOff>114300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1" r:id="rId64" name="Check Box 61">
              <controlPr defaultSize="0" autoFill="0" autoLine="0" autoPict="0">
                <anchor moveWithCells="1">
                  <from>
                    <xdr:col>3</xdr:col>
                    <xdr:colOff>47625</xdr:colOff>
                    <xdr:row>90</xdr:row>
                    <xdr:rowOff>190500</xdr:rowOff>
                  </from>
                  <to>
                    <xdr:col>4</xdr:col>
                    <xdr:colOff>114300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2" r:id="rId65" name="Check Box 62">
              <controlPr defaultSize="0" autoFill="0" autoLine="0" autoPict="0">
                <anchor moveWithCells="1">
                  <from>
                    <xdr:col>2</xdr:col>
                    <xdr:colOff>47625</xdr:colOff>
                    <xdr:row>103</xdr:row>
                    <xdr:rowOff>200025</xdr:rowOff>
                  </from>
                  <to>
                    <xdr:col>2</xdr:col>
                    <xdr:colOff>352425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3" r:id="rId66" name="Check Box 63">
              <controlPr defaultSize="0" autoFill="0" autoLine="0" autoPict="0">
                <anchor moveWithCells="1">
                  <from>
                    <xdr:col>2</xdr:col>
                    <xdr:colOff>47625</xdr:colOff>
                    <xdr:row>105</xdr:row>
                    <xdr:rowOff>200025</xdr:rowOff>
                  </from>
                  <to>
                    <xdr:col>2</xdr:col>
                    <xdr:colOff>352425</xdr:colOff>
                    <xdr:row>107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4" r:id="rId67" name="Check Box 64">
              <controlPr defaultSize="0" autoFill="0" autoLine="0" autoPict="0">
                <anchor moveWithCells="1">
                  <from>
                    <xdr:col>2</xdr:col>
                    <xdr:colOff>47625</xdr:colOff>
                    <xdr:row>104</xdr:row>
                    <xdr:rowOff>190500</xdr:rowOff>
                  </from>
                  <to>
                    <xdr:col>2</xdr:col>
                    <xdr:colOff>352425</xdr:colOff>
                    <xdr:row>106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5" r:id="rId68" name="Check Box 65">
              <controlPr defaultSize="0" autoFill="0" autoLine="0" autoPict="0">
                <anchor moveWithCells="1">
                  <from>
                    <xdr:col>2</xdr:col>
                    <xdr:colOff>47625</xdr:colOff>
                    <xdr:row>106</xdr:row>
                    <xdr:rowOff>180975</xdr:rowOff>
                  </from>
                  <to>
                    <xdr:col>2</xdr:col>
                    <xdr:colOff>352425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0" r:id="rId69" name="Check Box 70">
              <controlPr defaultSize="0" autoFill="0" autoLine="0" autoPict="0">
                <anchor moveWithCells="1">
                  <from>
                    <xdr:col>2</xdr:col>
                    <xdr:colOff>47625</xdr:colOff>
                    <xdr:row>111</xdr:row>
                    <xdr:rowOff>200025</xdr:rowOff>
                  </from>
                  <to>
                    <xdr:col>2</xdr:col>
                    <xdr:colOff>352425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1" r:id="rId70" name="Check Box 71">
              <controlPr defaultSize="0" autoFill="0" autoLine="0" autoPict="0">
                <anchor moveWithCells="1">
                  <from>
                    <xdr:col>2</xdr:col>
                    <xdr:colOff>47625</xdr:colOff>
                    <xdr:row>113</xdr:row>
                    <xdr:rowOff>200025</xdr:rowOff>
                  </from>
                  <to>
                    <xdr:col>2</xdr:col>
                    <xdr:colOff>352425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2" r:id="rId71" name="Check Box 72">
              <controlPr defaultSize="0" autoFill="0" autoLine="0" autoPict="0">
                <anchor moveWithCells="1">
                  <from>
                    <xdr:col>2</xdr:col>
                    <xdr:colOff>47625</xdr:colOff>
                    <xdr:row>112</xdr:row>
                    <xdr:rowOff>190500</xdr:rowOff>
                  </from>
                  <to>
                    <xdr:col>2</xdr:col>
                    <xdr:colOff>352425</xdr:colOff>
                    <xdr:row>114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3" r:id="rId72" name="Check Box 73">
              <controlPr defaultSize="0" autoFill="0" autoLine="0" autoPict="0">
                <anchor moveWithCells="1">
                  <from>
                    <xdr:col>2</xdr:col>
                    <xdr:colOff>47625</xdr:colOff>
                    <xdr:row>114</xdr:row>
                    <xdr:rowOff>180975</xdr:rowOff>
                  </from>
                  <to>
                    <xdr:col>2</xdr:col>
                    <xdr:colOff>352425</xdr:colOff>
                    <xdr:row>116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7" r:id="rId73" name="Check Box 77">
              <controlPr defaultSize="0" autoFill="0" autoLine="0" autoPict="0">
                <anchor moveWithCells="1">
                  <from>
                    <xdr:col>2</xdr:col>
                    <xdr:colOff>47625</xdr:colOff>
                    <xdr:row>122</xdr:row>
                    <xdr:rowOff>200025</xdr:rowOff>
                  </from>
                  <to>
                    <xdr:col>2</xdr:col>
                    <xdr:colOff>352425</xdr:colOff>
                    <xdr:row>124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9" r:id="rId74" name="Check Box 79">
              <controlPr defaultSize="0" autoFill="0" autoLine="0" autoPict="0">
                <anchor moveWithCells="1">
                  <from>
                    <xdr:col>2</xdr:col>
                    <xdr:colOff>47625</xdr:colOff>
                    <xdr:row>123</xdr:row>
                    <xdr:rowOff>190500</xdr:rowOff>
                  </from>
                  <to>
                    <xdr:col>2</xdr:col>
                    <xdr:colOff>352425</xdr:colOff>
                    <xdr:row>125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3" r:id="rId75" name="Check Box 83">
              <controlPr defaultSize="0" autoFill="0" autoLine="0" autoPict="0">
                <anchor moveWithCells="1">
                  <from>
                    <xdr:col>3</xdr:col>
                    <xdr:colOff>47625</xdr:colOff>
                    <xdr:row>135</xdr:row>
                    <xdr:rowOff>200025</xdr:rowOff>
                  </from>
                  <to>
                    <xdr:col>4</xdr:col>
                    <xdr:colOff>114300</xdr:colOff>
                    <xdr:row>137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5" r:id="rId76" name="Check Box 85">
              <controlPr defaultSize="0" autoFill="0" autoLine="0" autoPict="0">
                <anchor moveWithCells="1">
                  <from>
                    <xdr:col>3</xdr:col>
                    <xdr:colOff>47625</xdr:colOff>
                    <xdr:row>136</xdr:row>
                    <xdr:rowOff>190500</xdr:rowOff>
                  </from>
                  <to>
                    <xdr:col>4</xdr:col>
                    <xdr:colOff>114300</xdr:colOff>
                    <xdr:row>138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8" r:id="rId77" name="Check Box 88">
              <controlPr defaultSize="0" autoFill="0" autoLine="0" autoPict="0">
                <anchor moveWithCells="1">
                  <from>
                    <xdr:col>3</xdr:col>
                    <xdr:colOff>47625</xdr:colOff>
                    <xdr:row>138</xdr:row>
                    <xdr:rowOff>200025</xdr:rowOff>
                  </from>
                  <to>
                    <xdr:col>4</xdr:col>
                    <xdr:colOff>114300</xdr:colOff>
                    <xdr:row>140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9" r:id="rId78" name="Check Box 89">
              <controlPr defaultSize="0" autoFill="0" autoLine="0" autoPict="0">
                <anchor moveWithCells="1">
                  <from>
                    <xdr:col>3</xdr:col>
                    <xdr:colOff>47625</xdr:colOff>
                    <xdr:row>137</xdr:row>
                    <xdr:rowOff>200025</xdr:rowOff>
                  </from>
                  <to>
                    <xdr:col>4</xdr:col>
                    <xdr:colOff>114300</xdr:colOff>
                    <xdr:row>139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Q14" sqref="Q14"/>
    </sheetView>
  </sheetViews>
  <sheetFormatPr defaultRowHeight="15" x14ac:dyDescent="0.25"/>
  <cols>
    <col min="1" max="1" width="4.42578125" bestFit="1" customWidth="1"/>
    <col min="2" max="2" width="3.7109375" bestFit="1" customWidth="1"/>
    <col min="3" max="3" width="15.5703125" bestFit="1" customWidth="1"/>
    <col min="4" max="4" width="3.5703125" bestFit="1" customWidth="1"/>
    <col min="5" max="5" width="10.5703125" bestFit="1" customWidth="1"/>
    <col min="6" max="6" width="14.28515625" bestFit="1" customWidth="1"/>
    <col min="7" max="7" width="18.28515625" bestFit="1" customWidth="1"/>
    <col min="8" max="8" width="14.28515625" bestFit="1" customWidth="1"/>
    <col min="9" max="9" width="18.85546875" bestFit="1" customWidth="1"/>
    <col min="10" max="10" width="15.28515625" bestFit="1" customWidth="1"/>
    <col min="11" max="11" width="29.140625" bestFit="1" customWidth="1"/>
    <col min="12" max="12" width="6.85546875" bestFit="1" customWidth="1"/>
    <col min="13" max="13" width="6.42578125" bestFit="1" customWidth="1"/>
    <col min="14" max="14" width="17.28515625" bestFit="1" customWidth="1"/>
    <col min="15" max="15" width="14.28515625" bestFit="1" customWidth="1"/>
    <col min="16" max="16" width="16.28515625" bestFit="1" customWidth="1"/>
    <col min="17" max="17" width="10.140625" bestFit="1" customWidth="1"/>
    <col min="18" max="18" width="15.28515625" bestFit="1" customWidth="1"/>
    <col min="19" max="19" width="11.5703125" bestFit="1" customWidth="1"/>
    <col min="20" max="20" width="13.140625" bestFit="1" customWidth="1"/>
    <col min="21" max="21" width="18.42578125" bestFit="1" customWidth="1"/>
    <col min="22" max="22" width="13.5703125" bestFit="1" customWidth="1"/>
    <col min="23" max="23" width="7.5703125" bestFit="1" customWidth="1"/>
  </cols>
  <sheetData>
    <row r="1" spans="1:27" x14ac:dyDescent="0.25">
      <c r="A1" s="72" t="s">
        <v>135</v>
      </c>
      <c r="B1" s="72" t="s">
        <v>136</v>
      </c>
      <c r="C1" s="72" t="s">
        <v>137</v>
      </c>
      <c r="D1" s="72" t="s">
        <v>138</v>
      </c>
      <c r="E1" s="72" t="s">
        <v>139</v>
      </c>
      <c r="F1" s="72" t="s">
        <v>140</v>
      </c>
      <c r="G1" s="72" t="s">
        <v>141</v>
      </c>
      <c r="H1" s="72" t="s">
        <v>142</v>
      </c>
      <c r="I1" s="72" t="s">
        <v>143</v>
      </c>
      <c r="J1" s="72" t="s">
        <v>144</v>
      </c>
      <c r="K1" s="72" t="s">
        <v>145</v>
      </c>
      <c r="L1" s="72" t="s">
        <v>146</v>
      </c>
      <c r="M1" s="72" t="s">
        <v>147</v>
      </c>
      <c r="N1" s="72" t="s">
        <v>148</v>
      </c>
      <c r="O1" s="72" t="s">
        <v>149</v>
      </c>
      <c r="P1" s="72" t="s">
        <v>150</v>
      </c>
      <c r="Q1" s="72" t="s">
        <v>151</v>
      </c>
      <c r="R1" s="72" t="s">
        <v>152</v>
      </c>
      <c r="S1" s="72" t="s">
        <v>153</v>
      </c>
      <c r="T1" s="72" t="s">
        <v>154</v>
      </c>
      <c r="U1" s="72" t="s">
        <v>155</v>
      </c>
      <c r="V1" s="72" t="s">
        <v>156</v>
      </c>
      <c r="W1" s="72" t="s">
        <v>157</v>
      </c>
      <c r="X1" s="73" t="s">
        <v>158</v>
      </c>
      <c r="Y1" s="73" t="s">
        <v>159</v>
      </c>
      <c r="Z1" s="73" t="s">
        <v>160</v>
      </c>
      <c r="AA1" s="73" t="s">
        <v>161</v>
      </c>
    </row>
  </sheetData>
  <conditionalFormatting sqref="G1">
    <cfRule type="duplicateValues" dxfId="10" priority="2"/>
  </conditionalFormatting>
  <conditionalFormatting sqref="H1">
    <cfRule type="duplicateValues" dxfId="9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8" sqref="G18"/>
    </sheetView>
  </sheetViews>
  <sheetFormatPr defaultRowHeight="15" x14ac:dyDescent="0.25"/>
  <cols>
    <col min="2" max="2" width="4.5703125" customWidth="1"/>
    <col min="3" max="3" width="17.28515625" bestFit="1" customWidth="1"/>
    <col min="4" max="4" width="4.140625" customWidth="1"/>
    <col min="5" max="5" width="10.5703125" bestFit="1" customWidth="1"/>
    <col min="6" max="6" width="4.140625" customWidth="1"/>
    <col min="7" max="7" width="7.140625" bestFit="1" customWidth="1"/>
    <col min="8" max="8" width="4.5703125" customWidth="1"/>
  </cols>
  <sheetData>
    <row r="1" spans="2:8" ht="15.75" thickBot="1" x14ac:dyDescent="0.3">
      <c r="B1" t="s">
        <v>119</v>
      </c>
    </row>
    <row r="2" spans="2:8" ht="15.75" thickBot="1" x14ac:dyDescent="0.3">
      <c r="B2" s="59"/>
      <c r="C2" s="60" t="s">
        <v>130</v>
      </c>
      <c r="D2" s="60"/>
      <c r="E2" s="60" t="s">
        <v>77</v>
      </c>
      <c r="F2" s="60"/>
      <c r="G2" s="60" t="s">
        <v>71</v>
      </c>
      <c r="H2" s="61"/>
    </row>
    <row r="3" spans="2:8" ht="16.5" thickTop="1" thickBot="1" x14ac:dyDescent="0.3">
      <c r="B3" s="62"/>
      <c r="C3" s="67">
        <v>-5.0000000000000001E-3</v>
      </c>
      <c r="D3" s="42"/>
      <c r="E3" s="39">
        <v>7</v>
      </c>
      <c r="F3" s="42"/>
      <c r="G3" s="39">
        <v>5</v>
      </c>
      <c r="H3" s="63"/>
    </row>
    <row r="4" spans="2:8" ht="16.5" thickTop="1" thickBot="1" x14ac:dyDescent="0.3">
      <c r="B4" s="64"/>
      <c r="C4" s="65"/>
      <c r="D4" s="65"/>
      <c r="E4" s="65"/>
      <c r="F4" s="65"/>
      <c r="G4" s="65"/>
      <c r="H4" s="66"/>
    </row>
    <row r="8" spans="2:8" ht="15.75" thickBot="1" x14ac:dyDescent="0.3">
      <c r="B8" t="s">
        <v>167</v>
      </c>
    </row>
    <row r="9" spans="2:8" ht="15.75" thickBot="1" x14ac:dyDescent="0.3">
      <c r="B9" s="59"/>
      <c r="C9" s="60" t="s">
        <v>74</v>
      </c>
      <c r="D9" s="60"/>
      <c r="E9" s="60" t="s">
        <v>1</v>
      </c>
      <c r="F9" s="61"/>
    </row>
    <row r="10" spans="2:8" ht="16.5" thickTop="1" thickBot="1" x14ac:dyDescent="0.3">
      <c r="B10" s="62"/>
      <c r="C10" s="57">
        <v>2500</v>
      </c>
      <c r="D10" s="42"/>
      <c r="E10" s="58">
        <v>0.1</v>
      </c>
      <c r="F10" s="63"/>
    </row>
    <row r="11" spans="2:8" ht="16.5" thickTop="1" thickBot="1" x14ac:dyDescent="0.3">
      <c r="B11" s="64"/>
      <c r="C11" s="65"/>
      <c r="D11" s="65"/>
      <c r="E11" s="65"/>
      <c r="F11" s="66"/>
    </row>
    <row r="16" spans="2:8" ht="15.75" thickBot="1" x14ac:dyDescent="0.3">
      <c r="B16" t="s">
        <v>0</v>
      </c>
    </row>
    <row r="17" spans="2:8" ht="15.75" thickBot="1" x14ac:dyDescent="0.3">
      <c r="B17" s="59"/>
      <c r="C17" s="60" t="s">
        <v>72</v>
      </c>
      <c r="D17" s="60"/>
      <c r="E17" s="60" t="s">
        <v>128</v>
      </c>
      <c r="F17" s="60"/>
      <c r="G17" s="60" t="s">
        <v>131</v>
      </c>
      <c r="H17" s="61"/>
    </row>
    <row r="18" spans="2:8" ht="16.5" thickTop="1" thickBot="1" x14ac:dyDescent="0.3">
      <c r="B18" s="62"/>
      <c r="C18" s="2" t="s">
        <v>127</v>
      </c>
      <c r="D18" s="42"/>
      <c r="E18" s="2" t="s">
        <v>32</v>
      </c>
      <c r="F18" s="42"/>
      <c r="G18" s="20">
        <v>0.1</v>
      </c>
      <c r="H18" s="63"/>
    </row>
    <row r="19" spans="2:8" ht="16.5" thickTop="1" thickBot="1" x14ac:dyDescent="0.3">
      <c r="B19" s="64"/>
      <c r="C19" s="65"/>
      <c r="D19" s="65"/>
      <c r="E19" s="65"/>
      <c r="F19" s="65"/>
      <c r="G19" s="65"/>
      <c r="H19" s="6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validation!$F$7:$F$13</xm:f>
          </x14:formula1>
          <xm:sqref>C18</xm:sqref>
        </x14:dataValidation>
        <x14:dataValidation type="list" allowBlank="1" showInputMessage="1" showErrorMessage="1">
          <x14:formula1>
            <xm:f>validation!$H$7:$H$10</xm:f>
          </x14:formula1>
          <xm:sqref>E18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T21"/>
  <sheetViews>
    <sheetView topLeftCell="A9" workbookViewId="0">
      <selection activeCell="AG31" sqref="AG31"/>
    </sheetView>
  </sheetViews>
  <sheetFormatPr defaultRowHeight="15" x14ac:dyDescent="0.25"/>
  <cols>
    <col min="1" max="1" width="9.42578125" customWidth="1"/>
    <col min="2" max="2" width="9.42578125" bestFit="1" customWidth="1"/>
    <col min="3" max="3" width="10" bestFit="1" customWidth="1"/>
    <col min="4" max="4" width="25.140625" bestFit="1" customWidth="1"/>
    <col min="5" max="5" width="5.5703125" bestFit="1" customWidth="1"/>
    <col min="6" max="15" width="9.140625" customWidth="1"/>
    <col min="16" max="16" width="9.85546875" bestFit="1" customWidth="1"/>
    <col min="17" max="17" width="9.140625" customWidth="1"/>
    <col min="18" max="18" width="9.85546875" bestFit="1" customWidth="1"/>
    <col min="19" max="20" width="10.85546875" bestFit="1" customWidth="1"/>
    <col min="21" max="43" width="9.140625" customWidth="1"/>
    <col min="44" max="44" width="10.28515625" bestFit="1" customWidth="1"/>
    <col min="45" max="45" width="7.42578125" bestFit="1" customWidth="1"/>
    <col min="47" max="47" width="8.42578125" bestFit="1" customWidth="1"/>
  </cols>
  <sheetData>
    <row r="2" spans="1:46" x14ac:dyDescent="0.25">
      <c r="B2" s="27" t="s">
        <v>34</v>
      </c>
      <c r="D2" s="26" t="s">
        <v>4</v>
      </c>
      <c r="F2" s="129" t="s">
        <v>36</v>
      </c>
      <c r="G2" s="129"/>
      <c r="I2" s="129" t="s">
        <v>84</v>
      </c>
      <c r="J2" s="129"/>
    </row>
    <row r="3" spans="1:46" x14ac:dyDescent="0.25">
      <c r="B3" s="52" t="s">
        <v>37</v>
      </c>
      <c r="D3" s="53" t="s">
        <v>29</v>
      </c>
      <c r="F3" s="130" t="s">
        <v>48</v>
      </c>
      <c r="G3" s="130"/>
      <c r="I3" s="130" t="s">
        <v>108</v>
      </c>
      <c r="J3" s="130"/>
    </row>
    <row r="5" spans="1:46" x14ac:dyDescent="0.25">
      <c r="B5" s="26" t="s">
        <v>33</v>
      </c>
      <c r="D5" s="26" t="s">
        <v>35</v>
      </c>
      <c r="F5" s="127" t="s">
        <v>100</v>
      </c>
      <c r="G5" s="128"/>
    </row>
    <row r="6" spans="1:46" x14ac:dyDescent="0.25">
      <c r="B6" s="52"/>
      <c r="D6" s="52"/>
      <c r="F6" s="52">
        <v>0</v>
      </c>
      <c r="G6" s="52">
        <v>400</v>
      </c>
    </row>
    <row r="8" spans="1:46" ht="15.75" thickBot="1" x14ac:dyDescent="0.3"/>
    <row r="9" spans="1:46" x14ac:dyDescent="0.25">
      <c r="A9" s="10" t="s">
        <v>33</v>
      </c>
      <c r="B9" s="11" t="s">
        <v>34</v>
      </c>
      <c r="C9" s="12" t="s">
        <v>4</v>
      </c>
      <c r="D9" s="12" t="s">
        <v>35</v>
      </c>
      <c r="E9" s="12" t="s">
        <v>36</v>
      </c>
      <c r="F9" s="7" t="s">
        <v>32</v>
      </c>
      <c r="G9" s="44" t="s">
        <v>88</v>
      </c>
      <c r="H9" s="44" t="s">
        <v>94</v>
      </c>
      <c r="I9" s="44" t="s">
        <v>73</v>
      </c>
      <c r="J9" s="45" t="s">
        <v>76</v>
      </c>
      <c r="K9" s="7" t="s">
        <v>32</v>
      </c>
      <c r="L9" s="44" t="s">
        <v>88</v>
      </c>
      <c r="M9" s="44" t="s">
        <v>94</v>
      </c>
      <c r="N9" s="44" t="s">
        <v>73</v>
      </c>
      <c r="O9" s="45" t="s">
        <v>76</v>
      </c>
      <c r="P9" s="7" t="s">
        <v>32</v>
      </c>
      <c r="Q9" s="44" t="s">
        <v>88</v>
      </c>
      <c r="R9" s="44" t="s">
        <v>94</v>
      </c>
      <c r="S9" s="44" t="s">
        <v>73</v>
      </c>
      <c r="T9" s="45" t="s">
        <v>76</v>
      </c>
      <c r="U9" s="7" t="s">
        <v>32</v>
      </c>
      <c r="V9" s="44" t="s">
        <v>88</v>
      </c>
      <c r="W9" s="44" t="s">
        <v>94</v>
      </c>
      <c r="X9" s="44" t="s">
        <v>73</v>
      </c>
      <c r="Y9" s="45" t="s">
        <v>76</v>
      </c>
      <c r="Z9" s="7" t="s">
        <v>32</v>
      </c>
      <c r="AA9" s="44" t="s">
        <v>88</v>
      </c>
      <c r="AB9" s="44" t="s">
        <v>94</v>
      </c>
      <c r="AC9" s="44" t="s">
        <v>73</v>
      </c>
      <c r="AD9" s="45" t="s">
        <v>76</v>
      </c>
      <c r="AE9" s="7" t="s">
        <v>32</v>
      </c>
      <c r="AF9" s="44" t="s">
        <v>88</v>
      </c>
      <c r="AG9" s="44" t="s">
        <v>94</v>
      </c>
      <c r="AH9" s="44" t="s">
        <v>73</v>
      </c>
      <c r="AI9" s="45" t="s">
        <v>76</v>
      </c>
      <c r="AJ9" s="47" t="s">
        <v>76</v>
      </c>
      <c r="AK9" s="7" t="s">
        <v>92</v>
      </c>
      <c r="AL9" s="18" t="s">
        <v>75</v>
      </c>
      <c r="AM9" s="46" t="s">
        <v>79</v>
      </c>
      <c r="AN9" s="18" t="s">
        <v>2</v>
      </c>
      <c r="AO9" s="9" t="s">
        <v>82</v>
      </c>
      <c r="AP9" s="7" t="s">
        <v>76</v>
      </c>
      <c r="AQ9" s="18" t="s">
        <v>85</v>
      </c>
      <c r="AR9" s="18" t="s">
        <v>185</v>
      </c>
      <c r="AT9" s="9" t="s">
        <v>78</v>
      </c>
    </row>
    <row r="10" spans="1:46" ht="15.75" thickBot="1" x14ac:dyDescent="0.3">
      <c r="A10" s="13"/>
      <c r="B10" s="14"/>
      <c r="C10" s="14"/>
      <c r="D10" s="14"/>
      <c r="E10" s="14"/>
      <c r="F10" s="8">
        <v>12253</v>
      </c>
      <c r="G10" s="48">
        <v>4615</v>
      </c>
      <c r="H10" s="48">
        <v>23938.3</v>
      </c>
      <c r="I10" s="48">
        <v>318546.46999999991</v>
      </c>
      <c r="J10" s="49">
        <v>359352.7699999999</v>
      </c>
      <c r="K10" s="8">
        <v>1225.3</v>
      </c>
      <c r="L10" s="48">
        <v>461.5</v>
      </c>
      <c r="M10" s="48">
        <v>2393.83</v>
      </c>
      <c r="N10" s="48">
        <v>47781.970500000018</v>
      </c>
      <c r="O10" s="49">
        <v>51862.6005</v>
      </c>
      <c r="P10" s="8">
        <v>17598835.159999996</v>
      </c>
      <c r="Q10" s="48">
        <v>9526329.7400000039</v>
      </c>
      <c r="R10" s="48">
        <v>12798641.660000006</v>
      </c>
      <c r="S10" s="48">
        <v>290403669.37</v>
      </c>
      <c r="T10" s="49">
        <v>330327475.93000007</v>
      </c>
      <c r="U10" s="8">
        <v>75740.772233333279</v>
      </c>
      <c r="V10" s="48">
        <v>74029.816691666638</v>
      </c>
      <c r="W10" s="48">
        <v>69031.535433750003</v>
      </c>
      <c r="X10" s="48">
        <v>2377641.0518215001</v>
      </c>
      <c r="Y10" s="49">
        <v>2596443.1761802495</v>
      </c>
      <c r="Z10" s="8">
        <v>11077.468851291662</v>
      </c>
      <c r="AA10" s="48">
        <v>10950.375077989578</v>
      </c>
      <c r="AB10" s="48">
        <v>6855.8199681770839</v>
      </c>
      <c r="AC10" s="48">
        <v>343821.92546296224</v>
      </c>
      <c r="AD10" s="49">
        <v>372705.58936042071</v>
      </c>
      <c r="AE10" s="8">
        <v>-3055.2846833333347</v>
      </c>
      <c r="AF10" s="48">
        <v>-413.47892083333426</v>
      </c>
      <c r="AG10" s="48">
        <v>4952.1287816666645</v>
      </c>
      <c r="AH10" s="48">
        <v>112063.71880316662</v>
      </c>
      <c r="AI10" s="49">
        <v>113547.08398066668</v>
      </c>
      <c r="AJ10" s="19">
        <v>43641.031941809168</v>
      </c>
      <c r="AK10" s="8"/>
      <c r="AL10" s="19">
        <v>18035</v>
      </c>
      <c r="AM10" s="48" t="s">
        <v>80</v>
      </c>
      <c r="AN10" s="22">
        <v>7839.2847348127189</v>
      </c>
      <c r="AO10" s="22">
        <v>9881.6399419086702</v>
      </c>
      <c r="AP10" s="22">
        <v>488286.5770093262</v>
      </c>
      <c r="AQ10" s="22">
        <v>402704.63364959764</v>
      </c>
      <c r="AR10" s="22">
        <v>454891.70782402693</v>
      </c>
      <c r="AT10" s="22">
        <v>7364</v>
      </c>
    </row>
    <row r="11" spans="1:46" x14ac:dyDescent="0.25">
      <c r="A11" s="3">
        <v>1668493</v>
      </c>
      <c r="B11" s="4" t="s">
        <v>37</v>
      </c>
      <c r="C11" s="5" t="s">
        <v>29</v>
      </c>
      <c r="D11" s="3" t="s">
        <v>38</v>
      </c>
      <c r="E11" s="5" t="s">
        <v>46</v>
      </c>
      <c r="F11" s="6">
        <v>0</v>
      </c>
      <c r="G11" s="34">
        <v>0</v>
      </c>
      <c r="H11" s="34">
        <v>0</v>
      </c>
      <c r="I11" s="34">
        <v>1311</v>
      </c>
      <c r="J11" s="50">
        <v>1311</v>
      </c>
      <c r="K11" s="36">
        <v>0</v>
      </c>
      <c r="L11" s="36">
        <v>0</v>
      </c>
      <c r="M11" s="36">
        <v>0</v>
      </c>
      <c r="N11" s="36">
        <v>196.65</v>
      </c>
      <c r="O11" s="29">
        <v>196.65</v>
      </c>
      <c r="P11" s="34">
        <v>56813.520000000004</v>
      </c>
      <c r="Q11" s="16">
        <v>0</v>
      </c>
      <c r="R11" s="16">
        <v>0</v>
      </c>
      <c r="S11" s="16">
        <v>2537452.8900000011</v>
      </c>
      <c r="T11" s="29">
        <v>2594266.4100000011</v>
      </c>
      <c r="U11" s="6">
        <v>662.82439999999997</v>
      </c>
      <c r="V11" s="16">
        <v>0</v>
      </c>
      <c r="W11" s="16">
        <v>0</v>
      </c>
      <c r="X11" s="16">
        <v>18572.707491666646</v>
      </c>
      <c r="Y11" s="29">
        <v>19235.531891666647</v>
      </c>
      <c r="Z11" s="38">
        <v>98.609538000000001</v>
      </c>
      <c r="AA11" s="35">
        <v>0</v>
      </c>
      <c r="AB11" s="35">
        <v>0</v>
      </c>
      <c r="AC11" s="35">
        <v>2477.2707491666647</v>
      </c>
      <c r="AD11" s="29">
        <v>2575.8802871666649</v>
      </c>
      <c r="AE11" s="6">
        <v>-31.71839999999986</v>
      </c>
      <c r="AF11" s="16">
        <v>0</v>
      </c>
      <c r="AG11" s="16">
        <v>0</v>
      </c>
      <c r="AH11" s="16">
        <v>238.45291666664343</v>
      </c>
      <c r="AI11" s="29">
        <v>206.73451666664357</v>
      </c>
      <c r="AJ11" s="29">
        <v>99.232567999988916</v>
      </c>
      <c r="AK11" s="30">
        <v>-5.5889939810833955E-3</v>
      </c>
      <c r="AL11" s="29">
        <v>0</v>
      </c>
      <c r="AM11" s="51">
        <v>0</v>
      </c>
      <c r="AN11" s="17">
        <v>0</v>
      </c>
      <c r="AO11" s="31">
        <v>70.813429999999997</v>
      </c>
      <c r="AP11" s="32">
        <v>2942.5762851666541</v>
      </c>
      <c r="AQ11" s="33">
        <v>3270.0404215833305</v>
      </c>
      <c r="AR11" s="33">
        <v>2942.5762851666541</v>
      </c>
      <c r="AT11" s="23">
        <v>0</v>
      </c>
    </row>
    <row r="12" spans="1:46" hidden="1" x14ac:dyDescent="0.25">
      <c r="A12" s="3">
        <v>1104209</v>
      </c>
      <c r="B12" s="4" t="s">
        <v>37</v>
      </c>
      <c r="C12" s="5" t="s">
        <v>29</v>
      </c>
      <c r="D12" s="3" t="s">
        <v>39</v>
      </c>
      <c r="E12" s="5" t="s">
        <v>49</v>
      </c>
      <c r="F12" s="6">
        <v>0</v>
      </c>
      <c r="G12" s="34">
        <v>0</v>
      </c>
      <c r="H12" s="34">
        <v>0</v>
      </c>
      <c r="I12" s="34">
        <v>893</v>
      </c>
      <c r="J12" s="50">
        <v>893</v>
      </c>
      <c r="K12" s="36">
        <v>0</v>
      </c>
      <c r="L12" s="36">
        <v>0</v>
      </c>
      <c r="M12" s="36">
        <v>0</v>
      </c>
      <c r="N12" s="36">
        <v>133.94999999999999</v>
      </c>
      <c r="O12" s="29">
        <v>133.94999999999999</v>
      </c>
      <c r="P12" s="34">
        <v>10425.61</v>
      </c>
      <c r="Q12" s="16">
        <v>0</v>
      </c>
      <c r="R12" s="16">
        <v>0</v>
      </c>
      <c r="S12" s="16">
        <v>711031.37999999989</v>
      </c>
      <c r="T12" s="29">
        <v>721456.98999999987</v>
      </c>
      <c r="U12" s="6">
        <v>34.752033333333337</v>
      </c>
      <c r="V12" s="16">
        <v>0</v>
      </c>
      <c r="W12" s="16">
        <v>0</v>
      </c>
      <c r="X12" s="16">
        <v>5600.6094499999999</v>
      </c>
      <c r="Y12" s="29">
        <v>5635.3614833333331</v>
      </c>
      <c r="Z12" s="38">
        <v>5.2128050000000004</v>
      </c>
      <c r="AA12" s="35">
        <v>0</v>
      </c>
      <c r="AB12" s="35">
        <v>0</v>
      </c>
      <c r="AC12" s="35">
        <v>828.08684662500002</v>
      </c>
      <c r="AD12" s="29">
        <v>833.29965162500002</v>
      </c>
      <c r="AE12" s="6">
        <v>-1.914599999999993</v>
      </c>
      <c r="AF12" s="16">
        <v>0</v>
      </c>
      <c r="AG12" s="16">
        <v>0</v>
      </c>
      <c r="AH12" s="16">
        <v>-115.89692083333375</v>
      </c>
      <c r="AI12" s="29">
        <v>-117.81152083333374</v>
      </c>
      <c r="AJ12" s="29">
        <v>0</v>
      </c>
      <c r="AK12" s="30">
        <v>0</v>
      </c>
      <c r="AL12" s="29">
        <v>70</v>
      </c>
      <c r="AM12" s="51">
        <v>2.8884148890576366E-4</v>
      </c>
      <c r="AN12" s="17">
        <v>2.4069151208001913</v>
      </c>
      <c r="AO12" s="31">
        <v>0</v>
      </c>
      <c r="AP12" s="32">
        <v>1034.8427365041998</v>
      </c>
      <c r="AQ12" s="33">
        <v>788.95060766666677</v>
      </c>
      <c r="AR12" s="33">
        <v>990.49369254586657</v>
      </c>
      <c r="AT12" s="24">
        <v>0</v>
      </c>
    </row>
    <row r="13" spans="1:46" hidden="1" x14ac:dyDescent="0.25">
      <c r="A13" s="3">
        <v>1297693</v>
      </c>
      <c r="B13" s="4" t="s">
        <v>37</v>
      </c>
      <c r="C13" s="5" t="s">
        <v>29</v>
      </c>
      <c r="D13" s="3" t="s">
        <v>40</v>
      </c>
      <c r="E13" s="5" t="s">
        <v>47</v>
      </c>
      <c r="F13" s="6">
        <v>0</v>
      </c>
      <c r="G13" s="34">
        <v>0</v>
      </c>
      <c r="H13" s="34">
        <v>0</v>
      </c>
      <c r="I13" s="34">
        <v>610</v>
      </c>
      <c r="J13" s="50">
        <v>610</v>
      </c>
      <c r="K13" s="36">
        <v>0</v>
      </c>
      <c r="L13" s="36">
        <v>0</v>
      </c>
      <c r="M13" s="36">
        <v>0</v>
      </c>
      <c r="N13" s="36">
        <v>91.5</v>
      </c>
      <c r="O13" s="29">
        <v>91.5</v>
      </c>
      <c r="P13" s="34">
        <v>0</v>
      </c>
      <c r="Q13" s="16">
        <v>0</v>
      </c>
      <c r="R13" s="16">
        <v>0</v>
      </c>
      <c r="S13" s="16">
        <v>439898.47000000003</v>
      </c>
      <c r="T13" s="29">
        <v>439898.47000000003</v>
      </c>
      <c r="U13" s="6">
        <v>0</v>
      </c>
      <c r="V13" s="16">
        <v>0</v>
      </c>
      <c r="W13" s="16">
        <v>0</v>
      </c>
      <c r="X13" s="16">
        <v>3691.5370333333353</v>
      </c>
      <c r="Y13" s="29">
        <v>3691.5370333333353</v>
      </c>
      <c r="Z13" s="38">
        <v>0</v>
      </c>
      <c r="AA13" s="35">
        <v>0</v>
      </c>
      <c r="AB13" s="35">
        <v>0</v>
      </c>
      <c r="AC13" s="35">
        <v>550.75171241666692</v>
      </c>
      <c r="AD13" s="29">
        <v>550.75171241666692</v>
      </c>
      <c r="AE13" s="6">
        <v>0</v>
      </c>
      <c r="AF13" s="16">
        <v>0</v>
      </c>
      <c r="AG13" s="16">
        <v>0</v>
      </c>
      <c r="AH13" s="16">
        <v>-16.965541666664649</v>
      </c>
      <c r="AI13" s="29">
        <v>-16.965541666664649</v>
      </c>
      <c r="AJ13" s="29">
        <v>0</v>
      </c>
      <c r="AK13" s="30">
        <v>0</v>
      </c>
      <c r="AL13" s="29">
        <v>42</v>
      </c>
      <c r="AM13" s="51">
        <v>0</v>
      </c>
      <c r="AN13" s="17">
        <v>0</v>
      </c>
      <c r="AO13" s="31">
        <v>0</v>
      </c>
      <c r="AP13" s="32">
        <v>684.25171241666692</v>
      </c>
      <c r="AQ13" s="33">
        <v>442.98444400000022</v>
      </c>
      <c r="AR13" s="33">
        <v>576.48444400000017</v>
      </c>
      <c r="AT13" s="24">
        <v>0</v>
      </c>
    </row>
    <row r="14" spans="1:46" hidden="1" x14ac:dyDescent="0.25">
      <c r="A14" s="3">
        <v>1297708</v>
      </c>
      <c r="B14" s="4" t="s">
        <v>37</v>
      </c>
      <c r="C14" s="5" t="s">
        <v>29</v>
      </c>
      <c r="D14" s="3" t="s">
        <v>41</v>
      </c>
      <c r="E14" s="5" t="s">
        <v>47</v>
      </c>
      <c r="F14" s="6">
        <v>0</v>
      </c>
      <c r="G14" s="34">
        <v>0</v>
      </c>
      <c r="H14" s="34">
        <v>0</v>
      </c>
      <c r="I14" s="34">
        <v>507</v>
      </c>
      <c r="J14" s="50">
        <v>507</v>
      </c>
      <c r="K14" s="36">
        <v>0</v>
      </c>
      <c r="L14" s="36">
        <v>0</v>
      </c>
      <c r="M14" s="36">
        <v>0</v>
      </c>
      <c r="N14" s="36">
        <v>76.05</v>
      </c>
      <c r="O14" s="29">
        <v>76.05</v>
      </c>
      <c r="P14" s="34">
        <v>0</v>
      </c>
      <c r="Q14" s="16">
        <v>0</v>
      </c>
      <c r="R14" s="16">
        <v>0</v>
      </c>
      <c r="S14" s="16">
        <v>511305.48</v>
      </c>
      <c r="T14" s="29">
        <v>511305.48</v>
      </c>
      <c r="U14" s="6">
        <v>0</v>
      </c>
      <c r="V14" s="16">
        <v>0</v>
      </c>
      <c r="W14" s="16">
        <v>0</v>
      </c>
      <c r="X14" s="16">
        <v>4313.2055666666665</v>
      </c>
      <c r="Y14" s="29">
        <v>4313.2055666666665</v>
      </c>
      <c r="Z14" s="38">
        <v>0</v>
      </c>
      <c r="AA14" s="35">
        <v>0</v>
      </c>
      <c r="AB14" s="35">
        <v>0</v>
      </c>
      <c r="AC14" s="35">
        <v>641.66480716666661</v>
      </c>
      <c r="AD14" s="29">
        <v>641.66480716666661</v>
      </c>
      <c r="AE14" s="6">
        <v>0</v>
      </c>
      <c r="AF14" s="16">
        <v>0</v>
      </c>
      <c r="AG14" s="16">
        <v>0</v>
      </c>
      <c r="AH14" s="16">
        <v>190.81624999999894</v>
      </c>
      <c r="AI14" s="29">
        <v>190.81624999999894</v>
      </c>
      <c r="AJ14" s="29">
        <v>57.244874999999681</v>
      </c>
      <c r="AK14" s="30">
        <v>0</v>
      </c>
      <c r="AL14" s="29">
        <v>42</v>
      </c>
      <c r="AM14" s="51">
        <v>3.7313863370028702E-3</v>
      </c>
      <c r="AN14" s="17">
        <v>23.942992943972808</v>
      </c>
      <c r="AO14" s="31">
        <v>75.710279999999997</v>
      </c>
      <c r="AP14" s="32">
        <v>868.72696922269336</v>
      </c>
      <c r="AQ14" s="33">
        <v>517.58466799999997</v>
      </c>
      <c r="AR14" s="33">
        <v>687.40195505602708</v>
      </c>
      <c r="AT14" s="24">
        <v>0</v>
      </c>
    </row>
    <row r="15" spans="1:46" hidden="1" x14ac:dyDescent="0.25">
      <c r="A15" s="3">
        <v>1761336</v>
      </c>
      <c r="B15" s="4" t="s">
        <v>37</v>
      </c>
      <c r="C15" s="5" t="s">
        <v>29</v>
      </c>
      <c r="D15" s="3" t="s">
        <v>42</v>
      </c>
      <c r="E15" s="5" t="s">
        <v>47</v>
      </c>
      <c r="F15" s="6">
        <v>0</v>
      </c>
      <c r="G15" s="34">
        <v>0</v>
      </c>
      <c r="H15" s="34">
        <v>0</v>
      </c>
      <c r="I15" s="34">
        <v>540</v>
      </c>
      <c r="J15" s="50">
        <v>540</v>
      </c>
      <c r="K15" s="36">
        <v>0</v>
      </c>
      <c r="L15" s="36">
        <v>0</v>
      </c>
      <c r="M15" s="36">
        <v>0</v>
      </c>
      <c r="N15" s="36">
        <v>81</v>
      </c>
      <c r="O15" s="29">
        <v>81</v>
      </c>
      <c r="P15" s="34">
        <v>0</v>
      </c>
      <c r="Q15" s="16">
        <v>0</v>
      </c>
      <c r="R15" s="16">
        <v>0</v>
      </c>
      <c r="S15" s="16">
        <v>703265.34</v>
      </c>
      <c r="T15" s="29">
        <v>703265.34</v>
      </c>
      <c r="U15" s="6">
        <v>0</v>
      </c>
      <c r="V15" s="16">
        <v>0</v>
      </c>
      <c r="W15" s="16">
        <v>0</v>
      </c>
      <c r="X15" s="16">
        <v>5416.2735583333324</v>
      </c>
      <c r="Y15" s="29">
        <v>5416.2735583333324</v>
      </c>
      <c r="Z15" s="38">
        <v>0</v>
      </c>
      <c r="AA15" s="35">
        <v>0</v>
      </c>
      <c r="AB15" s="35">
        <v>0</v>
      </c>
      <c r="AC15" s="35">
        <v>801.60966595833315</v>
      </c>
      <c r="AD15" s="29">
        <v>801.60966595833315</v>
      </c>
      <c r="AE15" s="6">
        <v>0</v>
      </c>
      <c r="AF15" s="16">
        <v>0</v>
      </c>
      <c r="AG15" s="16">
        <v>0</v>
      </c>
      <c r="AH15" s="16">
        <v>65.327674999998635</v>
      </c>
      <c r="AI15" s="29">
        <v>65.327674999998635</v>
      </c>
      <c r="AJ15" s="29">
        <v>19.598302499999591</v>
      </c>
      <c r="AK15" s="30">
        <v>-3.2673267326732702E-3</v>
      </c>
      <c r="AL15" s="29">
        <v>42</v>
      </c>
      <c r="AM15" s="51">
        <v>5.8232234209390048E-3</v>
      </c>
      <c r="AN15" s="17">
        <v>46.679521812596576</v>
      </c>
      <c r="AO15" s="31">
        <v>3.13104</v>
      </c>
      <c r="AP15" s="32">
        <v>900.65948664573614</v>
      </c>
      <c r="AQ15" s="33">
        <v>649.95282699999984</v>
      </c>
      <c r="AR15" s="33">
        <v>729.40434518740324</v>
      </c>
      <c r="AT15" s="24">
        <v>0</v>
      </c>
    </row>
    <row r="16" spans="1:46" hidden="1" x14ac:dyDescent="0.25">
      <c r="A16" s="3">
        <v>1536464</v>
      </c>
      <c r="B16" s="4" t="s">
        <v>37</v>
      </c>
      <c r="C16" s="5" t="s">
        <v>29</v>
      </c>
      <c r="D16" s="3" t="s">
        <v>43</v>
      </c>
      <c r="E16" s="5" t="s">
        <v>47</v>
      </c>
      <c r="F16" s="6">
        <v>0</v>
      </c>
      <c r="G16" s="34">
        <v>0</v>
      </c>
      <c r="H16" s="34">
        <v>0</v>
      </c>
      <c r="I16" s="34">
        <v>830</v>
      </c>
      <c r="J16" s="50">
        <v>830</v>
      </c>
      <c r="K16" s="36">
        <v>0</v>
      </c>
      <c r="L16" s="36">
        <v>0</v>
      </c>
      <c r="M16" s="36">
        <v>0</v>
      </c>
      <c r="N16" s="36">
        <v>124.5</v>
      </c>
      <c r="O16" s="29">
        <v>124.5</v>
      </c>
      <c r="P16" s="34">
        <v>0</v>
      </c>
      <c r="Q16" s="16">
        <v>0</v>
      </c>
      <c r="R16" s="16">
        <v>0</v>
      </c>
      <c r="S16" s="16">
        <v>415692.55999999994</v>
      </c>
      <c r="T16" s="29">
        <v>415692.55999999994</v>
      </c>
      <c r="U16" s="6">
        <v>0</v>
      </c>
      <c r="V16" s="16">
        <v>0</v>
      </c>
      <c r="W16" s="16">
        <v>0</v>
      </c>
      <c r="X16" s="16">
        <v>3520.2832583333334</v>
      </c>
      <c r="Y16" s="29">
        <v>3520.2832583333334</v>
      </c>
      <c r="Z16" s="38">
        <v>0</v>
      </c>
      <c r="AA16" s="35">
        <v>0</v>
      </c>
      <c r="AB16" s="35">
        <v>0</v>
      </c>
      <c r="AC16" s="35">
        <v>525.49178060416671</v>
      </c>
      <c r="AD16" s="29">
        <v>525.49178060416671</v>
      </c>
      <c r="AE16" s="6">
        <v>0</v>
      </c>
      <c r="AF16" s="16">
        <v>0</v>
      </c>
      <c r="AG16" s="16">
        <v>0</v>
      </c>
      <c r="AH16" s="16">
        <v>464.94764166666619</v>
      </c>
      <c r="AI16" s="29">
        <v>464.94764166666619</v>
      </c>
      <c r="AJ16" s="29">
        <v>116.23691041666655</v>
      </c>
      <c r="AK16" s="30">
        <v>-8.0232558139534949E-3</v>
      </c>
      <c r="AL16" s="29">
        <v>0</v>
      </c>
      <c r="AM16" s="51">
        <v>0</v>
      </c>
      <c r="AN16" s="17">
        <v>0</v>
      </c>
      <c r="AO16" s="31">
        <v>50</v>
      </c>
      <c r="AP16" s="32">
        <v>816.22869102083325</v>
      </c>
      <c r="AQ16" s="33">
        <v>422.43399099999999</v>
      </c>
      <c r="AR16" s="33">
        <v>596.93399099999999</v>
      </c>
      <c r="AT16" s="24">
        <v>0</v>
      </c>
    </row>
    <row r="18" spans="1:1" x14ac:dyDescent="0.25">
      <c r="A18" s="37" t="s">
        <v>110</v>
      </c>
    </row>
    <row r="19" spans="1:1" x14ac:dyDescent="0.25">
      <c r="A19" s="37" t="s">
        <v>213</v>
      </c>
    </row>
    <row r="20" spans="1:1" x14ac:dyDescent="0.25">
      <c r="A20" t="s">
        <v>211</v>
      </c>
    </row>
    <row r="21" spans="1:1" x14ac:dyDescent="0.25">
      <c r="A21" t="s">
        <v>212</v>
      </c>
    </row>
  </sheetData>
  <mergeCells count="5">
    <mergeCell ref="F5:G5"/>
    <mergeCell ref="F2:G2"/>
    <mergeCell ref="F3:G3"/>
    <mergeCell ref="I2:J2"/>
    <mergeCell ref="I3:J3"/>
  </mergeCells>
  <conditionalFormatting sqref="D5">
    <cfRule type="duplicateValues" dxfId="8" priority="10"/>
  </conditionalFormatting>
  <conditionalFormatting sqref="B5">
    <cfRule type="duplicateValues" dxfId="7" priority="11"/>
  </conditionalFormatting>
  <conditionalFormatting sqref="D3">
    <cfRule type="duplicateValues" dxfId="6" priority="7"/>
  </conditionalFormatting>
  <conditionalFormatting sqref="D9:D10">
    <cfRule type="duplicateValues" dxfId="5" priority="4"/>
  </conditionalFormatting>
  <conditionalFormatting sqref="A9:A10">
    <cfRule type="duplicateValues" dxfId="4" priority="5"/>
  </conditionalFormatting>
  <conditionalFormatting sqref="A11:A16">
    <cfRule type="duplicateValues" dxfId="3" priority="49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validation!$B$3:$B$50</xm:f>
          </x14:formula1>
          <xm:sqref>D3</xm:sqref>
        </x14:dataValidation>
        <x14:dataValidation type="list" allowBlank="1" showInputMessage="1" showErrorMessage="1">
          <x14:formula1>
            <xm:f>validation!$A$3:$A$5</xm:f>
          </x14:formula1>
          <xm:sqref>B3</xm:sqref>
        </x14:dataValidation>
        <x14:dataValidation type="list" allowBlank="1" showInputMessage="1" showErrorMessage="1">
          <x14:formula1>
            <xm:f>validation!$C$3:$C$7</xm:f>
          </x14:formula1>
          <xm:sqref>F3</xm:sqref>
        </x14:dataValidation>
        <x14:dataValidation type="list" allowBlank="1" showInputMessage="1" showErrorMessage="1">
          <x14:formula1>
            <xm:f>validation!$D$3:$D$13</xm:f>
          </x14:formula1>
          <xm:sqref>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91"/>
  <sheetViews>
    <sheetView topLeftCell="D1" workbookViewId="0">
      <selection activeCell="G24" sqref="G24"/>
    </sheetView>
  </sheetViews>
  <sheetFormatPr defaultRowHeight="15" x14ac:dyDescent="0.25"/>
  <cols>
    <col min="1" max="1" width="10.85546875" style="75" hidden="1" customWidth="1"/>
    <col min="2" max="2" width="9.85546875" style="75" hidden="1" customWidth="1"/>
    <col min="3" max="3" width="10.5703125" style="75" hidden="1" customWidth="1"/>
    <col min="4" max="4" width="3.28515625" style="75" customWidth="1"/>
    <col min="5" max="5" width="17.28515625" style="75" customWidth="1"/>
    <col min="6" max="6" width="16.85546875" style="75" customWidth="1"/>
    <col min="7" max="10" width="16.85546875" style="76" customWidth="1"/>
    <col min="11" max="11" width="9.140625" style="75"/>
    <col min="12" max="13" width="12" style="75" customWidth="1"/>
    <col min="14" max="16384" width="9.140625" style="75"/>
  </cols>
  <sheetData>
    <row r="1" spans="1:14" x14ac:dyDescent="0.25">
      <c r="E1" s="44" t="s">
        <v>84</v>
      </c>
      <c r="F1" s="74" t="s">
        <v>103</v>
      </c>
    </row>
    <row r="2" spans="1:14" x14ac:dyDescent="0.25">
      <c r="E2" s="76"/>
      <c r="F2" s="76"/>
    </row>
    <row r="3" spans="1:14" ht="15.75" thickBot="1" x14ac:dyDescent="0.3"/>
    <row r="4" spans="1:14" ht="15.75" thickBot="1" x14ac:dyDescent="0.3">
      <c r="E4" s="7" t="s">
        <v>4</v>
      </c>
      <c r="F4" s="18" t="s">
        <v>77</v>
      </c>
      <c r="G4" s="75"/>
      <c r="H4" s="75"/>
      <c r="I4" s="75"/>
      <c r="J4" s="75"/>
    </row>
    <row r="5" spans="1:14" ht="16.5" thickTop="1" thickBot="1" x14ac:dyDescent="0.3">
      <c r="A5" s="1" t="s">
        <v>102</v>
      </c>
      <c r="B5" s="1" t="s">
        <v>112</v>
      </c>
      <c r="E5" s="105" t="s">
        <v>36</v>
      </c>
      <c r="F5" s="106" t="s">
        <v>46</v>
      </c>
      <c r="G5" s="75"/>
    </row>
    <row r="6" spans="1:14" ht="16.5" thickTop="1" thickBot="1" x14ac:dyDescent="0.3">
      <c r="A6" s="107"/>
      <c r="B6" s="107"/>
      <c r="E6" s="105" t="s">
        <v>183</v>
      </c>
      <c r="F6" s="106" t="s">
        <v>184</v>
      </c>
      <c r="G6" s="75"/>
    </row>
    <row r="7" spans="1:14" x14ac:dyDescent="0.25">
      <c r="A7" s="107"/>
      <c r="B7" s="107"/>
      <c r="G7" s="75"/>
    </row>
    <row r="8" spans="1:14" ht="15.75" thickBot="1" x14ac:dyDescent="0.3">
      <c r="A8" s="107"/>
      <c r="B8" s="107"/>
      <c r="E8" s="76"/>
      <c r="F8" s="76"/>
      <c r="G8" s="75"/>
    </row>
    <row r="9" spans="1:14" ht="15.75" thickBot="1" x14ac:dyDescent="0.3">
      <c r="F9" s="105" t="s">
        <v>32</v>
      </c>
      <c r="G9" s="77" t="s">
        <v>88</v>
      </c>
      <c r="H9" s="77" t="s">
        <v>94</v>
      </c>
      <c r="I9" s="78" t="s">
        <v>73</v>
      </c>
      <c r="J9" s="79" t="s">
        <v>76</v>
      </c>
      <c r="L9" s="138" t="s">
        <v>168</v>
      </c>
      <c r="M9" s="139"/>
      <c r="N9" s="140"/>
    </row>
    <row r="10" spans="1:14" ht="15.75" thickBot="1" x14ac:dyDescent="0.3">
      <c r="E10" s="93" t="s">
        <v>74</v>
      </c>
      <c r="F10" s="108">
        <v>50000</v>
      </c>
      <c r="G10" s="109">
        <v>400000</v>
      </c>
      <c r="H10" s="109">
        <v>50000</v>
      </c>
      <c r="I10" s="110">
        <v>2000000</v>
      </c>
      <c r="J10" s="80">
        <f>I10+G10+F10+H10</f>
        <v>2500000</v>
      </c>
      <c r="L10" s="141" t="str">
        <f>E13</f>
        <v>Bonus Portfel</v>
      </c>
      <c r="M10" s="142"/>
      <c r="N10" s="83">
        <f>J13</f>
        <v>2362.1666666666665</v>
      </c>
    </row>
    <row r="11" spans="1:14" ht="16.5" thickTop="1" thickBot="1" x14ac:dyDescent="0.3">
      <c r="A11" s="1" t="s">
        <v>72</v>
      </c>
      <c r="B11" s="1" t="s">
        <v>81</v>
      </c>
      <c r="C11" s="1" t="s">
        <v>87</v>
      </c>
      <c r="E11" s="81" t="s">
        <v>169</v>
      </c>
      <c r="F11" s="111">
        <v>0.05</v>
      </c>
      <c r="G11" s="112">
        <v>7.0000000000000007E-2</v>
      </c>
      <c r="H11" s="112">
        <v>0.14000000000000001</v>
      </c>
      <c r="I11" s="113">
        <v>0.19</v>
      </c>
      <c r="J11" s="82">
        <f>(F10*F11+G10*G11+H10*H11+I10*I11)/J10</f>
        <v>0.16700000000000001</v>
      </c>
      <c r="L11" s="143" t="str">
        <f>E15</f>
        <v>Artım bonus</v>
      </c>
      <c r="M11" s="144"/>
      <c r="N11" s="88">
        <f>F15</f>
        <v>523.19999999999993</v>
      </c>
    </row>
    <row r="12" spans="1:14" ht="16.5" thickTop="1" thickBot="1" x14ac:dyDescent="0.3">
      <c r="A12" s="2" t="s">
        <v>73</v>
      </c>
      <c r="B12" s="20">
        <v>0.15</v>
      </c>
      <c r="C12" s="20">
        <v>0.1</v>
      </c>
      <c r="E12" s="81" t="s">
        <v>89</v>
      </c>
      <c r="F12" s="84">
        <f>F10*(F11-$C$13)/12</f>
        <v>166.66666666666666</v>
      </c>
      <c r="G12" s="85">
        <f>G10*(G11-$C$14)/12</f>
        <v>1500.0000000000002</v>
      </c>
      <c r="H12" s="85">
        <f>H10*(H11-$C$15)/12</f>
        <v>166.66666666666671</v>
      </c>
      <c r="I12" s="86">
        <f>I10*(I11-$C$12)/12</f>
        <v>15000</v>
      </c>
      <c r="J12" s="87">
        <f>I12+G12+F12+H12</f>
        <v>16833.333333333336</v>
      </c>
      <c r="L12" s="143" t="s">
        <v>76</v>
      </c>
      <c r="M12" s="144"/>
      <c r="N12" s="89">
        <f>N11+N10</f>
        <v>2885.3666666666663</v>
      </c>
    </row>
    <row r="13" spans="1:14" ht="16.5" thickTop="1" thickBot="1" x14ac:dyDescent="0.3">
      <c r="A13" s="2" t="s">
        <v>32</v>
      </c>
      <c r="B13" s="20">
        <v>0.1</v>
      </c>
      <c r="C13" s="20">
        <v>0.01</v>
      </c>
      <c r="E13" s="81" t="s">
        <v>170</v>
      </c>
      <c r="F13" s="84">
        <f>IF(F12&lt;$A$29,F12*$B$29,IF(F12&lt;$A$30,$A$29*$B$29+(F12-$A$29)*$B$30,IF(F12&lt;$A$31,$A$29*$B$29+($A$30-$A$29)*$B$30+(F12-$A$30)*$B$31,IF(F12&lt;$A$32,$A$29*$B$29+($A$30-$A$29)*$B$30+($A$31-$A$30)*$B$31+(F12-$A$31)*$B$32,IF(F12&lt;$A$33,$A$29*$B$29+($A$30-$A$29)*$B$30+($A$31-$A$30)*$B$31+($A$32-$A$31)*$B$32+(F12-$A$32)*$B$33,IF(F12&lt;$A$34,$A$29*$B$29+($A$30-$A$29)*$B$30+($A$31-$A$30)*$B$31+($A$32-$A$31)*$B$32+($A$33-$A$32)*$B$33+(F12-$A$33)*$B$34,IF(F12&lt;$A$35,$A$29*$B$29+($A$30-$A$29)*$B$30+($A$31-$A$30)*$B$31+($A$32-$A$31)*$B$32+($A$33-$A$32)*$B$33+($A$34-$A$33)*$B$34+(F12-$A$34)*$B$35,IF(F12&lt;$A$36,$A$29*$B$29+($A$30-$A$29)*$B$30+($A$31-$A$30)*$B$31+($A$32-$A$31)*$B$32+($A$33-$A$32)*$B$33+($A$34-$A$33)*$B$34+($A$35-$A$34)*$B$35+(F12-$A$35)*$B$36,IF(F12&lt;$A$37,$A$29*$B$29+($A$30-$A$29)*$B$30+($A$31-$A$30)*$B$31+($A$32-$A$31)*$B$32+($A$33-$A$32)*$B$33+($A$34-$A$33)*$B$34+($A$35-$A$34)*$B$35+($A$36-$A$35)*$B$36+(F12-$A$36)*$B$37,$A$29*$B$29+($A$30-$A$29)*$B$30+($A$31-$A$30)*$B$31+($A$32-$A$31)*$B$32+($A$33-$A$32)*$B$33+($A$34-$A$33)*$B$34+($A$35-$A$34)*$B$35+($A$36-$A$35)*$B$36+($A$37-$A$36)*$B$37+(F12-$A$37)*$B$38)))))))))</f>
        <v>24.999999999999996</v>
      </c>
      <c r="G13" s="85">
        <f>IF(G12&lt;$A$41,G12*$B$41,IF(G12&lt;$A$42,$A$41*$B$41+(G12-$A$41)*$B$42,IF(G12&lt;$A$43,$A$41*$B$41+($A$42-$A$41)*$B$42+(G12-$A$42)*$B$43,IF(G12&lt;$A$44,$A$41*$B$41+($A$42-$A$41)*$B$42+($A$43-$A$42)*$B$43+(G12-$A$43)*$B$44,IF(G12&lt;$A$45,$A$41*$B$41+($A$42-$A$41)*$B$42+($A$43-$A$42)*$B$43+($A$44-$A$43)*$B$44+(G12-$A$44)*$B$45,IF(G12&lt;$A$46,$A$41*$B$41+($A$42-$A$41)*$B$42+($A$43-$A$42)*$B$43+($A$44-$A$43)*$B$44+($A$45-$A$44)*$B$45+(G12-$A$45)*$B$46,IF(G12&lt;$A$47,$A$41*$B$41+($A$42-$A$41)*$B$42+($A$43-$A$42)*$B$43+($A$44-$A$43)*$B$44+($A$45-$A$44)*$B$45+($A$46-$A$45)*$B$46+(G12-$A$46)*$B$47,IF(G12&lt;$A$48,$A$41*$B$41+($A$42-$A$41)*$B$42+($A$43-$A$42)*$B$43+($A$44-$A$43)*$B$44+($A$45-$A$44)*$B$45+($A$46-$A$45)*$B$46+($A$47-$A$46)*$B$47+(G12-$A$47)*$B$48,IF(G12&lt;$A$49,$A$41*$B$41+($A$42-$A$41)*$B$42+($A$43-$A$42)*$B$43+($A$44-$A$43)*$B$44+($A$45-$A$44)*$B$45+($A$46-$A$45)*$B$46+($A$47-$A$46)*$B$47+($A$48-$A$47)*$B$48+(G12-$A$48)*$B$49,$A$41*$B$41+($A$42-$A$41)*$B$42+($A$43-$A$42)*$B$43+($A$44-$A$43)*$B$44+($A$45-$A$44)*$B$45+($A$46-$A$45)*$B$46+($A$47-$A$46)*$B$47+($A$48-$A$47)*$B$48+($A$49-$A$48)*$B$49+(G12-$A$49)*$B$50)))))))))</f>
        <v>220.50000000000003</v>
      </c>
      <c r="H13" s="85">
        <f>IF(H12&lt;$A$53,H12*$B$53,IF(H12&lt;$A$54,$A$53*$B$53+(H12-$A$53)*$B$54,IF(H12&lt;$A$55,$A$53*$B$53+($A$54-$A$53)*$B$54+(H12-$A$54)*$B$55,IF(H12&lt;$A$56,$A$53*$B$53+($A$54-$A$53)*$B$54+($A$55-$A$54)*$B$55+(H12-$A$55)*$B$56,IF(H12&lt;$A$57,$A$53*$B$53+($A$54-$A$53)*$B$54+($A$55-$A$54)*$B$55+($A$56-$A$55)*$B$56+(H12-$A$56)*$B$57,IF(H12&lt;$A$58,$A$53*$B$53+($A$54-$A$53)*$B$54+($A$55-$A$54)*$B$55+($A$56-$A$55)*$B$56+($A$57-$A$56)*$B$57+(H12-$A$57)*$B$58,IF(H12&lt;$A$59,$A$53*$B$53+($A$54-$A$53)*$B$54+($A$55-$A$54)*$B$55+($A$56-$A$55)*$B$56+($A$57-$A$56)*$B$57+($A$58-$A$57)*$B$58+(H12-$A$58)*$B$59,IF(H12&lt;$A$60,$A$53*$B$53+($A$54-$A$53)*$B$54+($A$55-$A$54)*$B$55+($A$56-$A$55)*$B$56+($A$57-$A$56)*$B$57+($A$58-$A$57)*$B$58+($A$59-$A$58)*$B$59+(H12-$A$59)*$B$60,IF(H12&lt;$A$61,$A$53*$B$53+($A$54-$A$53)*$B$54+($A$55-$A$54)*$B$55+($A$56-$A$55)*$B$56+($A$57-$A$56)*$B$57+($A$58-$A$57)*$B$58+($A$59-$A$58)*$B$59+($A$60-$A$59)*$B$60+(H12-$A$60)*$B$61,$A$53*$B$53+($A$54-$A$53)*$B$54+($A$55-$A$54)*$B$55+($A$56-$A$55)*$B$56+($A$57-$A$56)*$B$57+($A$58-$A$57)*$B$58+($A$59-$A$58)*$B$59+($A$60-$A$59)*$B$60+($A$61-$A$60)*$B$61+(H12-$A$61)*$B$62)))))))))</f>
        <v>16.666666666666671</v>
      </c>
      <c r="I13" s="86">
        <f>IF(I12&lt;$A$18,I12*$B$18,IF(I12&lt;$A$19,$A$18*$B$18+(I12-$A$18)*$B$19,IF(I12&lt;$A$20,$A$18*$B$18+($A$19-$A$18)*$B$19+(I12-$A$19)*$B$20,IF(I12&lt;$A$21,$A$18*$B$18+($A$19-$A$18)*$B$19+($A$20-$A$19)*$B$20+(I12-$A$20)*$B$21,IF(I12&lt;$A$22,$A$18*$B$18+($A$19-$A$18)*$B$19+($A$20-$A$19)*$B$20+($A$21-$A$20)*$B$21+(I12-$A$21)*$B$22,IF(I12&lt;$A$23,$A$18*$B$18+($A$19-$A$18)*$B$19+($A$20-$A$19)*$B$20+($A$21-$A$20)*$B$21+($A$22-$A$21)*$B$22+(I12-$A$22)*$B$23,IF(I12&lt;$A$24,$A$18*$B$18+($A$19-$A$18)*$B$19+($A$20-$A$19)*$B$20+($A$21-$A$20)*$B$21+($A$22-$A$21)*$B$22+($A$23-$A$22)*$B$23+(I12-$A$23)*$B$24,IF(I12&lt;$A$25,$A$18*$B$18+($A$19-$A$18)*$B$19+($A$20-$A$19)*$B$20+($A$21-$A$20)*$B$21+($A$22-$A$21)*$B$22+($A$23-$A$22)*$B$23+($A$24-$A$23)*$B$24+(I12-$A$24)*$B$25,IF(I12&lt;$A$26,$A$18*$B$18+($A$19-$A$18)*$B$19+($A$20-$A$19)*$B$20+($A$21-$A$20)*$B$21+($A$22-$A$21)*$B$22+($A$23-$A$22)*$B$23+($A$24-$A$23)*$B$24+($A$25-$A$24)*$B$25+(I12-$A$25)*$B$26,$A$18*$B$18+($A$19-$A$18)*$B$19+($A$20-$A$19)*$B$20+($A$21-$A$20)*$B$21+($A$22-$A$21)*$B$22+($A$23-$A$22)*$B$23+($A$24-$A$23)*$B$24+($A$25-$A$24)*$B$25+($A$26-$A$25)*$B$26+(I12-$A$26)*#REF!)))))))))</f>
        <v>2100</v>
      </c>
      <c r="J13" s="88">
        <f>F13+G13+I13+H13</f>
        <v>2362.1666666666665</v>
      </c>
      <c r="L13" s="145" t="s">
        <v>85</v>
      </c>
      <c r="M13" s="146"/>
      <c r="N13" s="91">
        <f>J12*VLOOKUP(F5,$A$87:$B$91,2,FALSE)</f>
        <v>2861.6666666666674</v>
      </c>
    </row>
    <row r="14" spans="1:14" ht="16.5" thickTop="1" thickBot="1" x14ac:dyDescent="0.3">
      <c r="A14" s="2" t="s">
        <v>88</v>
      </c>
      <c r="B14" s="20">
        <v>0.1</v>
      </c>
      <c r="C14" s="54">
        <v>2.5000000000000001E-2</v>
      </c>
      <c r="E14" s="81" t="s">
        <v>171</v>
      </c>
      <c r="F14" s="114">
        <v>20</v>
      </c>
      <c r="G14" s="115">
        <v>20</v>
      </c>
      <c r="H14" s="115">
        <v>50</v>
      </c>
      <c r="I14" s="116">
        <v>1000</v>
      </c>
      <c r="J14" s="90">
        <f>F14+G14+I14+H14</f>
        <v>1090</v>
      </c>
    </row>
    <row r="15" spans="1:14" ht="16.5" thickTop="1" thickBot="1" x14ac:dyDescent="0.3">
      <c r="A15" s="2" t="s">
        <v>93</v>
      </c>
      <c r="B15" s="20">
        <v>0.1</v>
      </c>
      <c r="C15" s="55">
        <v>0.1</v>
      </c>
      <c r="E15" s="92" t="s">
        <v>172</v>
      </c>
      <c r="F15" s="131">
        <f>IF(IF(J12&lt;$A$65,J14*$B$65,IF(J12&lt;$A$66,J14*$B$66,IF(J12&lt;$A$67,J14*$B$67,IF(J12&lt;$A$68,J14*$B$68,IF(J12&lt;$A$69,J14*$B$69,IF(J12&lt;$A$70,J14*$B$70,IF(J12&lt;$A$71,J14*$B$71,IF(J12&lt;$A$72,J14*$B$72,IF(J12&lt;$A$73,J14*$B$73,J14*$B$74)))))))))&lt;0,0,IF(J12&lt;$A$65,J14*$B$65,IF(J12&lt;$A$66,J14*$B$66,IF(J12&lt;$A$67,J14*$B$67,IF(J12&lt;$A$68,J14*$B$68,IF(J12&lt;$A$69,J14*$B$69,IF(J12&lt;$A$70,J14*$B$70,IF(J12&lt;$A$71,J14*$B$71,IF(J12&lt;$A$72,J14*$B$72,IF(J12&lt;$A$73,J14*$B$73,J14*$B$74))))))))))</f>
        <v>523.19999999999993</v>
      </c>
      <c r="G15" s="132"/>
      <c r="H15" s="132"/>
      <c r="I15" s="132"/>
      <c r="J15" s="133"/>
    </row>
    <row r="16" spans="1:14" ht="16.5" thickTop="1" thickBot="1" x14ac:dyDescent="0.3">
      <c r="L16" s="138" t="s">
        <v>173</v>
      </c>
      <c r="M16" s="139"/>
      <c r="N16" s="140"/>
    </row>
    <row r="17" spans="1:14" ht="16.5" thickTop="1" thickBot="1" x14ac:dyDescent="0.3">
      <c r="A17" s="1" t="s">
        <v>178</v>
      </c>
      <c r="B17" s="1" t="s">
        <v>1</v>
      </c>
      <c r="C17" s="1" t="s">
        <v>74</v>
      </c>
      <c r="E17" s="93" t="s">
        <v>0</v>
      </c>
      <c r="F17" s="117">
        <v>100</v>
      </c>
      <c r="G17" s="117">
        <v>100</v>
      </c>
      <c r="H17" s="117">
        <v>500</v>
      </c>
      <c r="I17" s="117">
        <v>2000</v>
      </c>
      <c r="J17" s="94">
        <f>I17+G17+F17+H17</f>
        <v>2700</v>
      </c>
      <c r="L17" s="141" t="s">
        <v>70</v>
      </c>
      <c r="M17" s="147"/>
      <c r="N17" s="83">
        <f>J18</f>
        <v>370</v>
      </c>
    </row>
    <row r="18" spans="1:14" ht="16.5" thickTop="1" thickBot="1" x14ac:dyDescent="0.3">
      <c r="A18" s="15">
        <v>2500</v>
      </c>
      <c r="B18" s="21">
        <v>0.15</v>
      </c>
      <c r="E18" s="92" t="s">
        <v>70</v>
      </c>
      <c r="F18" s="95">
        <f>F17*$B$13</f>
        <v>10</v>
      </c>
      <c r="G18" s="95">
        <f>G17*$B$14</f>
        <v>10</v>
      </c>
      <c r="H18" s="95">
        <f>H17*$B$15</f>
        <v>50</v>
      </c>
      <c r="I18" s="95">
        <f>I17*$B$12</f>
        <v>300</v>
      </c>
      <c r="J18" s="96">
        <f>I18+G18+F18+H18</f>
        <v>370</v>
      </c>
      <c r="L18" s="143" t="s">
        <v>174</v>
      </c>
      <c r="M18" s="148"/>
      <c r="N18" s="88">
        <f>F22</f>
        <v>70</v>
      </c>
    </row>
    <row r="19" spans="1:14" ht="16.5" thickTop="1" thickBot="1" x14ac:dyDescent="0.3">
      <c r="A19" s="15">
        <v>4000</v>
      </c>
      <c r="B19" s="21">
        <v>0.14749999999999999</v>
      </c>
      <c r="L19" s="143" t="s">
        <v>176</v>
      </c>
      <c r="M19" s="148"/>
      <c r="N19" s="88">
        <f>F25</f>
        <v>50</v>
      </c>
    </row>
    <row r="20" spans="1:14" ht="16.5" thickTop="1" thickBot="1" x14ac:dyDescent="0.3">
      <c r="A20" s="15">
        <v>5500</v>
      </c>
      <c r="B20" s="21">
        <v>0.14499999999999999</v>
      </c>
      <c r="E20" s="7" t="s">
        <v>175</v>
      </c>
      <c r="F20" s="118">
        <v>0</v>
      </c>
      <c r="L20" s="134" t="s">
        <v>76</v>
      </c>
      <c r="M20" s="135"/>
      <c r="N20" s="91">
        <f>N19+N18+N17</f>
        <v>490</v>
      </c>
    </row>
    <row r="21" spans="1:14" ht="16.5" thickTop="1" thickBot="1" x14ac:dyDescent="0.3">
      <c r="A21" s="15">
        <v>7500</v>
      </c>
      <c r="B21" s="21">
        <v>0.14249999999999999</v>
      </c>
      <c r="E21" s="97" t="s">
        <v>177</v>
      </c>
      <c r="F21" s="119">
        <v>10</v>
      </c>
    </row>
    <row r="22" spans="1:14" ht="16.5" thickTop="1" thickBot="1" x14ac:dyDescent="0.3">
      <c r="A22" s="15">
        <v>8500</v>
      </c>
      <c r="B22" s="21">
        <v>0.14000000000000001</v>
      </c>
      <c r="E22" s="97" t="s">
        <v>174</v>
      </c>
      <c r="F22" s="88">
        <f>IF(F4=$C$81,IF(F20&lt;=$A$82,0,IF(F20&lt;=$A$83,F21*$C$82,IF(F20&lt;=$A$84,F21*$C$83,F21*$C$84))),IF(F20&lt;=$A$82,0,IF(F20&lt;=$A$83,F21*$B$82,IF(F20&lt;=$A$84,F21*$B$83,F21*$B$84))))</f>
        <v>70</v>
      </c>
      <c r="L22" s="136" t="s">
        <v>86</v>
      </c>
      <c r="M22" s="137"/>
      <c r="N22" s="98">
        <f>MIN(J13+F15,N13)+F25+J18+F22-F24</f>
        <v>3351.6666666666674</v>
      </c>
    </row>
    <row r="23" spans="1:14" ht="16.5" thickTop="1" thickBot="1" x14ac:dyDescent="0.3">
      <c r="A23" s="15">
        <v>11000</v>
      </c>
      <c r="B23" s="21">
        <v>0.13750000000000001</v>
      </c>
      <c r="E23" s="97" t="s">
        <v>79</v>
      </c>
      <c r="F23" s="120">
        <v>0</v>
      </c>
    </row>
    <row r="24" spans="1:14" ht="16.5" thickTop="1" thickBot="1" x14ac:dyDescent="0.3">
      <c r="A24" s="15">
        <v>13500</v>
      </c>
      <c r="B24" s="21">
        <v>0.13500000000000001</v>
      </c>
      <c r="E24" s="97" t="s">
        <v>2</v>
      </c>
      <c r="F24" s="99">
        <f>J13*F23/$B$78*$C$78</f>
        <v>0</v>
      </c>
    </row>
    <row r="25" spans="1:14" ht="16.5" thickTop="1" thickBot="1" x14ac:dyDescent="0.3">
      <c r="A25" s="15">
        <v>16000</v>
      </c>
      <c r="B25" s="21">
        <v>0.12</v>
      </c>
      <c r="E25" s="100" t="s">
        <v>176</v>
      </c>
      <c r="F25" s="121">
        <v>50</v>
      </c>
    </row>
    <row r="26" spans="1:14" ht="16.5" thickTop="1" thickBot="1" x14ac:dyDescent="0.3">
      <c r="A26" s="15">
        <v>20000</v>
      </c>
      <c r="B26" s="21">
        <v>0.1</v>
      </c>
      <c r="G26" s="75"/>
      <c r="H26" s="75"/>
    </row>
    <row r="27" spans="1:14" ht="16.5" thickTop="1" thickBot="1" x14ac:dyDescent="0.3">
      <c r="A27" s="68"/>
      <c r="B27" s="68"/>
      <c r="C27" s="68"/>
      <c r="G27" s="75"/>
      <c r="H27" s="75"/>
    </row>
    <row r="28" spans="1:14" ht="16.5" thickTop="1" thickBot="1" x14ac:dyDescent="0.3">
      <c r="A28" s="1" t="s">
        <v>32</v>
      </c>
      <c r="B28" s="1" t="s">
        <v>1</v>
      </c>
      <c r="C28" s="1" t="s">
        <v>74</v>
      </c>
      <c r="G28" s="75"/>
      <c r="H28" s="75"/>
      <c r="I28" s="75"/>
      <c r="J28" s="75"/>
    </row>
    <row r="29" spans="1:14" ht="16.5" thickTop="1" thickBot="1" x14ac:dyDescent="0.3">
      <c r="A29" s="15">
        <v>400</v>
      </c>
      <c r="B29" s="21">
        <v>0.15</v>
      </c>
      <c r="G29" s="75"/>
      <c r="H29" s="75"/>
    </row>
    <row r="30" spans="1:14" ht="16.5" thickTop="1" thickBot="1" x14ac:dyDescent="0.3">
      <c r="A30" s="15">
        <v>600</v>
      </c>
      <c r="B30" s="21">
        <v>0.14749999999999999</v>
      </c>
    </row>
    <row r="31" spans="1:14" ht="16.5" thickTop="1" thickBot="1" x14ac:dyDescent="0.3">
      <c r="A31" s="15">
        <v>800</v>
      </c>
      <c r="B31" s="21">
        <v>0.14499999999999999</v>
      </c>
    </row>
    <row r="32" spans="1:14" ht="16.5" thickTop="1" thickBot="1" x14ac:dyDescent="0.3">
      <c r="A32" s="15">
        <v>1000</v>
      </c>
      <c r="B32" s="21">
        <v>0.14249999999999999</v>
      </c>
    </row>
    <row r="33" spans="1:3" ht="16.5" thickTop="1" thickBot="1" x14ac:dyDescent="0.3">
      <c r="A33" s="15">
        <v>1200</v>
      </c>
      <c r="B33" s="21">
        <v>0.14000000000000001</v>
      </c>
    </row>
    <row r="34" spans="1:3" ht="16.5" thickTop="1" thickBot="1" x14ac:dyDescent="0.3">
      <c r="A34" s="15">
        <v>1600</v>
      </c>
      <c r="B34" s="21">
        <v>0.13750000000000001</v>
      </c>
    </row>
    <row r="35" spans="1:3" ht="16.5" thickTop="1" thickBot="1" x14ac:dyDescent="0.3">
      <c r="A35" s="15">
        <v>2000</v>
      </c>
      <c r="B35" s="21">
        <v>0.13500000000000001</v>
      </c>
    </row>
    <row r="36" spans="1:3" ht="16.5" thickTop="1" thickBot="1" x14ac:dyDescent="0.3">
      <c r="A36" s="15">
        <v>2400</v>
      </c>
      <c r="B36" s="21">
        <v>0.12</v>
      </c>
    </row>
    <row r="37" spans="1:3" ht="16.5" thickTop="1" thickBot="1" x14ac:dyDescent="0.3">
      <c r="A37" s="15">
        <v>3000</v>
      </c>
      <c r="B37" s="21">
        <v>0.1</v>
      </c>
    </row>
    <row r="38" spans="1:3" ht="16.5" thickTop="1" thickBot="1" x14ac:dyDescent="0.3">
      <c r="A38" s="15">
        <v>5000</v>
      </c>
      <c r="B38" s="21">
        <v>0.08</v>
      </c>
    </row>
    <row r="39" spans="1:3" ht="16.5" thickTop="1" thickBot="1" x14ac:dyDescent="0.3">
      <c r="C39" s="68"/>
    </row>
    <row r="40" spans="1:3" ht="16.5" thickTop="1" thickBot="1" x14ac:dyDescent="0.3">
      <c r="A40" s="1" t="s">
        <v>88</v>
      </c>
      <c r="B40" s="1" t="s">
        <v>1</v>
      </c>
      <c r="C40" s="1" t="s">
        <v>74</v>
      </c>
    </row>
    <row r="41" spans="1:3" ht="16.5" thickTop="1" thickBot="1" x14ac:dyDescent="0.3">
      <c r="A41" s="15">
        <v>500</v>
      </c>
      <c r="B41" s="21">
        <v>0.15</v>
      </c>
    </row>
    <row r="42" spans="1:3" ht="16.5" thickTop="1" thickBot="1" x14ac:dyDescent="0.3">
      <c r="A42" s="15">
        <v>900</v>
      </c>
      <c r="B42" s="21">
        <v>0.14749999999999999</v>
      </c>
    </row>
    <row r="43" spans="1:3" ht="16.5" thickTop="1" thickBot="1" x14ac:dyDescent="0.3">
      <c r="A43" s="15">
        <v>1300</v>
      </c>
      <c r="B43" s="21">
        <v>0.14499999999999999</v>
      </c>
    </row>
    <row r="44" spans="1:3" ht="16.5" thickTop="1" thickBot="1" x14ac:dyDescent="0.3">
      <c r="A44" s="15">
        <v>1700</v>
      </c>
      <c r="B44" s="21">
        <v>0.14249999999999999</v>
      </c>
    </row>
    <row r="45" spans="1:3" ht="16.5" thickTop="1" thickBot="1" x14ac:dyDescent="0.3">
      <c r="A45" s="15">
        <v>2200</v>
      </c>
      <c r="B45" s="21">
        <v>0.14000000000000001</v>
      </c>
    </row>
    <row r="46" spans="1:3" ht="16.5" thickTop="1" thickBot="1" x14ac:dyDescent="0.3">
      <c r="A46" s="15">
        <v>2700</v>
      </c>
      <c r="B46" s="21">
        <v>0.13750000000000001</v>
      </c>
    </row>
    <row r="47" spans="1:3" ht="16.5" thickTop="1" thickBot="1" x14ac:dyDescent="0.3">
      <c r="A47" s="15">
        <v>3200</v>
      </c>
      <c r="B47" s="21">
        <v>0.13500000000000001</v>
      </c>
    </row>
    <row r="48" spans="1:3" ht="16.5" thickTop="1" thickBot="1" x14ac:dyDescent="0.3">
      <c r="A48" s="15">
        <v>3700</v>
      </c>
      <c r="B48" s="21">
        <v>0.12</v>
      </c>
    </row>
    <row r="49" spans="1:3" ht="16.5" thickTop="1" thickBot="1" x14ac:dyDescent="0.3">
      <c r="A49" s="15">
        <v>5000</v>
      </c>
      <c r="B49" s="21">
        <v>0.1</v>
      </c>
    </row>
    <row r="50" spans="1:3" ht="16.5" thickTop="1" thickBot="1" x14ac:dyDescent="0.3">
      <c r="A50" s="15">
        <v>10000</v>
      </c>
      <c r="B50" s="21">
        <v>0.08</v>
      </c>
    </row>
    <row r="51" spans="1:3" ht="16.5" thickTop="1" thickBot="1" x14ac:dyDescent="0.3">
      <c r="B51" s="68"/>
    </row>
    <row r="52" spans="1:3" ht="16.5" thickTop="1" thickBot="1" x14ac:dyDescent="0.3">
      <c r="A52" s="1" t="s">
        <v>94</v>
      </c>
      <c r="B52" s="1" t="s">
        <v>1</v>
      </c>
      <c r="C52" s="1" t="s">
        <v>74</v>
      </c>
    </row>
    <row r="53" spans="1:3" ht="16.5" thickTop="1" thickBot="1" x14ac:dyDescent="0.3">
      <c r="A53" s="15">
        <v>2500</v>
      </c>
      <c r="B53" s="21">
        <v>0.1</v>
      </c>
    </row>
    <row r="54" spans="1:3" ht="16.5" thickTop="1" thickBot="1" x14ac:dyDescent="0.3">
      <c r="A54" s="15">
        <v>4000</v>
      </c>
      <c r="B54" s="21">
        <v>9.5000000000000001E-2</v>
      </c>
    </row>
    <row r="55" spans="1:3" ht="16.5" thickTop="1" thickBot="1" x14ac:dyDescent="0.3">
      <c r="A55" s="15">
        <v>5500</v>
      </c>
      <c r="B55" s="21">
        <v>0.09</v>
      </c>
    </row>
    <row r="56" spans="1:3" ht="16.5" thickTop="1" thickBot="1" x14ac:dyDescent="0.3">
      <c r="A56" s="15">
        <v>7500</v>
      </c>
      <c r="B56" s="21">
        <v>8.5000000000000006E-2</v>
      </c>
    </row>
    <row r="57" spans="1:3" ht="16.5" thickTop="1" thickBot="1" x14ac:dyDescent="0.3">
      <c r="A57" s="15">
        <v>8500</v>
      </c>
      <c r="B57" s="21">
        <v>0.08</v>
      </c>
    </row>
    <row r="58" spans="1:3" ht="16.5" thickTop="1" thickBot="1" x14ac:dyDescent="0.3">
      <c r="A58" s="15">
        <v>11000</v>
      </c>
      <c r="B58" s="21">
        <v>7.4999999999999997E-2</v>
      </c>
    </row>
    <row r="59" spans="1:3" ht="16.5" thickTop="1" thickBot="1" x14ac:dyDescent="0.3">
      <c r="A59" s="15">
        <v>13500</v>
      </c>
      <c r="B59" s="21">
        <v>7.0000000000000007E-2</v>
      </c>
    </row>
    <row r="60" spans="1:3" ht="16.5" thickTop="1" thickBot="1" x14ac:dyDescent="0.3">
      <c r="A60" s="15">
        <v>16000</v>
      </c>
      <c r="B60" s="21">
        <v>6.5000000000000002E-2</v>
      </c>
    </row>
    <row r="61" spans="1:3" ht="16.5" thickTop="1" thickBot="1" x14ac:dyDescent="0.3">
      <c r="A61" s="15">
        <v>20000</v>
      </c>
      <c r="B61" s="21">
        <v>0.06</v>
      </c>
    </row>
    <row r="62" spans="1:3" ht="16.5" thickTop="1" thickBot="1" x14ac:dyDescent="0.3">
      <c r="A62" s="15">
        <v>25000</v>
      </c>
      <c r="B62" s="21">
        <v>0.05</v>
      </c>
      <c r="C62" s="68"/>
    </row>
    <row r="63" spans="1:3" ht="16.5" thickTop="1" thickBot="1" x14ac:dyDescent="0.3">
      <c r="A63" s="68"/>
      <c r="B63" s="68"/>
      <c r="C63" s="68"/>
    </row>
    <row r="64" spans="1:3" ht="16.5" thickTop="1" thickBot="1" x14ac:dyDescent="0.3">
      <c r="A64" s="1" t="s">
        <v>76</v>
      </c>
      <c r="B64" s="1" t="s">
        <v>1</v>
      </c>
      <c r="C64" s="1" t="s">
        <v>83</v>
      </c>
    </row>
    <row r="65" spans="1:3" ht="16.5" thickTop="1" thickBot="1" x14ac:dyDescent="0.3">
      <c r="A65" s="15">
        <v>2500</v>
      </c>
      <c r="B65" s="21">
        <v>0.2</v>
      </c>
    </row>
    <row r="66" spans="1:3" ht="16.5" thickTop="1" thickBot="1" x14ac:dyDescent="0.3">
      <c r="A66" s="15">
        <v>4000</v>
      </c>
      <c r="B66" s="21">
        <v>0.25</v>
      </c>
    </row>
    <row r="67" spans="1:3" ht="16.5" thickTop="1" thickBot="1" x14ac:dyDescent="0.3">
      <c r="A67" s="15">
        <v>5500</v>
      </c>
      <c r="B67" s="21">
        <v>0.3</v>
      </c>
    </row>
    <row r="68" spans="1:3" ht="16.5" thickTop="1" thickBot="1" x14ac:dyDescent="0.3">
      <c r="A68" s="15">
        <v>7500</v>
      </c>
      <c r="B68" s="21">
        <v>0.35</v>
      </c>
    </row>
    <row r="69" spans="1:3" ht="16.5" thickTop="1" thickBot="1" x14ac:dyDescent="0.3">
      <c r="A69" s="15">
        <v>8500</v>
      </c>
      <c r="B69" s="21">
        <v>0.4</v>
      </c>
    </row>
    <row r="70" spans="1:3" ht="16.5" thickTop="1" thickBot="1" x14ac:dyDescent="0.3">
      <c r="A70" s="15">
        <v>11000</v>
      </c>
      <c r="B70" s="21">
        <v>0.42</v>
      </c>
    </row>
    <row r="71" spans="1:3" ht="16.5" thickTop="1" thickBot="1" x14ac:dyDescent="0.3">
      <c r="A71" s="15">
        <v>13500</v>
      </c>
      <c r="B71" s="21">
        <v>0.44</v>
      </c>
    </row>
    <row r="72" spans="1:3" ht="16.5" thickTop="1" thickBot="1" x14ac:dyDescent="0.3">
      <c r="A72" s="15">
        <v>16000</v>
      </c>
      <c r="B72" s="21">
        <v>0.46</v>
      </c>
    </row>
    <row r="73" spans="1:3" ht="16.5" thickTop="1" thickBot="1" x14ac:dyDescent="0.3">
      <c r="A73" s="15">
        <v>20000</v>
      </c>
      <c r="B73" s="21">
        <v>0.48</v>
      </c>
    </row>
    <row r="74" spans="1:3" ht="16.5" thickTop="1" thickBot="1" x14ac:dyDescent="0.3">
      <c r="A74" s="15">
        <v>25000</v>
      </c>
      <c r="B74" s="21">
        <v>0.5</v>
      </c>
    </row>
    <row r="75" spans="1:3" ht="15.75" thickTop="1" x14ac:dyDescent="0.25">
      <c r="B75" s="68"/>
    </row>
    <row r="76" spans="1:3" ht="15.75" thickBot="1" x14ac:dyDescent="0.3"/>
    <row r="77" spans="1:3" ht="16.5" thickTop="1" thickBot="1" x14ac:dyDescent="0.3">
      <c r="A77" s="1" t="s">
        <v>179</v>
      </c>
      <c r="B77" s="1" t="s">
        <v>2</v>
      </c>
      <c r="C77" s="1" t="s">
        <v>180</v>
      </c>
    </row>
    <row r="78" spans="1:3" ht="16.5" thickTop="1" thickBot="1" x14ac:dyDescent="0.3">
      <c r="A78" s="101">
        <v>0.01</v>
      </c>
      <c r="B78" s="21">
        <v>0.1</v>
      </c>
      <c r="C78" s="21">
        <v>1</v>
      </c>
    </row>
    <row r="79" spans="1:3" ht="15.75" thickTop="1" x14ac:dyDescent="0.25"/>
    <row r="80" spans="1:3" ht="15.75" thickBot="1" x14ac:dyDescent="0.3"/>
    <row r="81" spans="1:3" ht="16.5" thickTop="1" thickBot="1" x14ac:dyDescent="0.3">
      <c r="A81" s="1" t="s">
        <v>181</v>
      </c>
      <c r="B81" s="1" t="s">
        <v>71</v>
      </c>
      <c r="C81" s="1" t="s">
        <v>77</v>
      </c>
    </row>
    <row r="82" spans="1:3" ht="16.5" thickTop="1" thickBot="1" x14ac:dyDescent="0.3">
      <c r="A82" s="102">
        <v>-5.0000000000000001E-3</v>
      </c>
      <c r="B82" s="39">
        <v>5</v>
      </c>
      <c r="C82" s="39">
        <v>7</v>
      </c>
    </row>
    <row r="83" spans="1:3" ht="16.5" thickTop="1" thickBot="1" x14ac:dyDescent="0.3">
      <c r="A83" s="102">
        <v>0</v>
      </c>
      <c r="B83" s="39">
        <v>7</v>
      </c>
      <c r="C83" s="39">
        <v>9</v>
      </c>
    </row>
    <row r="84" spans="1:3" ht="16.5" thickTop="1" thickBot="1" x14ac:dyDescent="0.3">
      <c r="A84" s="102">
        <v>5.0000000000000001E-3</v>
      </c>
      <c r="B84" s="39">
        <v>10</v>
      </c>
      <c r="C84" s="39">
        <v>12</v>
      </c>
    </row>
    <row r="85" spans="1:3" ht="16.5" thickTop="1" thickBot="1" x14ac:dyDescent="0.3"/>
    <row r="86" spans="1:3" ht="16.5" thickTop="1" thickBot="1" x14ac:dyDescent="0.3">
      <c r="A86" s="1" t="s">
        <v>182</v>
      </c>
      <c r="B86" s="1" t="s">
        <v>85</v>
      </c>
    </row>
    <row r="87" spans="1:3" ht="16.5" thickTop="1" thickBot="1" x14ac:dyDescent="0.3">
      <c r="A87" s="103" t="s">
        <v>47</v>
      </c>
      <c r="B87" s="104">
        <v>0.12</v>
      </c>
    </row>
    <row r="88" spans="1:3" ht="16.5" thickTop="1" thickBot="1" x14ac:dyDescent="0.3">
      <c r="A88" s="103" t="s">
        <v>49</v>
      </c>
      <c r="B88" s="104">
        <v>0.14000000000000001</v>
      </c>
    </row>
    <row r="89" spans="1:3" ht="16.5" thickTop="1" thickBot="1" x14ac:dyDescent="0.3">
      <c r="A89" s="103" t="s">
        <v>48</v>
      </c>
      <c r="B89" s="104">
        <v>0.16</v>
      </c>
    </row>
    <row r="90" spans="1:3" ht="16.5" thickTop="1" thickBot="1" x14ac:dyDescent="0.3">
      <c r="A90" s="103" t="s">
        <v>46</v>
      </c>
      <c r="B90" s="104">
        <v>0.17</v>
      </c>
    </row>
    <row r="91" spans="1:3" ht="15.75" thickTop="1" x14ac:dyDescent="0.25"/>
  </sheetData>
  <mergeCells count="12">
    <mergeCell ref="F15:J15"/>
    <mergeCell ref="L20:M20"/>
    <mergeCell ref="L22:M22"/>
    <mergeCell ref="L9:N9"/>
    <mergeCell ref="L10:M10"/>
    <mergeCell ref="L11:M11"/>
    <mergeCell ref="L12:M12"/>
    <mergeCell ref="L13:M13"/>
    <mergeCell ref="L16:N16"/>
    <mergeCell ref="L17:M17"/>
    <mergeCell ref="L18:M18"/>
    <mergeCell ref="L19:M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validation!$D$3:$D$13</xm:f>
          </x14:formula1>
          <xm:sqref>F1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2:L14"/>
  <sheetViews>
    <sheetView workbookViewId="0">
      <selection activeCell="H21" sqref="H21"/>
    </sheetView>
  </sheetViews>
  <sheetFormatPr defaultColWidth="13.7109375" defaultRowHeight="15" x14ac:dyDescent="0.25"/>
  <cols>
    <col min="1" max="1" width="6.28515625" customWidth="1"/>
    <col min="2" max="2" width="12.28515625" bestFit="1" customWidth="1"/>
    <col min="3" max="3" width="8" bestFit="1" customWidth="1"/>
    <col min="4" max="4" width="26" bestFit="1" customWidth="1"/>
    <col min="5" max="5" width="26.140625" bestFit="1" customWidth="1"/>
    <col min="6" max="6" width="5.5703125" bestFit="1" customWidth="1"/>
    <col min="7" max="7" width="6.140625" bestFit="1" customWidth="1"/>
    <col min="8" max="8" width="12.5703125" bestFit="1" customWidth="1"/>
    <col min="9" max="9" width="10.140625" bestFit="1" customWidth="1"/>
    <col min="10" max="11" width="10.85546875" bestFit="1" customWidth="1"/>
    <col min="12" max="12" width="48.5703125" customWidth="1"/>
  </cols>
  <sheetData>
    <row r="2" spans="2:12" x14ac:dyDescent="0.25">
      <c r="B2" s="124" t="s">
        <v>214</v>
      </c>
      <c r="C2" s="69" t="s">
        <v>33</v>
      </c>
      <c r="D2" s="69" t="s">
        <v>186</v>
      </c>
      <c r="E2" s="69" t="s">
        <v>35</v>
      </c>
      <c r="F2" s="69" t="s">
        <v>36</v>
      </c>
      <c r="G2" s="69" t="s">
        <v>75</v>
      </c>
      <c r="H2" s="69" t="s">
        <v>187</v>
      </c>
      <c r="I2" s="69" t="s">
        <v>188</v>
      </c>
      <c r="J2" s="69" t="s">
        <v>189</v>
      </c>
      <c r="K2" s="69" t="s">
        <v>190</v>
      </c>
      <c r="L2" s="69" t="s">
        <v>129</v>
      </c>
    </row>
    <row r="3" spans="2:12" x14ac:dyDescent="0.25">
      <c r="B3" s="25" t="s">
        <v>215</v>
      </c>
      <c r="C3" s="25">
        <v>1442132</v>
      </c>
      <c r="D3" s="25" t="s">
        <v>22</v>
      </c>
      <c r="E3" s="25" t="s">
        <v>191</v>
      </c>
      <c r="F3" s="25" t="s">
        <v>49</v>
      </c>
      <c r="G3" s="25"/>
      <c r="H3" s="122">
        <v>44958</v>
      </c>
      <c r="I3" s="122">
        <v>45138</v>
      </c>
      <c r="J3" s="122"/>
      <c r="K3" s="123"/>
      <c r="L3" s="25"/>
    </row>
    <row r="4" spans="2:12" x14ac:dyDescent="0.25">
      <c r="B4" s="25" t="s">
        <v>215</v>
      </c>
      <c r="C4" s="25">
        <v>1298000</v>
      </c>
      <c r="D4" s="25" t="s">
        <v>28</v>
      </c>
      <c r="E4" s="25" t="s">
        <v>192</v>
      </c>
      <c r="F4" s="25" t="s">
        <v>46</v>
      </c>
      <c r="G4" s="25"/>
      <c r="H4" s="122">
        <v>44968</v>
      </c>
      <c r="I4" s="122">
        <v>45057</v>
      </c>
      <c r="J4" s="122"/>
      <c r="K4" s="123"/>
      <c r="L4" s="25"/>
    </row>
    <row r="5" spans="2:12" x14ac:dyDescent="0.25">
      <c r="B5" s="25" t="s">
        <v>215</v>
      </c>
      <c r="C5" s="25">
        <v>1298117</v>
      </c>
      <c r="D5" s="25" t="s">
        <v>28</v>
      </c>
      <c r="E5" s="25" t="s">
        <v>193</v>
      </c>
      <c r="F5" s="25" t="s">
        <v>48</v>
      </c>
      <c r="G5" s="25"/>
      <c r="H5" s="122">
        <v>44968</v>
      </c>
      <c r="I5" s="122">
        <v>45057</v>
      </c>
      <c r="J5" s="25"/>
      <c r="K5" s="123"/>
      <c r="L5" s="25"/>
    </row>
    <row r="6" spans="2:12" x14ac:dyDescent="0.25">
      <c r="B6" s="25" t="s">
        <v>215</v>
      </c>
      <c r="C6" s="25">
        <v>1655590</v>
      </c>
      <c r="D6" s="25" t="s">
        <v>30</v>
      </c>
      <c r="E6" s="25" t="s">
        <v>194</v>
      </c>
      <c r="F6" s="25" t="s">
        <v>47</v>
      </c>
      <c r="G6" s="25"/>
      <c r="H6" s="25"/>
      <c r="I6" s="122">
        <v>45107</v>
      </c>
      <c r="J6" s="25"/>
      <c r="K6" s="123"/>
      <c r="L6" s="25"/>
    </row>
    <row r="7" spans="2:12" x14ac:dyDescent="0.25">
      <c r="B7" s="25" t="s">
        <v>215</v>
      </c>
      <c r="C7" s="25">
        <v>1430926</v>
      </c>
      <c r="D7" s="25" t="s">
        <v>195</v>
      </c>
      <c r="E7" s="25" t="s">
        <v>196</v>
      </c>
      <c r="F7" s="25" t="s">
        <v>45</v>
      </c>
      <c r="G7" s="25"/>
      <c r="H7" s="122">
        <v>44958</v>
      </c>
      <c r="I7" s="122">
        <v>45046</v>
      </c>
      <c r="J7" s="25"/>
      <c r="K7" s="123"/>
      <c r="L7" s="25"/>
    </row>
    <row r="8" spans="2:12" x14ac:dyDescent="0.25">
      <c r="B8" s="25" t="s">
        <v>215</v>
      </c>
      <c r="C8" s="25">
        <v>1656465</v>
      </c>
      <c r="D8" s="25" t="s">
        <v>197</v>
      </c>
      <c r="E8" s="25" t="s">
        <v>198</v>
      </c>
      <c r="F8" s="25" t="s">
        <v>45</v>
      </c>
      <c r="G8" s="25"/>
      <c r="H8" s="122">
        <v>44958</v>
      </c>
      <c r="I8" s="122">
        <v>45046</v>
      </c>
      <c r="J8" s="25"/>
      <c r="K8" s="123"/>
      <c r="L8" s="25"/>
    </row>
    <row r="9" spans="2:12" x14ac:dyDescent="0.25">
      <c r="B9" s="25" t="s">
        <v>215</v>
      </c>
      <c r="C9" s="25">
        <v>1565910</v>
      </c>
      <c r="D9" s="25" t="s">
        <v>199</v>
      </c>
      <c r="E9" s="25" t="s">
        <v>200</v>
      </c>
      <c r="F9" s="25" t="s">
        <v>45</v>
      </c>
      <c r="G9" s="25"/>
      <c r="H9" s="122">
        <v>44958</v>
      </c>
      <c r="I9" s="122">
        <v>45046</v>
      </c>
      <c r="J9" s="25"/>
      <c r="K9" s="123"/>
      <c r="L9" s="25"/>
    </row>
    <row r="10" spans="2:12" x14ac:dyDescent="0.25">
      <c r="B10" s="25" t="s">
        <v>216</v>
      </c>
      <c r="C10" s="25">
        <v>1298143</v>
      </c>
      <c r="D10" s="25" t="s">
        <v>28</v>
      </c>
      <c r="E10" s="25" t="s">
        <v>201</v>
      </c>
      <c r="F10" s="25" t="s">
        <v>45</v>
      </c>
      <c r="G10" s="25"/>
      <c r="H10" s="122">
        <v>44968</v>
      </c>
      <c r="I10" s="122">
        <v>45057</v>
      </c>
      <c r="J10" s="25"/>
      <c r="K10" s="123"/>
      <c r="L10" s="25"/>
    </row>
    <row r="11" spans="2:12" x14ac:dyDescent="0.25">
      <c r="B11" s="25" t="s">
        <v>216</v>
      </c>
      <c r="C11" s="25">
        <v>1615382</v>
      </c>
      <c r="D11" s="25" t="s">
        <v>202</v>
      </c>
      <c r="E11" s="25" t="s">
        <v>203</v>
      </c>
      <c r="F11" s="25" t="s">
        <v>45</v>
      </c>
      <c r="G11" s="25"/>
      <c r="H11" s="122">
        <v>44927</v>
      </c>
      <c r="I11" s="122">
        <v>45046</v>
      </c>
      <c r="J11" s="25"/>
      <c r="K11" s="123"/>
      <c r="L11" s="25"/>
    </row>
    <row r="12" spans="2:12" x14ac:dyDescent="0.25">
      <c r="B12" s="25" t="s">
        <v>216</v>
      </c>
      <c r="C12" s="25">
        <v>1214208</v>
      </c>
      <c r="D12" s="25" t="s">
        <v>195</v>
      </c>
      <c r="E12" s="25" t="s">
        <v>204</v>
      </c>
      <c r="F12" s="28" t="s">
        <v>48</v>
      </c>
      <c r="G12" s="25"/>
      <c r="H12" s="122">
        <v>45019</v>
      </c>
      <c r="I12" s="122">
        <v>45199</v>
      </c>
      <c r="J12" s="25"/>
      <c r="K12" s="123"/>
      <c r="L12" s="25"/>
    </row>
    <row r="13" spans="2:12" x14ac:dyDescent="0.25">
      <c r="B13" s="25" t="s">
        <v>216</v>
      </c>
      <c r="C13" s="25">
        <v>1618684</v>
      </c>
      <c r="D13" s="25" t="s">
        <v>11</v>
      </c>
      <c r="E13" s="25" t="s">
        <v>205</v>
      </c>
      <c r="F13" s="25" t="s">
        <v>46</v>
      </c>
      <c r="G13" s="25"/>
      <c r="H13" s="122">
        <v>45036</v>
      </c>
      <c r="I13" s="122">
        <v>45219</v>
      </c>
      <c r="J13" s="25"/>
      <c r="K13" s="123"/>
      <c r="L13" s="25"/>
    </row>
    <row r="14" spans="2:12" x14ac:dyDescent="0.25">
      <c r="B14" s="25" t="s">
        <v>216</v>
      </c>
      <c r="C14" s="25">
        <v>1157339</v>
      </c>
      <c r="D14" s="25" t="s">
        <v>206</v>
      </c>
      <c r="E14" s="25" t="s">
        <v>207</v>
      </c>
      <c r="F14" s="28" t="s">
        <v>49</v>
      </c>
      <c r="G14" s="25"/>
      <c r="H14" s="122">
        <v>44986</v>
      </c>
      <c r="I14" s="122">
        <v>45168</v>
      </c>
      <c r="J14" s="25"/>
      <c r="K14" s="123"/>
      <c r="L14" s="25"/>
    </row>
  </sheetData>
  <conditionalFormatting sqref="C2:D2">
    <cfRule type="duplicateValues" dxfId="2" priority="3"/>
  </conditionalFormatting>
  <conditionalFormatting sqref="E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0</xdr:col>
                    <xdr:colOff>47625</xdr:colOff>
                    <xdr:row>2</xdr:row>
                    <xdr:rowOff>161925</xdr:rowOff>
                  </from>
                  <to>
                    <xdr:col>0</xdr:col>
                    <xdr:colOff>352425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0</xdr:col>
                    <xdr:colOff>47625</xdr:colOff>
                    <xdr:row>1</xdr:row>
                    <xdr:rowOff>161925</xdr:rowOff>
                  </from>
                  <to>
                    <xdr:col>0</xdr:col>
                    <xdr:colOff>352425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Check Box 4">
              <controlPr defaultSize="0" autoFill="0" autoLine="0" autoPict="0">
                <anchor moveWithCells="1">
                  <from>
                    <xdr:col>0</xdr:col>
                    <xdr:colOff>47625</xdr:colOff>
                    <xdr:row>3</xdr:row>
                    <xdr:rowOff>161925</xdr:rowOff>
                  </from>
                  <to>
                    <xdr:col>0</xdr:col>
                    <xdr:colOff>352425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Check Box 5">
              <controlPr defaultSize="0" autoFill="0" autoLine="0" autoPict="0">
                <anchor moveWithCells="1">
                  <from>
                    <xdr:col>0</xdr:col>
                    <xdr:colOff>47625</xdr:colOff>
                    <xdr:row>4</xdr:row>
                    <xdr:rowOff>161925</xdr:rowOff>
                  </from>
                  <to>
                    <xdr:col>0</xdr:col>
                    <xdr:colOff>352425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Check Box 6">
              <controlPr defaultSize="0" autoFill="0" autoLine="0" autoPict="0">
                <anchor moveWithCells="1">
                  <from>
                    <xdr:col>0</xdr:col>
                    <xdr:colOff>47625</xdr:colOff>
                    <xdr:row>6</xdr:row>
                    <xdr:rowOff>161925</xdr:rowOff>
                  </from>
                  <to>
                    <xdr:col>0</xdr:col>
                    <xdr:colOff>352425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8" name="Check Box 8">
              <controlPr defaultSize="0" autoFill="0" autoLine="0" autoPict="0">
                <anchor moveWithCells="1">
                  <from>
                    <xdr:col>0</xdr:col>
                    <xdr:colOff>47625</xdr:colOff>
                    <xdr:row>5</xdr:row>
                    <xdr:rowOff>161925</xdr:rowOff>
                  </from>
                  <to>
                    <xdr:col>0</xdr:col>
                    <xdr:colOff>352425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9" name="Check Box 9">
              <controlPr defaultSize="0" autoFill="0" autoLine="0" autoPict="0">
                <anchor moveWithCells="1">
                  <from>
                    <xdr:col>0</xdr:col>
                    <xdr:colOff>47625</xdr:colOff>
                    <xdr:row>7</xdr:row>
                    <xdr:rowOff>161925</xdr:rowOff>
                  </from>
                  <to>
                    <xdr:col>0</xdr:col>
                    <xdr:colOff>352425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0" name="Check Box 10">
              <controlPr defaultSize="0" autoFill="0" autoLine="0" autoPict="0">
                <anchor moveWithCells="1">
                  <from>
                    <xdr:col>0</xdr:col>
                    <xdr:colOff>47625</xdr:colOff>
                    <xdr:row>8</xdr:row>
                    <xdr:rowOff>161925</xdr:rowOff>
                  </from>
                  <to>
                    <xdr:col>0</xdr:col>
                    <xdr:colOff>352425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1" name="Check Box 11">
              <controlPr defaultSize="0" autoFill="0" autoLine="0" autoPict="0">
                <anchor moveWithCells="1">
                  <from>
                    <xdr:col>0</xdr:col>
                    <xdr:colOff>47625</xdr:colOff>
                    <xdr:row>10</xdr:row>
                    <xdr:rowOff>161925</xdr:rowOff>
                  </from>
                  <to>
                    <xdr:col>0</xdr:col>
                    <xdr:colOff>352425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2" name="Check Box 12">
              <controlPr defaultSize="0" autoFill="0" autoLine="0" autoPict="0">
                <anchor moveWithCells="1">
                  <from>
                    <xdr:col>0</xdr:col>
                    <xdr:colOff>47625</xdr:colOff>
                    <xdr:row>9</xdr:row>
                    <xdr:rowOff>161925</xdr:rowOff>
                  </from>
                  <to>
                    <xdr:col>0</xdr:col>
                    <xdr:colOff>352425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3" name="Check Box 13">
              <controlPr defaultSize="0" autoFill="0" autoLine="0" autoPict="0">
                <anchor moveWithCells="1">
                  <from>
                    <xdr:col>0</xdr:col>
                    <xdr:colOff>47625</xdr:colOff>
                    <xdr:row>11</xdr:row>
                    <xdr:rowOff>161925</xdr:rowOff>
                  </from>
                  <to>
                    <xdr:col>0</xdr:col>
                    <xdr:colOff>352425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4" name="Check Box 14">
              <controlPr defaultSize="0" autoFill="0" autoLine="0" autoPict="0">
                <anchor moveWithCells="1">
                  <from>
                    <xdr:col>0</xdr:col>
                    <xdr:colOff>47625</xdr:colOff>
                    <xdr:row>12</xdr:row>
                    <xdr:rowOff>161925</xdr:rowOff>
                  </from>
                  <to>
                    <xdr:col>0</xdr:col>
                    <xdr:colOff>352425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K2"/>
  <sheetViews>
    <sheetView workbookViewId="0">
      <selection activeCell="E1" sqref="E1:G2"/>
    </sheetView>
  </sheetViews>
  <sheetFormatPr defaultRowHeight="15" x14ac:dyDescent="0.25"/>
  <sheetData>
    <row r="1" spans="5:11" x14ac:dyDescent="0.25">
      <c r="E1" s="125" t="s">
        <v>95</v>
      </c>
      <c r="F1" s="125"/>
      <c r="G1" s="125"/>
      <c r="I1" s="125" t="s">
        <v>113</v>
      </c>
      <c r="J1" s="125"/>
      <c r="K1" s="125"/>
    </row>
    <row r="2" spans="5:11" x14ac:dyDescent="0.25">
      <c r="E2" s="125"/>
      <c r="F2" s="125"/>
      <c r="G2" s="125"/>
      <c r="I2" s="125"/>
      <c r="J2" s="125"/>
      <c r="K2" s="125"/>
    </row>
  </sheetData>
  <mergeCells count="2">
    <mergeCell ref="E1:G2"/>
    <mergeCell ref="I1:K2"/>
  </mergeCells>
  <hyperlinks>
    <hyperlink ref="E1:G2" location="'Admin panel'!A1" display="Parametrler"/>
    <hyperlink ref="I1:K2" location="Individual!A1" display="Individual meble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validation</vt:lpstr>
      <vt:lpstr>Admin panel</vt:lpstr>
      <vt:lpstr>Girov</vt:lpstr>
      <vt:lpstr>Add wind</vt:lpstr>
      <vt:lpstr>Təsvir</vt:lpstr>
      <vt:lpstr>Mutexessis</vt:lpstr>
      <vt:lpstr>Individual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2024-02-10T02:17:46Z</dcterms:modified>
</cp:coreProperties>
</file>