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C-001\OneDrive - Magnum Opus Consultants (Pty) Ltd\Desktop\Condor Data Analysis\ICS Completed Report\"/>
    </mc:Choice>
  </mc:AlternateContent>
  <xr:revisionPtr revIDLastSave="0" documentId="8_{6547577A-0540-4897-9041-7AF7A78000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eive Consign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" l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D61" i="1"/>
  <c r="B61" i="1"/>
  <c r="A61" i="1"/>
  <c r="H61" i="1" l="1"/>
</calcChain>
</file>

<file path=xl/sharedStrings.xml><?xml version="1.0" encoding="utf-8"?>
<sst xmlns="http://schemas.openxmlformats.org/spreadsheetml/2006/main" count="208" uniqueCount="164">
  <si>
    <t>Date Range</t>
  </si>
  <si>
    <t>4/11/2025 - 4/14/2025</t>
  </si>
  <si>
    <t>Closed</t>
  </si>
  <si>
    <t>RCN Reference</t>
  </si>
  <si>
    <t>Consignee</t>
  </si>
  <si>
    <t>Number of Packages</t>
  </si>
  <si>
    <t>Total Weight</t>
  </si>
  <si>
    <t>Total Volume</t>
  </si>
  <si>
    <t>Volume Amount</t>
  </si>
  <si>
    <t>Receiveing Rate</t>
  </si>
  <si>
    <t>S00490866</t>
  </si>
  <si>
    <t>ISLAND CARGO SUPPORT, 12900 SIMMS AVE, HAWTHORNE CA 90250, United States</t>
  </si>
  <si>
    <t>156 KG</t>
  </si>
  <si>
    <t>2.265 M3</t>
  </si>
  <si>
    <t>S00490877</t>
  </si>
  <si>
    <t>NUUESE TAUTALAITAUA, 998196 ILIILI ROAD, PAGO PAGO 96799, American Samoa</t>
  </si>
  <si>
    <t>7 KG</t>
  </si>
  <si>
    <t>0.111 M3</t>
  </si>
  <si>
    <t>S00490801</t>
  </si>
  <si>
    <t>PACIFIC YOUTH COMMUNITY DEVELOPMENT, C/O  ROY FUA OR KATHRYN MCCUTCHAN, PAGO PAGO 96799, American Samoa</t>
  </si>
  <si>
    <t>211 KG</t>
  </si>
  <si>
    <t>0.859 M3</t>
  </si>
  <si>
    <t>S00489541</t>
  </si>
  <si>
    <t>4 KG</t>
  </si>
  <si>
    <t>0.03 M3</t>
  </si>
  <si>
    <t>S00489515</t>
  </si>
  <si>
    <t>2 KG</t>
  </si>
  <si>
    <t>0.004 M3</t>
  </si>
  <si>
    <t>S00489538</t>
  </si>
  <si>
    <t>18 KG</t>
  </si>
  <si>
    <t>0.208 M3</t>
  </si>
  <si>
    <t>S00489540</t>
  </si>
  <si>
    <t>47 KG</t>
  </si>
  <si>
    <t>0.369 M3</t>
  </si>
  <si>
    <t>S00490368</t>
  </si>
  <si>
    <t>IUPELI KAVA/PJ CONSTRUCTION, PO BOX 1446 TAFUNA, ATTN: TA'I KAVA, PAGO PAGO 96799, American Samoa</t>
  </si>
  <si>
    <t>0 KG</t>
  </si>
  <si>
    <t>13.85 M3</t>
  </si>
  <si>
    <t>S00490797</t>
  </si>
  <si>
    <t>A PLUS AUTO AND FLEET MAINTENANCE, 327 FOGAGOGO RD, PAGO PAGO 96799, American Samoa</t>
  </si>
  <si>
    <t>6 KG</t>
  </si>
  <si>
    <t>0.011 M3</t>
  </si>
  <si>
    <t>S00489523</t>
  </si>
  <si>
    <t>5 KG</t>
  </si>
  <si>
    <t>0.051 M3</t>
  </si>
  <si>
    <t>S00489532</t>
  </si>
  <si>
    <t>1 KG</t>
  </si>
  <si>
    <t>0.002 M3</t>
  </si>
  <si>
    <t>S00490539</t>
  </si>
  <si>
    <t>0.0075605980422 M3</t>
  </si>
  <si>
    <t>S00489530</t>
  </si>
  <si>
    <t>60 KG</t>
  </si>
  <si>
    <t>2.184 M3</t>
  </si>
  <si>
    <t>S00489522</t>
  </si>
  <si>
    <t>0.063 M3</t>
  </si>
  <si>
    <t>S00489536</t>
  </si>
  <si>
    <t>0.016 M3</t>
  </si>
  <si>
    <t>S00490747</t>
  </si>
  <si>
    <t>467 KG</t>
  </si>
  <si>
    <t>3.953 M3</t>
  </si>
  <si>
    <t>S00490862</t>
  </si>
  <si>
    <t>LBJ LABORATORY SERVICES, LYNDON B JOHNSON STREET, PAGO PAGO 96799, American Samoa</t>
  </si>
  <si>
    <t>37 KG</t>
  </si>
  <si>
    <t>0.146 M3</t>
  </si>
  <si>
    <t>S00490612</t>
  </si>
  <si>
    <t>17 KG</t>
  </si>
  <si>
    <t>0.205 M3</t>
  </si>
  <si>
    <t>S00486991</t>
  </si>
  <si>
    <t>HENRY CHA, PO BOX 3179, PAGO PAGO AS 96799, United States</t>
  </si>
  <si>
    <t>15.331 M3</t>
  </si>
  <si>
    <t>S00489537</t>
  </si>
  <si>
    <t>0.015 M3</t>
  </si>
  <si>
    <t>S00490739</t>
  </si>
  <si>
    <t>SOUTH PACIFIC DUTY FREE, 1383 PAGO ROAD, ATTN: SHERRY BUTLER, PAGO PAGO 96799, American Samoa</t>
  </si>
  <si>
    <t>731 KG</t>
  </si>
  <si>
    <t>3.142 M3</t>
  </si>
  <si>
    <t>S00489519</t>
  </si>
  <si>
    <t>S00490768</t>
  </si>
  <si>
    <t>COMPTECH LTD., VAEA STREET, APIA, Samoa</t>
  </si>
  <si>
    <t>0.079 M3</t>
  </si>
  <si>
    <t>S00483682</t>
  </si>
  <si>
    <t>2602 KG</t>
  </si>
  <si>
    <t>5.147 M3</t>
  </si>
  <si>
    <t>S00488591</t>
  </si>
  <si>
    <t>LBJ TROPICAL MEDICAL CENTER, FAGA'ALU VILLAGE, PAGO PAGO AMERICAN SAMOA 96799, American Samoa</t>
  </si>
  <si>
    <t>96 KG</t>
  </si>
  <si>
    <t>1.969 M3</t>
  </si>
  <si>
    <t>S00490770</t>
  </si>
  <si>
    <t>108 KG</t>
  </si>
  <si>
    <t>0.18 M3</t>
  </si>
  <si>
    <t>S00489247</t>
  </si>
  <si>
    <t>0.437 M3</t>
  </si>
  <si>
    <t>S00489520</t>
  </si>
  <si>
    <t>S00489528</t>
  </si>
  <si>
    <t>0.022 M3</t>
  </si>
  <si>
    <t>S00490705</t>
  </si>
  <si>
    <t>0.006 M3</t>
  </si>
  <si>
    <t>S00490646</t>
  </si>
  <si>
    <t>STEVEN AND SONS LLC, PO BOX 5930, ATTN:STEVEN SHALHOUT, PAGO PAGO 96799, American Samoa</t>
  </si>
  <si>
    <t>301 KG</t>
  </si>
  <si>
    <t>2.727 M3</t>
  </si>
  <si>
    <t>S00489516</t>
  </si>
  <si>
    <t>9 KG</t>
  </si>
  <si>
    <t>0.035 M3</t>
  </si>
  <si>
    <t>S00453481</t>
  </si>
  <si>
    <t>260 KG</t>
  </si>
  <si>
    <t>1.519 M3</t>
  </si>
  <si>
    <t>S00489514</t>
  </si>
  <si>
    <t>M/V LOS ROQUES - SHIP IN TRANSIT, C/O OPERADORA DE SERVICIOS ALTERNOS SA, AV LA AMISTAD ZONA FRANCA DE ALBROOK GALERA 8, ANCON 8 00000, Panama</t>
  </si>
  <si>
    <t>23 KG</t>
  </si>
  <si>
    <t>0.142 M3</t>
  </si>
  <si>
    <t>S00490744</t>
  </si>
  <si>
    <t>ISLAND ENGRAVING, 6668 NU'UULI ROAD, PAGO PAGO AS 96799, American Samoa</t>
  </si>
  <si>
    <t>476 KG</t>
  </si>
  <si>
    <t>0.578 M3</t>
  </si>
  <si>
    <t>S00490731</t>
  </si>
  <si>
    <t>210 KG</t>
  </si>
  <si>
    <t>1.175 M3</t>
  </si>
  <si>
    <t>S00490650</t>
  </si>
  <si>
    <t>ASTCA - AMERICAN SAMOA TELECOM AUTHORITY, ALEKI SENE SR HQ BUILIDNG, SUITE 303, 684-699-9025, PAGO PAGO 96799, American Samoa</t>
  </si>
  <si>
    <t>95 KG</t>
  </si>
  <si>
    <t>0.758 M3</t>
  </si>
  <si>
    <t>S00490781</t>
  </si>
  <si>
    <t>FV CAPE FERRAT, C/O SAMOA FISHING MANAGEMENT,  PO BOX Y, PAGO PAGO 96799, American Samoa</t>
  </si>
  <si>
    <t>S00489521</t>
  </si>
  <si>
    <t>8 KG</t>
  </si>
  <si>
    <t>S00489531</t>
  </si>
  <si>
    <t>0.07 M3</t>
  </si>
  <si>
    <t>S00489518</t>
  </si>
  <si>
    <t>3 KG</t>
  </si>
  <si>
    <t>0.008 M3</t>
  </si>
  <si>
    <t>S00489535</t>
  </si>
  <si>
    <t>0.009 M3</t>
  </si>
  <si>
    <t>S00489527</t>
  </si>
  <si>
    <t>0.047 M3</t>
  </si>
  <si>
    <t>S00489524</t>
  </si>
  <si>
    <t>S00490608</t>
  </si>
  <si>
    <t>171 KG</t>
  </si>
  <si>
    <t>1.499 M3</t>
  </si>
  <si>
    <t>S00489525</t>
  </si>
  <si>
    <t>0.01 M3</t>
  </si>
  <si>
    <t>S00489526</t>
  </si>
  <si>
    <t>S00489533</t>
  </si>
  <si>
    <t>0.032 M3</t>
  </si>
  <si>
    <t>S00489534</t>
  </si>
  <si>
    <t>S00490724</t>
  </si>
  <si>
    <t>123 KG</t>
  </si>
  <si>
    <t>4.732 M3</t>
  </si>
  <si>
    <t>S00490242</t>
  </si>
  <si>
    <t>26 KG</t>
  </si>
  <si>
    <t>0.1046590650336 M3</t>
  </si>
  <si>
    <t>S00490711</t>
  </si>
  <si>
    <t>DATELINE EXPORTS INC, 8600 SW SALISH LANE SUITE #1, WILSONVILLE OR 97070, United States</t>
  </si>
  <si>
    <t>488 KG</t>
  </si>
  <si>
    <t>1.652 M3</t>
  </si>
  <si>
    <t>S00489517</t>
  </si>
  <si>
    <t>0.007 M3</t>
  </si>
  <si>
    <t>S00489348</t>
  </si>
  <si>
    <t>0.17 M3</t>
  </si>
  <si>
    <t>S00489529</t>
  </si>
  <si>
    <t>72 KG</t>
  </si>
  <si>
    <t>0.153 M3</t>
  </si>
  <si>
    <t>S00490795</t>
  </si>
  <si>
    <t>0.025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</si>
</sst>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44" fontId="0" fillId="0" borderId="0" xfId="1" applyFont="1"/>
    <xf numFmtId="44" fontId="0" fillId="0" borderId="0" xfId="0" applyNumberFormat="1"/>
    <xf numFmtId="14" fontId="0" fillId="0" borderId="2" xfId="0" applyNumberFormat="1" applyBorder="1" applyAlignment="1">
      <alignment horizontal="center"/>
    </xf>
    <xf numFmtId="0" fontId="4" fillId="0" borderId="0" xfId="0" applyFont="1" applyFill="1" applyBorder="1" applyAlignment="1"/>
    <xf numFmtId="22" fontId="4" fillId="0" borderId="0" xfId="0" applyNumberFormat="1" applyFont="1" applyFill="1" applyBorder="1" applyAlignmen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E263C-10D4-486F-912E-9F3B4258A0EF}" name="Table1" displayName="Table1" ref="A3:H61" totalsRowCount="1">
  <autoFilter ref="A3:H60" xr:uid="{287E263C-10D4-486F-912E-9F3B4258A0EF}"/>
  <tableColumns count="8">
    <tableColumn id="2" xr3:uid="{D6B27950-14CB-4A0C-897E-CB2D2135A244}" name="Closed" totalsRowFunction="count"/>
    <tableColumn id="3" xr3:uid="{201D7C3D-C802-49D6-BCED-9E3E017B9634}" name="RCN Reference" totalsRowFunction="count"/>
    <tableColumn id="4" xr3:uid="{CABBD1BB-A0A0-4478-AAB3-C6E22E886263}" name="Consignee"/>
    <tableColumn id="5" xr3:uid="{55C8D49C-ACFD-4EF2-B3A0-F96CCC5B1C8B}" name="Number of Packages" totalsRowFunction="sum"/>
    <tableColumn id="6" xr3:uid="{7B3348C5-641F-423E-A2DA-E22EE0FEC0B5}" name="Total Weight"/>
    <tableColumn id="7" xr3:uid="{5CBD33C7-BAAA-4BD3-B0D3-9FFE913F053E}" name="Total Volume"/>
    <tableColumn id="9" xr3:uid="{B15F5210-D806-414D-BFF0-28BB9E2EA100}" name="Volume Amount" dataDxfId="1">
      <calculatedColumnFormula>LEFT(Table1[[#This Row],[Total Volume]], LEN(Table1[[#This Row],[Total Volume]])-3)</calculatedColumnFormula>
    </tableColumn>
    <tableColumn id="10" xr3:uid="{E4D1FAF5-50BF-4EA7-8419-5174A5EDE29A}" name="Receiveing Rate" totalsRowFunction="sum" totalsRowDxfId="0" dataCellStyle="Currency">
      <calculatedColumnFormula>MIN(MAX(G4*15, 23), 56)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C8" sqref="C8"/>
    </sheetView>
  </sheetViews>
  <sheetFormatPr defaultRowHeight="15.6"/>
  <cols>
    <col min="1" max="1" width="14.75" bestFit="1" customWidth="1"/>
    <col min="2" max="2" width="22.75" customWidth="1"/>
    <col min="3" max="3" width="14.875" customWidth="1"/>
    <col min="4" max="4" width="19.25" customWidth="1"/>
    <col min="5" max="5" width="13.125" customWidth="1"/>
    <col min="6" max="6" width="18.75" bestFit="1" customWidth="1"/>
    <col min="7" max="7" width="19.75" hidden="1" customWidth="1"/>
    <col min="8" max="8" width="16.375" style="2" bestFit="1" customWidth="1"/>
    <col min="9" max="10" width="11.75" customWidth="1"/>
    <col min="11" max="11" width="11.125" customWidth="1"/>
    <col min="12" max="12" width="13.125" customWidth="1"/>
    <col min="13" max="13" width="25.875" bestFit="1" customWidth="1"/>
  </cols>
  <sheetData>
    <row r="1" spans="1:8">
      <c r="A1" s="1" t="s">
        <v>0</v>
      </c>
      <c r="B1" s="4" t="s">
        <v>1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s="2" t="s">
        <v>9</v>
      </c>
    </row>
    <row r="4" spans="1:8" ht="15.75">
      <c r="A4" s="6">
        <v>45759.35</v>
      </c>
      <c r="B4" s="5" t="s">
        <v>10</v>
      </c>
      <c r="C4" s="5" t="s">
        <v>11</v>
      </c>
      <c r="D4" s="5">
        <v>1</v>
      </c>
      <c r="E4" s="5" t="s">
        <v>12</v>
      </c>
      <c r="F4" s="5" t="s">
        <v>13</v>
      </c>
      <c r="G4" t="str">
        <f>LEFT(Table1[[#This Row],[Total Volume]], LEN(Table1[[#This Row],[Total Volume]])-3)</f>
        <v>2.265</v>
      </c>
      <c r="H4" s="2">
        <f>MIN(MAX(G4*15, 23), 56)</f>
        <v>33.975000000000001</v>
      </c>
    </row>
    <row r="5" spans="1:8" ht="15.75">
      <c r="A5" s="6">
        <v>45759.388194444444</v>
      </c>
      <c r="B5" s="5" t="s">
        <v>14</v>
      </c>
      <c r="C5" s="5" t="s">
        <v>15</v>
      </c>
      <c r="D5" s="5">
        <v>1</v>
      </c>
      <c r="E5" s="5" t="s">
        <v>16</v>
      </c>
      <c r="F5" s="5" t="s">
        <v>17</v>
      </c>
      <c r="G5" t="str">
        <f>LEFT(Table1[[#This Row],[Total Volume]], LEN(Table1[[#This Row],[Total Volume]])-3)</f>
        <v>0.111</v>
      </c>
      <c r="H5" s="2">
        <f t="shared" ref="H5:H18" si="0">MIN(MAX(G5*15, 23), 56)</f>
        <v>23</v>
      </c>
    </row>
    <row r="6" spans="1:8" ht="15.75">
      <c r="A6" s="6">
        <v>45759.431944444441</v>
      </c>
      <c r="B6" s="5" t="s">
        <v>18</v>
      </c>
      <c r="C6" s="5" t="s">
        <v>19</v>
      </c>
      <c r="D6" s="5">
        <v>5</v>
      </c>
      <c r="E6" s="5" t="s">
        <v>20</v>
      </c>
      <c r="F6" s="5" t="s">
        <v>21</v>
      </c>
      <c r="G6" t="str">
        <f>LEFT(Table1[[#This Row],[Total Volume]], LEN(Table1[[#This Row],[Total Volume]])-3)</f>
        <v>0.859</v>
      </c>
      <c r="H6" s="2">
        <f t="shared" si="0"/>
        <v>23</v>
      </c>
    </row>
    <row r="7" spans="1:8" ht="15.75">
      <c r="A7" s="6">
        <v>45759.377083333333</v>
      </c>
      <c r="B7" s="5" t="s">
        <v>22</v>
      </c>
      <c r="C7" s="5"/>
      <c r="D7" s="5">
        <v>1</v>
      </c>
      <c r="E7" s="5" t="s">
        <v>23</v>
      </c>
      <c r="F7" s="5" t="s">
        <v>24</v>
      </c>
      <c r="G7" t="str">
        <f>LEFT(Table1[[#This Row],[Total Volume]], LEN(Table1[[#This Row],[Total Volume]])-3)</f>
        <v>0.03</v>
      </c>
      <c r="H7" s="2">
        <f t="shared" si="0"/>
        <v>23</v>
      </c>
    </row>
    <row r="8" spans="1:8" ht="15.75">
      <c r="A8" s="6">
        <v>45759.375</v>
      </c>
      <c r="B8" s="5" t="s">
        <v>25</v>
      </c>
      <c r="C8" s="5"/>
      <c r="D8" s="5">
        <v>1</v>
      </c>
      <c r="E8" s="5" t="s">
        <v>26</v>
      </c>
      <c r="F8" s="5" t="s">
        <v>27</v>
      </c>
      <c r="G8" t="str">
        <f>LEFT(Table1[[#This Row],[Total Volume]], LEN(Table1[[#This Row],[Total Volume]])-3)</f>
        <v>0.004</v>
      </c>
      <c r="H8" s="2">
        <f t="shared" si="0"/>
        <v>23</v>
      </c>
    </row>
    <row r="9" spans="1:8" ht="15.75">
      <c r="A9" s="6">
        <v>45759.381944444445</v>
      </c>
      <c r="B9" s="5" t="s">
        <v>28</v>
      </c>
      <c r="C9" s="5"/>
      <c r="D9" s="5">
        <v>2</v>
      </c>
      <c r="E9" s="5" t="s">
        <v>29</v>
      </c>
      <c r="F9" s="5" t="s">
        <v>30</v>
      </c>
      <c r="G9" t="str">
        <f>LEFT(Table1[[#This Row],[Total Volume]], LEN(Table1[[#This Row],[Total Volume]])-3)</f>
        <v>0.208</v>
      </c>
      <c r="H9" s="2">
        <f t="shared" si="0"/>
        <v>23</v>
      </c>
    </row>
    <row r="10" spans="1:8" ht="15.75">
      <c r="A10" s="6">
        <v>45759.396527777775</v>
      </c>
      <c r="B10" s="5" t="s">
        <v>31</v>
      </c>
      <c r="C10" s="5"/>
      <c r="D10" s="5">
        <v>4</v>
      </c>
      <c r="E10" s="5" t="s">
        <v>32</v>
      </c>
      <c r="F10" s="5" t="s">
        <v>33</v>
      </c>
      <c r="G10" t="str">
        <f>LEFT(Table1[[#This Row],[Total Volume]], LEN(Table1[[#This Row],[Total Volume]])-3)</f>
        <v>0.369</v>
      </c>
      <c r="H10" s="2">
        <f t="shared" si="0"/>
        <v>23</v>
      </c>
    </row>
    <row r="11" spans="1:8" ht="15.75">
      <c r="A11" s="6">
        <v>45759.544444444444</v>
      </c>
      <c r="B11" s="5" t="s">
        <v>34</v>
      </c>
      <c r="C11" s="5" t="s">
        <v>35</v>
      </c>
      <c r="D11" s="5">
        <v>1</v>
      </c>
      <c r="E11" s="5" t="s">
        <v>36</v>
      </c>
      <c r="F11" s="5" t="s">
        <v>37</v>
      </c>
      <c r="G11" t="str">
        <f>LEFT(Table1[[#This Row],[Total Volume]], LEN(Table1[[#This Row],[Total Volume]])-3)</f>
        <v>13.85</v>
      </c>
      <c r="H11" s="2">
        <f t="shared" si="0"/>
        <v>56</v>
      </c>
    </row>
    <row r="12" spans="1:8" ht="15.75">
      <c r="A12" s="6">
        <v>45758.759027777778</v>
      </c>
      <c r="B12" s="5" t="s">
        <v>38</v>
      </c>
      <c r="C12" s="5" t="s">
        <v>39</v>
      </c>
      <c r="D12" s="5">
        <v>1</v>
      </c>
      <c r="E12" s="5" t="s">
        <v>40</v>
      </c>
      <c r="F12" s="5" t="s">
        <v>41</v>
      </c>
      <c r="G12" t="str">
        <f>LEFT(Table1[[#This Row],[Total Volume]], LEN(Table1[[#This Row],[Total Volume]])-3)</f>
        <v>0.011</v>
      </c>
      <c r="H12" s="2">
        <f t="shared" si="0"/>
        <v>23</v>
      </c>
    </row>
    <row r="13" spans="1:8" ht="15.75">
      <c r="A13" s="6">
        <v>45758.706250000003</v>
      </c>
      <c r="B13" s="5" t="s">
        <v>42</v>
      </c>
      <c r="C13" s="5"/>
      <c r="D13" s="5">
        <v>1</v>
      </c>
      <c r="E13" s="5" t="s">
        <v>43</v>
      </c>
      <c r="F13" s="5" t="s">
        <v>44</v>
      </c>
      <c r="G13" t="str">
        <f>LEFT(Table1[[#This Row],[Total Volume]], LEN(Table1[[#This Row],[Total Volume]])-3)</f>
        <v>0.051</v>
      </c>
      <c r="H13" s="2">
        <f t="shared" si="0"/>
        <v>23</v>
      </c>
    </row>
    <row r="14" spans="1:8" ht="15.75">
      <c r="A14" s="6">
        <v>45758.758333333331</v>
      </c>
      <c r="B14" s="5" t="s">
        <v>45</v>
      </c>
      <c r="C14" s="5"/>
      <c r="D14" s="5">
        <v>1</v>
      </c>
      <c r="E14" s="5" t="s">
        <v>46</v>
      </c>
      <c r="F14" s="5" t="s">
        <v>47</v>
      </c>
      <c r="G14" t="str">
        <f>LEFT(Table1[[#This Row],[Total Volume]], LEN(Table1[[#This Row],[Total Volume]])-3)</f>
        <v>0.002</v>
      </c>
      <c r="H14" s="2">
        <f t="shared" si="0"/>
        <v>23</v>
      </c>
    </row>
    <row r="15" spans="1:8" ht="15.75">
      <c r="A15" s="6">
        <v>45758.666666666664</v>
      </c>
      <c r="B15" s="5" t="s">
        <v>48</v>
      </c>
      <c r="C15" s="5" t="s">
        <v>11</v>
      </c>
      <c r="D15" s="5">
        <v>1</v>
      </c>
      <c r="E15" s="5" t="s">
        <v>46</v>
      </c>
      <c r="F15" s="5" t="s">
        <v>49</v>
      </c>
      <c r="G15" t="str">
        <f>LEFT(Table1[[#This Row],[Total Volume]], LEN(Table1[[#This Row],[Total Volume]])-3)</f>
        <v>0.0075605980422</v>
      </c>
      <c r="H15" s="2">
        <f t="shared" si="0"/>
        <v>23</v>
      </c>
    </row>
    <row r="16" spans="1:8" ht="15.75">
      <c r="A16" s="6">
        <v>45758.711111111108</v>
      </c>
      <c r="B16" s="5" t="s">
        <v>50</v>
      </c>
      <c r="C16" s="5"/>
      <c r="D16" s="5">
        <v>4</v>
      </c>
      <c r="E16" s="5" t="s">
        <v>51</v>
      </c>
      <c r="F16" s="5" t="s">
        <v>52</v>
      </c>
      <c r="G16" t="str">
        <f>LEFT(Table1[[#This Row],[Total Volume]], LEN(Table1[[#This Row],[Total Volume]])-3)</f>
        <v>2.184</v>
      </c>
      <c r="H16" s="2">
        <f t="shared" si="0"/>
        <v>32.760000000000005</v>
      </c>
    </row>
    <row r="17" spans="1:8" ht="15.75">
      <c r="A17" s="6">
        <v>45758.704861111109</v>
      </c>
      <c r="B17" s="5" t="s">
        <v>53</v>
      </c>
      <c r="C17" s="5"/>
      <c r="D17" s="5">
        <v>1</v>
      </c>
      <c r="E17" s="5" t="s">
        <v>40</v>
      </c>
      <c r="F17" s="5" t="s">
        <v>54</v>
      </c>
      <c r="G17" t="str">
        <f>LEFT(Table1[[#This Row],[Total Volume]], LEN(Table1[[#This Row],[Total Volume]])-3)</f>
        <v>0.063</v>
      </c>
      <c r="H17" s="2">
        <f t="shared" si="0"/>
        <v>23</v>
      </c>
    </row>
    <row r="18" spans="1:8" ht="15.75">
      <c r="A18" s="6">
        <v>45758.72152777778</v>
      </c>
      <c r="B18" s="5" t="s">
        <v>55</v>
      </c>
      <c r="C18" s="5"/>
      <c r="D18" s="5">
        <v>1</v>
      </c>
      <c r="E18" s="5" t="s">
        <v>26</v>
      </c>
      <c r="F18" s="5" t="s">
        <v>56</v>
      </c>
      <c r="G18" t="str">
        <f>LEFT(Table1[[#This Row],[Total Volume]], LEN(Table1[[#This Row],[Total Volume]])-3)</f>
        <v>0.016</v>
      </c>
      <c r="H18" s="2">
        <f t="shared" si="0"/>
        <v>23</v>
      </c>
    </row>
    <row r="19" spans="1:8" ht="15.75">
      <c r="A19" s="6">
        <v>45758.663194444445</v>
      </c>
      <c r="B19" s="5" t="s">
        <v>57</v>
      </c>
      <c r="C19" s="5" t="s">
        <v>11</v>
      </c>
      <c r="D19" s="5">
        <v>2</v>
      </c>
      <c r="E19" s="5" t="s">
        <v>58</v>
      </c>
      <c r="F19" s="5" t="s">
        <v>59</v>
      </c>
      <c r="G19" t="str">
        <f>LEFT(Table1[[#This Row],[Total Volume]], LEN(Table1[[#This Row],[Total Volume]])-3)</f>
        <v>3.953</v>
      </c>
      <c r="H19" s="2">
        <f t="shared" ref="H19:H20" si="1">MIN(MAX(G19*15, 23), 56)</f>
        <v>56</v>
      </c>
    </row>
    <row r="20" spans="1:8" ht="15.75">
      <c r="A20" s="6">
        <v>45758.744444444441</v>
      </c>
      <c r="B20" s="5" t="s">
        <v>60</v>
      </c>
      <c r="C20" s="5" t="s">
        <v>61</v>
      </c>
      <c r="D20" s="5">
        <v>11</v>
      </c>
      <c r="E20" s="5" t="s">
        <v>62</v>
      </c>
      <c r="F20" s="5" t="s">
        <v>63</v>
      </c>
      <c r="G20" t="str">
        <f>LEFT(Table1[[#This Row],[Total Volume]], LEN(Table1[[#This Row],[Total Volume]])-3)</f>
        <v>0.146</v>
      </c>
      <c r="H20" s="2">
        <f t="shared" si="1"/>
        <v>23</v>
      </c>
    </row>
    <row r="21" spans="1:8" ht="15.75">
      <c r="A21" s="6">
        <v>45758.411805555559</v>
      </c>
      <c r="B21" s="5" t="s">
        <v>64</v>
      </c>
      <c r="C21" s="5" t="s">
        <v>11</v>
      </c>
      <c r="D21" s="5">
        <v>1</v>
      </c>
      <c r="E21" s="5" t="s">
        <v>65</v>
      </c>
      <c r="F21" s="5" t="s">
        <v>66</v>
      </c>
      <c r="G21" t="str">
        <f>LEFT(Table1[[#This Row],[Total Volume]], LEN(Table1[[#This Row],[Total Volume]])-3)</f>
        <v>0.205</v>
      </c>
      <c r="H21" s="2">
        <f t="shared" ref="H21:H39" si="2">MIN(MAX(G21*15, 23), 56)</f>
        <v>23</v>
      </c>
    </row>
    <row r="22" spans="1:8" ht="15.75">
      <c r="A22" s="6">
        <v>45758.5625</v>
      </c>
      <c r="B22" s="5" t="s">
        <v>67</v>
      </c>
      <c r="C22" s="5" t="s">
        <v>68</v>
      </c>
      <c r="D22" s="5">
        <v>1</v>
      </c>
      <c r="E22" s="5" t="s">
        <v>36</v>
      </c>
      <c r="F22" s="5" t="s">
        <v>69</v>
      </c>
      <c r="G22" t="str">
        <f>LEFT(Table1[[#This Row],[Total Volume]], LEN(Table1[[#This Row],[Total Volume]])-3)</f>
        <v>15.331</v>
      </c>
      <c r="H22" s="2">
        <f t="shared" si="2"/>
        <v>56</v>
      </c>
    </row>
    <row r="23" spans="1:8" ht="15.75">
      <c r="A23" s="6">
        <v>45758.727083333331</v>
      </c>
      <c r="B23" s="5" t="s">
        <v>70</v>
      </c>
      <c r="C23" s="5"/>
      <c r="D23" s="5">
        <v>1</v>
      </c>
      <c r="E23" s="5" t="s">
        <v>26</v>
      </c>
      <c r="F23" s="5" t="s">
        <v>71</v>
      </c>
      <c r="G23" t="str">
        <f>LEFT(Table1[[#This Row],[Total Volume]], LEN(Table1[[#This Row],[Total Volume]])-3)</f>
        <v>0.015</v>
      </c>
      <c r="H23" s="2">
        <f t="shared" si="2"/>
        <v>23</v>
      </c>
    </row>
    <row r="24" spans="1:8" ht="15.75">
      <c r="A24" s="6">
        <v>45758.616666666669</v>
      </c>
      <c r="B24" s="5" t="s">
        <v>72</v>
      </c>
      <c r="C24" s="5" t="s">
        <v>73</v>
      </c>
      <c r="D24" s="5">
        <v>3</v>
      </c>
      <c r="E24" s="5" t="s">
        <v>74</v>
      </c>
      <c r="F24" s="5" t="s">
        <v>75</v>
      </c>
      <c r="G24" t="str">
        <f>LEFT(Table1[[#This Row],[Total Volume]], LEN(Table1[[#This Row],[Total Volume]])-3)</f>
        <v>3.142</v>
      </c>
      <c r="H24" s="2">
        <f t="shared" si="2"/>
        <v>47.129999999999995</v>
      </c>
    </row>
    <row r="25" spans="1:8" ht="15.75">
      <c r="A25" s="6">
        <v>45758.74722222222</v>
      </c>
      <c r="B25" s="5" t="s">
        <v>76</v>
      </c>
      <c r="C25" s="5"/>
      <c r="D25" s="5">
        <v>1</v>
      </c>
      <c r="E25" s="5" t="s">
        <v>46</v>
      </c>
      <c r="F25" s="5" t="s">
        <v>27</v>
      </c>
      <c r="G25" t="str">
        <f>LEFT(Table1[[#This Row],[Total Volume]], LEN(Table1[[#This Row],[Total Volume]])-3)</f>
        <v>0.004</v>
      </c>
      <c r="H25" s="2">
        <f t="shared" si="2"/>
        <v>23</v>
      </c>
    </row>
    <row r="26" spans="1:8" ht="15.75">
      <c r="A26" s="6">
        <v>45758.697916666664</v>
      </c>
      <c r="B26" s="5" t="s">
        <v>77</v>
      </c>
      <c r="C26" s="5" t="s">
        <v>78</v>
      </c>
      <c r="D26" s="5">
        <v>1</v>
      </c>
      <c r="E26" s="5" t="s">
        <v>16</v>
      </c>
      <c r="F26" s="5" t="s">
        <v>79</v>
      </c>
      <c r="G26" t="str">
        <f>LEFT(Table1[[#This Row],[Total Volume]], LEN(Table1[[#This Row],[Total Volume]])-3)</f>
        <v>0.079</v>
      </c>
      <c r="H26" s="2">
        <f t="shared" si="2"/>
        <v>23</v>
      </c>
    </row>
    <row r="27" spans="1:8" ht="15.75">
      <c r="A27" s="6">
        <v>45758.67291666667</v>
      </c>
      <c r="B27" s="5" t="s">
        <v>80</v>
      </c>
      <c r="C27" s="5" t="s">
        <v>11</v>
      </c>
      <c r="D27" s="5">
        <v>4</v>
      </c>
      <c r="E27" s="5" t="s">
        <v>81</v>
      </c>
      <c r="F27" s="5" t="s">
        <v>82</v>
      </c>
      <c r="G27" t="str">
        <f>LEFT(Table1[[#This Row],[Total Volume]], LEN(Table1[[#This Row],[Total Volume]])-3)</f>
        <v>5.147</v>
      </c>
      <c r="H27" s="2">
        <f t="shared" si="2"/>
        <v>56</v>
      </c>
    </row>
    <row r="28" spans="1:8" ht="15.75">
      <c r="A28" s="6">
        <v>45758.698611111111</v>
      </c>
      <c r="B28" s="5" t="s">
        <v>83</v>
      </c>
      <c r="C28" s="5" t="s">
        <v>84</v>
      </c>
      <c r="D28" s="5">
        <v>3</v>
      </c>
      <c r="E28" s="5" t="s">
        <v>85</v>
      </c>
      <c r="F28" s="5" t="s">
        <v>86</v>
      </c>
      <c r="G28" t="str">
        <f>LEFT(Table1[[#This Row],[Total Volume]], LEN(Table1[[#This Row],[Total Volume]])-3)</f>
        <v>1.969</v>
      </c>
      <c r="H28" s="2">
        <f t="shared" si="2"/>
        <v>29.535</v>
      </c>
    </row>
    <row r="29" spans="1:8" ht="15.75">
      <c r="A29" s="6">
        <v>45758.68472222222</v>
      </c>
      <c r="B29" s="5" t="s">
        <v>87</v>
      </c>
      <c r="C29" s="5" t="s">
        <v>84</v>
      </c>
      <c r="D29" s="5">
        <v>9</v>
      </c>
      <c r="E29" s="5" t="s">
        <v>88</v>
      </c>
      <c r="F29" s="5" t="s">
        <v>89</v>
      </c>
      <c r="G29" t="str">
        <f>LEFT(Table1[[#This Row],[Total Volume]], LEN(Table1[[#This Row],[Total Volume]])-3)</f>
        <v>0.18</v>
      </c>
      <c r="H29" s="2">
        <f t="shared" si="2"/>
        <v>23</v>
      </c>
    </row>
    <row r="30" spans="1:8" ht="15.75">
      <c r="A30" s="6">
        <v>45758.720833333333</v>
      </c>
      <c r="B30" s="5" t="s">
        <v>90</v>
      </c>
      <c r="C30" s="5" t="s">
        <v>11</v>
      </c>
      <c r="D30" s="5">
        <v>1</v>
      </c>
      <c r="E30" s="5" t="s">
        <v>26</v>
      </c>
      <c r="F30" s="5" t="s">
        <v>91</v>
      </c>
      <c r="G30" t="str">
        <f>LEFT(Table1[[#This Row],[Total Volume]], LEN(Table1[[#This Row],[Total Volume]])-3)</f>
        <v>0.437</v>
      </c>
      <c r="H30" s="2">
        <f t="shared" si="2"/>
        <v>23</v>
      </c>
    </row>
    <row r="31" spans="1:8" ht="15.75">
      <c r="A31" s="6">
        <v>45758.747916666667</v>
      </c>
      <c r="B31" s="5" t="s">
        <v>92</v>
      </c>
      <c r="C31" s="5"/>
      <c r="D31" s="5">
        <v>1</v>
      </c>
      <c r="E31" s="5" t="s">
        <v>46</v>
      </c>
      <c r="F31" s="5" t="s">
        <v>27</v>
      </c>
      <c r="G31" t="str">
        <f>LEFT(Table1[[#This Row],[Total Volume]], LEN(Table1[[#This Row],[Total Volume]])-3)</f>
        <v>0.004</v>
      </c>
      <c r="H31" s="2">
        <f t="shared" si="2"/>
        <v>23</v>
      </c>
    </row>
    <row r="32" spans="1:8" ht="15.75">
      <c r="A32" s="6">
        <v>45758.67291666667</v>
      </c>
      <c r="B32" s="5" t="s">
        <v>93</v>
      </c>
      <c r="C32" s="5"/>
      <c r="D32" s="5">
        <v>1</v>
      </c>
      <c r="E32" s="5" t="s">
        <v>46</v>
      </c>
      <c r="F32" s="5" t="s">
        <v>94</v>
      </c>
      <c r="G32" t="str">
        <f>LEFT(Table1[[#This Row],[Total Volume]], LEN(Table1[[#This Row],[Total Volume]])-3)</f>
        <v>0.022</v>
      </c>
      <c r="H32" s="2">
        <f t="shared" si="2"/>
        <v>23</v>
      </c>
    </row>
    <row r="33" spans="1:8" ht="15.75">
      <c r="A33" s="6">
        <v>45758.553472222222</v>
      </c>
      <c r="B33" s="5" t="s">
        <v>95</v>
      </c>
      <c r="C33" s="5" t="s">
        <v>78</v>
      </c>
      <c r="D33" s="5">
        <v>1</v>
      </c>
      <c r="E33" s="5" t="s">
        <v>26</v>
      </c>
      <c r="F33" s="5" t="s">
        <v>96</v>
      </c>
      <c r="G33" t="str">
        <f>LEFT(Table1[[#This Row],[Total Volume]], LEN(Table1[[#This Row],[Total Volume]])-3)</f>
        <v>0.006</v>
      </c>
      <c r="H33" s="2">
        <f t="shared" si="2"/>
        <v>23</v>
      </c>
    </row>
    <row r="34" spans="1:8" ht="15.75">
      <c r="A34" s="6">
        <v>45758.537499999999</v>
      </c>
      <c r="B34" s="5" t="s">
        <v>97</v>
      </c>
      <c r="C34" s="5" t="s">
        <v>98</v>
      </c>
      <c r="D34" s="5">
        <v>16</v>
      </c>
      <c r="E34" s="5" t="s">
        <v>99</v>
      </c>
      <c r="F34" s="5" t="s">
        <v>100</v>
      </c>
      <c r="G34" t="str">
        <f>LEFT(Table1[[#This Row],[Total Volume]], LEN(Table1[[#This Row],[Total Volume]])-3)</f>
        <v>2.727</v>
      </c>
      <c r="H34" s="2">
        <f t="shared" si="2"/>
        <v>40.905000000000001</v>
      </c>
    </row>
    <row r="35" spans="1:8" ht="15.75">
      <c r="A35" s="6">
        <v>45758.692361111112</v>
      </c>
      <c r="B35" s="5" t="s">
        <v>101</v>
      </c>
      <c r="C35" s="5"/>
      <c r="D35" s="5">
        <v>1</v>
      </c>
      <c r="E35" s="5" t="s">
        <v>102</v>
      </c>
      <c r="F35" s="5" t="s">
        <v>103</v>
      </c>
      <c r="G35" t="str">
        <f>LEFT(Table1[[#This Row],[Total Volume]], LEN(Table1[[#This Row],[Total Volume]])-3)</f>
        <v>0.035</v>
      </c>
      <c r="H35" s="2">
        <f t="shared" si="2"/>
        <v>23</v>
      </c>
    </row>
    <row r="36" spans="1:8" ht="15.75">
      <c r="A36" s="6">
        <v>45758.70416666667</v>
      </c>
      <c r="B36" s="5" t="s">
        <v>104</v>
      </c>
      <c r="C36" s="5"/>
      <c r="D36" s="5">
        <v>1</v>
      </c>
      <c r="E36" s="5" t="s">
        <v>105</v>
      </c>
      <c r="F36" s="5" t="s">
        <v>106</v>
      </c>
      <c r="G36" t="str">
        <f>LEFT(Table1[[#This Row],[Total Volume]], LEN(Table1[[#This Row],[Total Volume]])-3)</f>
        <v>1.519</v>
      </c>
      <c r="H36" s="2">
        <f t="shared" si="2"/>
        <v>23</v>
      </c>
    </row>
    <row r="37" spans="1:8" ht="15.75">
      <c r="A37" s="6">
        <v>45758.565972222219</v>
      </c>
      <c r="B37" s="5" t="s">
        <v>107</v>
      </c>
      <c r="C37" s="5"/>
      <c r="D37" s="5">
        <v>1</v>
      </c>
      <c r="E37" s="5" t="s">
        <v>46</v>
      </c>
      <c r="F37" s="5" t="s">
        <v>47</v>
      </c>
      <c r="G37" t="str">
        <f>LEFT(Table1[[#This Row],[Total Volume]], LEN(Table1[[#This Row],[Total Volume]])-3)</f>
        <v>0.002</v>
      </c>
      <c r="H37" s="2">
        <f t="shared" si="2"/>
        <v>23</v>
      </c>
    </row>
    <row r="38" spans="1:8" ht="15.75">
      <c r="A38" s="6">
        <v>45758.373611111114</v>
      </c>
      <c r="B38" s="5">
        <v>1628757131</v>
      </c>
      <c r="C38" s="5" t="s">
        <v>108</v>
      </c>
      <c r="D38" s="5">
        <v>1</v>
      </c>
      <c r="E38" s="5" t="s">
        <v>109</v>
      </c>
      <c r="F38" s="5" t="s">
        <v>110</v>
      </c>
      <c r="G38" t="str">
        <f>LEFT(Table1[[#This Row],[Total Volume]], LEN(Table1[[#This Row],[Total Volume]])-3)</f>
        <v>0.142</v>
      </c>
      <c r="H38" s="2">
        <f t="shared" si="2"/>
        <v>23</v>
      </c>
    </row>
    <row r="39" spans="1:8" ht="15.75">
      <c r="A39" s="6">
        <v>45758.658333333333</v>
      </c>
      <c r="B39" s="5" t="s">
        <v>111</v>
      </c>
      <c r="C39" s="5" t="s">
        <v>112</v>
      </c>
      <c r="D39" s="5">
        <v>1</v>
      </c>
      <c r="E39" s="5" t="s">
        <v>113</v>
      </c>
      <c r="F39" s="5" t="s">
        <v>114</v>
      </c>
      <c r="G39" t="str">
        <f>LEFT(Table1[[#This Row],[Total Volume]], LEN(Table1[[#This Row],[Total Volume]])-3)</f>
        <v>0.578</v>
      </c>
      <c r="H39" s="2">
        <f t="shared" si="2"/>
        <v>23</v>
      </c>
    </row>
    <row r="40" spans="1:8" ht="15.75">
      <c r="A40" s="6">
        <v>45758.591666666667</v>
      </c>
      <c r="B40" s="5" t="s">
        <v>115</v>
      </c>
      <c r="C40" s="5" t="s">
        <v>11</v>
      </c>
      <c r="D40" s="5">
        <v>1</v>
      </c>
      <c r="E40" s="5" t="s">
        <v>116</v>
      </c>
      <c r="F40" s="5" t="s">
        <v>117</v>
      </c>
      <c r="G40" t="str">
        <f>LEFT(Table1[[#This Row],[Total Volume]], LEN(Table1[[#This Row],[Total Volume]])-3)</f>
        <v>1.175</v>
      </c>
      <c r="H40" s="2">
        <f t="shared" ref="H40:H49" si="3">MIN(MAX(G40*15, 23), 56)</f>
        <v>23</v>
      </c>
    </row>
    <row r="41" spans="1:8" ht="15.75">
      <c r="A41" s="6">
        <v>45758.481944444444</v>
      </c>
      <c r="B41" s="5" t="s">
        <v>118</v>
      </c>
      <c r="C41" s="5" t="s">
        <v>119</v>
      </c>
      <c r="D41" s="5">
        <v>1</v>
      </c>
      <c r="E41" s="5" t="s">
        <v>120</v>
      </c>
      <c r="F41" s="5" t="s">
        <v>121</v>
      </c>
      <c r="G41" t="str">
        <f>LEFT(Table1[[#This Row],[Total Volume]], LEN(Table1[[#This Row],[Total Volume]])-3)</f>
        <v>0.758</v>
      </c>
      <c r="H41" s="2">
        <f t="shared" si="3"/>
        <v>23</v>
      </c>
    </row>
    <row r="42" spans="1:8" ht="15.75">
      <c r="A42" s="6">
        <v>45758.695833333331</v>
      </c>
      <c r="B42" s="5" t="s">
        <v>122</v>
      </c>
      <c r="C42" s="5" t="s">
        <v>123</v>
      </c>
      <c r="D42" s="5">
        <v>1</v>
      </c>
      <c r="E42" s="5" t="s">
        <v>46</v>
      </c>
      <c r="F42" s="5" t="s">
        <v>94</v>
      </c>
      <c r="G42" t="str">
        <f>LEFT(Table1[[#This Row],[Total Volume]], LEN(Table1[[#This Row],[Total Volume]])-3)</f>
        <v>0.022</v>
      </c>
      <c r="H42" s="2">
        <f t="shared" si="3"/>
        <v>23</v>
      </c>
    </row>
    <row r="43" spans="1:8" ht="15.75">
      <c r="A43" s="6">
        <v>45758.70416666667</v>
      </c>
      <c r="B43" s="5" t="s">
        <v>124</v>
      </c>
      <c r="C43" s="5"/>
      <c r="D43" s="5">
        <v>1</v>
      </c>
      <c r="E43" s="5" t="s">
        <v>125</v>
      </c>
      <c r="F43" s="5" t="s">
        <v>24</v>
      </c>
      <c r="G43" t="str">
        <f>LEFT(Table1[[#This Row],[Total Volume]], LEN(Table1[[#This Row],[Total Volume]])-3)</f>
        <v>0.03</v>
      </c>
      <c r="H43" s="2">
        <f t="shared" si="3"/>
        <v>23</v>
      </c>
    </row>
    <row r="44" spans="1:8" ht="15.75">
      <c r="A44" s="6">
        <v>45758.688888888886</v>
      </c>
      <c r="B44" s="5" t="s">
        <v>126</v>
      </c>
      <c r="C44" s="5"/>
      <c r="D44" s="5">
        <v>1</v>
      </c>
      <c r="E44" s="5" t="s">
        <v>16</v>
      </c>
      <c r="F44" s="5" t="s">
        <v>127</v>
      </c>
      <c r="G44" t="str">
        <f>LEFT(Table1[[#This Row],[Total Volume]], LEN(Table1[[#This Row],[Total Volume]])-3)</f>
        <v>0.07</v>
      </c>
      <c r="H44" s="2">
        <f t="shared" si="3"/>
        <v>23</v>
      </c>
    </row>
    <row r="45" spans="1:8" ht="15.75">
      <c r="A45" s="6">
        <v>45758.750694444447</v>
      </c>
      <c r="B45" s="5" t="s">
        <v>128</v>
      </c>
      <c r="C45" s="5"/>
      <c r="D45" s="5">
        <v>3</v>
      </c>
      <c r="E45" s="5" t="s">
        <v>129</v>
      </c>
      <c r="F45" s="5" t="s">
        <v>130</v>
      </c>
      <c r="G45" t="str">
        <f>LEFT(Table1[[#This Row],[Total Volume]], LEN(Table1[[#This Row],[Total Volume]])-3)</f>
        <v>0.008</v>
      </c>
      <c r="H45" s="2">
        <f t="shared" si="3"/>
        <v>23</v>
      </c>
    </row>
    <row r="46" spans="1:8" ht="15.75">
      <c r="A46" s="6">
        <v>45758.761805555558</v>
      </c>
      <c r="B46" s="5" t="s">
        <v>131</v>
      </c>
      <c r="C46" s="5"/>
      <c r="D46" s="5">
        <v>1</v>
      </c>
      <c r="E46" s="5" t="s">
        <v>26</v>
      </c>
      <c r="F46" s="5" t="s">
        <v>132</v>
      </c>
      <c r="G46" t="str">
        <f>LEFT(Table1[[#This Row],[Total Volume]], LEN(Table1[[#This Row],[Total Volume]])-3)</f>
        <v>0.009</v>
      </c>
      <c r="H46" s="2">
        <f t="shared" si="3"/>
        <v>23</v>
      </c>
    </row>
    <row r="47" spans="1:8" ht="15.75">
      <c r="A47" s="6">
        <v>45758.686111111114</v>
      </c>
      <c r="B47" s="5" t="s">
        <v>133</v>
      </c>
      <c r="C47" s="5"/>
      <c r="D47" s="5">
        <v>1</v>
      </c>
      <c r="E47" s="5" t="s">
        <v>40</v>
      </c>
      <c r="F47" s="5" t="s">
        <v>134</v>
      </c>
      <c r="G47" t="str">
        <f>LEFT(Table1[[#This Row],[Total Volume]], LEN(Table1[[#This Row],[Total Volume]])-3)</f>
        <v>0.047</v>
      </c>
      <c r="H47" s="2">
        <f t="shared" si="3"/>
        <v>23</v>
      </c>
    </row>
    <row r="48" spans="1:8" ht="15.75">
      <c r="A48" s="6">
        <v>45758.71875</v>
      </c>
      <c r="B48" s="5" t="s">
        <v>135</v>
      </c>
      <c r="C48" s="5"/>
      <c r="D48" s="5">
        <v>1</v>
      </c>
      <c r="E48" s="5" t="s">
        <v>46</v>
      </c>
      <c r="F48" s="5" t="s">
        <v>27</v>
      </c>
      <c r="G48" t="str">
        <f>LEFT(Table1[[#This Row],[Total Volume]], LEN(Table1[[#This Row],[Total Volume]])-3)</f>
        <v>0.004</v>
      </c>
      <c r="H48" s="2">
        <f t="shared" si="3"/>
        <v>23</v>
      </c>
    </row>
    <row r="49" spans="1:8" ht="15.75">
      <c r="A49" s="6">
        <v>45758.400694444441</v>
      </c>
      <c r="B49" s="5" t="s">
        <v>136</v>
      </c>
      <c r="C49" s="5" t="s">
        <v>84</v>
      </c>
      <c r="D49" s="5">
        <v>1</v>
      </c>
      <c r="E49" s="5" t="s">
        <v>137</v>
      </c>
      <c r="F49" s="5" t="s">
        <v>138</v>
      </c>
      <c r="G49" t="str">
        <f>LEFT(Table1[[#This Row],[Total Volume]], LEN(Table1[[#This Row],[Total Volume]])-3)</f>
        <v>1.499</v>
      </c>
      <c r="H49" s="2">
        <f t="shared" si="3"/>
        <v>23</v>
      </c>
    </row>
    <row r="50" spans="1:8" ht="15.75">
      <c r="A50" s="6">
        <v>45758.702777777777</v>
      </c>
      <c r="B50" s="5" t="s">
        <v>139</v>
      </c>
      <c r="C50" s="5"/>
      <c r="D50" s="5">
        <v>1</v>
      </c>
      <c r="E50" s="5" t="s">
        <v>16</v>
      </c>
      <c r="F50" s="5" t="s">
        <v>140</v>
      </c>
      <c r="G50" t="str">
        <f>LEFT(Table1[[#This Row],[Total Volume]], LEN(Table1[[#This Row],[Total Volume]])-3)</f>
        <v>0.01</v>
      </c>
      <c r="H50" s="2">
        <f t="shared" ref="H50:H60" si="4">MIN(MAX(G50*15, 23), 56)</f>
        <v>23</v>
      </c>
    </row>
    <row r="51" spans="1:8" ht="15.75">
      <c r="A51" s="6">
        <v>45758.688194444447</v>
      </c>
      <c r="B51" s="5" t="s">
        <v>141</v>
      </c>
      <c r="C51" s="5"/>
      <c r="D51" s="5">
        <v>1</v>
      </c>
      <c r="E51" s="5" t="s">
        <v>16</v>
      </c>
      <c r="F51" s="5" t="s">
        <v>134</v>
      </c>
      <c r="G51" t="str">
        <f>LEFT(Table1[[#This Row],[Total Volume]], LEN(Table1[[#This Row],[Total Volume]])-3)</f>
        <v>0.047</v>
      </c>
      <c r="H51" s="2">
        <f t="shared" si="4"/>
        <v>23</v>
      </c>
    </row>
    <row r="52" spans="1:8" ht="15.75">
      <c r="A52" s="6">
        <v>45758.725694444445</v>
      </c>
      <c r="B52" s="5" t="s">
        <v>142</v>
      </c>
      <c r="C52" s="5"/>
      <c r="D52" s="5">
        <v>1</v>
      </c>
      <c r="E52" s="5" t="s">
        <v>129</v>
      </c>
      <c r="F52" s="5" t="s">
        <v>143</v>
      </c>
      <c r="G52" t="str">
        <f>LEFT(Table1[[#This Row],[Total Volume]], LEN(Table1[[#This Row],[Total Volume]])-3)</f>
        <v>0.032</v>
      </c>
      <c r="H52" s="2">
        <f t="shared" si="4"/>
        <v>23</v>
      </c>
    </row>
    <row r="53" spans="1:8" ht="15.75">
      <c r="A53" s="6">
        <v>45758.760416666664</v>
      </c>
      <c r="B53" s="5" t="s">
        <v>144</v>
      </c>
      <c r="C53" s="5"/>
      <c r="D53" s="5">
        <v>1</v>
      </c>
      <c r="E53" s="5" t="s">
        <v>46</v>
      </c>
      <c r="F53" s="5" t="s">
        <v>96</v>
      </c>
      <c r="G53" t="str">
        <f>LEFT(Table1[[#This Row],[Total Volume]], LEN(Table1[[#This Row],[Total Volume]])-3)</f>
        <v>0.006</v>
      </c>
      <c r="H53" s="2">
        <f t="shared" si="4"/>
        <v>23</v>
      </c>
    </row>
    <row r="54" spans="1:8" ht="15.75">
      <c r="A54" s="6">
        <v>45758.623611111114</v>
      </c>
      <c r="B54" s="5" t="s">
        <v>145</v>
      </c>
      <c r="C54" s="5" t="s">
        <v>11</v>
      </c>
      <c r="D54" s="5">
        <v>3</v>
      </c>
      <c r="E54" s="5" t="s">
        <v>146</v>
      </c>
      <c r="F54" s="5" t="s">
        <v>147</v>
      </c>
      <c r="G54" t="str">
        <f>LEFT(Table1[[#This Row],[Total Volume]], LEN(Table1[[#This Row],[Total Volume]])-3)</f>
        <v>4.732</v>
      </c>
      <c r="H54" s="2">
        <f t="shared" si="4"/>
        <v>56</v>
      </c>
    </row>
    <row r="55" spans="1:8" ht="15.75">
      <c r="A55" s="6">
        <v>45758.763888888891</v>
      </c>
      <c r="B55" s="5" t="s">
        <v>148</v>
      </c>
      <c r="C55" s="5" t="s">
        <v>11</v>
      </c>
      <c r="D55" s="5">
        <v>2</v>
      </c>
      <c r="E55" s="5" t="s">
        <v>149</v>
      </c>
      <c r="F55" s="5" t="s">
        <v>150</v>
      </c>
      <c r="G55" t="str">
        <f>LEFT(Table1[[#This Row],[Total Volume]], LEN(Table1[[#This Row],[Total Volume]])-3)</f>
        <v>0.1046590650336</v>
      </c>
      <c r="H55" s="2">
        <f t="shared" si="4"/>
        <v>23</v>
      </c>
    </row>
    <row r="56" spans="1:8" ht="15.75">
      <c r="A56" s="6">
        <v>45758.592361111114</v>
      </c>
      <c r="B56" s="5" t="s">
        <v>151</v>
      </c>
      <c r="C56" s="5" t="s">
        <v>152</v>
      </c>
      <c r="D56" s="5">
        <v>1</v>
      </c>
      <c r="E56" s="5" t="s">
        <v>153</v>
      </c>
      <c r="F56" s="5" t="s">
        <v>154</v>
      </c>
      <c r="G56" t="str">
        <f>LEFT(Table1[[#This Row],[Total Volume]], LEN(Table1[[#This Row],[Total Volume]])-3)</f>
        <v>1.652</v>
      </c>
      <c r="H56" s="2">
        <f t="shared" si="4"/>
        <v>24.779999999999998</v>
      </c>
    </row>
    <row r="57" spans="1:8" ht="15.75">
      <c r="A57" s="6">
        <v>45758.720138888886</v>
      </c>
      <c r="B57" s="5" t="s">
        <v>155</v>
      </c>
      <c r="C57" s="5"/>
      <c r="D57" s="5">
        <v>1</v>
      </c>
      <c r="E57" s="5" t="s">
        <v>46</v>
      </c>
      <c r="F57" s="5" t="s">
        <v>156</v>
      </c>
      <c r="G57" t="str">
        <f>LEFT(Table1[[#This Row],[Total Volume]], LEN(Table1[[#This Row],[Total Volume]])-3)</f>
        <v>0.007</v>
      </c>
      <c r="H57" s="2">
        <f t="shared" si="4"/>
        <v>23</v>
      </c>
    </row>
    <row r="58" spans="1:8" ht="15.75">
      <c r="A58" s="5"/>
      <c r="B58" s="5" t="s">
        <v>157</v>
      </c>
      <c r="C58" s="5" t="s">
        <v>84</v>
      </c>
      <c r="D58" s="5">
        <v>3</v>
      </c>
      <c r="E58" s="5" t="s">
        <v>29</v>
      </c>
      <c r="F58" s="5" t="s">
        <v>158</v>
      </c>
      <c r="G58" t="str">
        <f>LEFT(Table1[[#This Row],[Total Volume]], LEN(Table1[[#This Row],[Total Volume]])-3)</f>
        <v>0.17</v>
      </c>
      <c r="H58" s="2">
        <f t="shared" si="4"/>
        <v>23</v>
      </c>
    </row>
    <row r="59" spans="1:8" ht="15.75">
      <c r="A59" s="6">
        <v>45758.700694444444</v>
      </c>
      <c r="B59" s="5" t="s">
        <v>159</v>
      </c>
      <c r="C59" s="5"/>
      <c r="D59" s="5">
        <v>9</v>
      </c>
      <c r="E59" s="5" t="s">
        <v>160</v>
      </c>
      <c r="F59" s="5" t="s">
        <v>161</v>
      </c>
      <c r="G59" t="str">
        <f>LEFT(Table1[[#This Row],[Total Volume]], LEN(Table1[[#This Row],[Total Volume]])-3)</f>
        <v>0.153</v>
      </c>
      <c r="H59" s="2">
        <f t="shared" si="4"/>
        <v>23</v>
      </c>
    </row>
    <row r="60" spans="1:8" ht="15.75">
      <c r="A60" s="6">
        <v>45758.716666666667</v>
      </c>
      <c r="B60" s="5" t="s">
        <v>162</v>
      </c>
      <c r="C60" s="5"/>
      <c r="D60" s="5">
        <v>1</v>
      </c>
      <c r="E60" s="5" t="s">
        <v>129</v>
      </c>
      <c r="F60" s="5" t="s">
        <v>163</v>
      </c>
      <c r="G60" t="str">
        <f>LEFT(Table1[[#This Row],[Total Volume]], LEN(Table1[[#This Row],[Total Volume]])-3)</f>
        <v>0.025</v>
      </c>
      <c r="H60" s="2">
        <f t="shared" si="4"/>
        <v>23</v>
      </c>
    </row>
    <row r="61" spans="1:8" ht="15.75">
      <c r="A61">
        <f>SUBTOTAL(103,Table1[Closed])</f>
        <v>56</v>
      </c>
      <c r="B61">
        <f>SUBTOTAL(103,Table1[RCN Reference])</f>
        <v>57</v>
      </c>
      <c r="D61">
        <f>SUBTOTAL(109,Table1[Number of Packages])</f>
        <v>124</v>
      </c>
      <c r="H61" s="3">
        <f>SUBTOTAL(109,Table1[Receiveing Rate])</f>
        <v>1547.0849999999998</v>
      </c>
    </row>
    <row r="62" spans="1:8" ht="15.75"/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Penzes</dc:creator>
  <cp:keywords/>
  <dc:description/>
  <cp:lastModifiedBy/>
  <cp:revision/>
  <dcterms:created xsi:type="dcterms:W3CDTF">2024-09-27T13:47:19Z</dcterms:created>
  <dcterms:modified xsi:type="dcterms:W3CDTF">2025-04-14T14:14:39Z</dcterms:modified>
  <cp:category/>
  <cp:contentStatus/>
</cp:coreProperties>
</file>