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4240" windowHeight="13350"/>
  </bookViews>
  <sheets>
    <sheet name="Sheet1" sheetId="1" r:id="rId1"/>
    <sheet name="OrigMT3D" sheetId="4" r:id="rId2"/>
    <sheet name="IALTFM_OLD" sheetId="5" r:id="rId3"/>
    <sheet name="IALTFM=1" sheetId="6" r:id="rId4"/>
    <sheet name="IALTFM=2" sheetId="7" r:id="rId5"/>
  </sheets>
  <calcPr calcId="145621"/>
</workbook>
</file>

<file path=xl/calcChain.xml><?xml version="1.0" encoding="utf-8"?>
<calcChain xmlns="http://schemas.openxmlformats.org/spreadsheetml/2006/main">
  <c r="G18" i="7" l="1"/>
  <c r="E14" i="7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H8" i="7"/>
  <c r="G8" i="7"/>
  <c r="F8" i="7"/>
  <c r="I7" i="7"/>
  <c r="M6" i="7"/>
  <c r="I6" i="7"/>
  <c r="I8" i="7" s="1"/>
  <c r="E6" i="7"/>
  <c r="E8" i="7" s="1"/>
  <c r="B5" i="7"/>
  <c r="G18" i="6"/>
  <c r="E18" i="6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H8" i="6"/>
  <c r="G8" i="6"/>
  <c r="F8" i="6"/>
  <c r="I7" i="6"/>
  <c r="I8" i="6" s="1"/>
  <c r="M6" i="6"/>
  <c r="I6" i="6"/>
  <c r="E6" i="6"/>
  <c r="E8" i="6" s="1"/>
  <c r="B5" i="6"/>
  <c r="E14" i="6" s="1"/>
  <c r="E15" i="6" s="1"/>
  <c r="F18" i="6" s="1"/>
  <c r="F19" i="6" s="1"/>
  <c r="G18" i="5"/>
  <c r="E15" i="5"/>
  <c r="F18" i="5" s="1"/>
  <c r="F19" i="5" s="1"/>
  <c r="E14" i="5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H8" i="5"/>
  <c r="G8" i="5"/>
  <c r="F8" i="5"/>
  <c r="I7" i="5"/>
  <c r="M6" i="5"/>
  <c r="I6" i="5"/>
  <c r="I8" i="5" s="1"/>
  <c r="M8" i="5" s="1"/>
  <c r="M7" i="5" s="1"/>
  <c r="E6" i="5"/>
  <c r="E8" i="5" s="1"/>
  <c r="B5" i="5"/>
  <c r="G18" i="4"/>
  <c r="E14" i="4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H8" i="4"/>
  <c r="G8" i="4"/>
  <c r="F8" i="4"/>
  <c r="I7" i="4"/>
  <c r="M6" i="4"/>
  <c r="I6" i="4"/>
  <c r="I8" i="4" s="1"/>
  <c r="E6" i="4"/>
  <c r="E8" i="4" s="1"/>
  <c r="B5" i="4"/>
  <c r="M8" i="7" l="1"/>
  <c r="M7" i="7" s="1"/>
  <c r="J8" i="7"/>
  <c r="E15" i="7"/>
  <c r="F18" i="7" s="1"/>
  <c r="F19" i="7" s="1"/>
  <c r="G19" i="6"/>
  <c r="F20" i="6" s="1"/>
  <c r="J8" i="6"/>
  <c r="M8" i="6"/>
  <c r="M7" i="6" s="1"/>
  <c r="F20" i="5"/>
  <c r="G19" i="5"/>
  <c r="J8" i="5"/>
  <c r="M8" i="4"/>
  <c r="M7" i="4" s="1"/>
  <c r="J8" i="4"/>
  <c r="E15" i="4"/>
  <c r="F18" i="4" s="1"/>
  <c r="F19" i="4" s="1"/>
  <c r="J18" i="1"/>
  <c r="J19" i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E21" i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20" i="1"/>
  <c r="E19" i="1"/>
  <c r="G18" i="1"/>
  <c r="E18" i="1"/>
  <c r="E15" i="1"/>
  <c r="F18" i="1" s="1"/>
  <c r="E14" i="1"/>
  <c r="B5" i="1"/>
  <c r="F20" i="7" l="1"/>
  <c r="G19" i="7"/>
  <c r="J7" i="7"/>
  <c r="K8" i="7"/>
  <c r="G20" i="6"/>
  <c r="F21" i="6"/>
  <c r="J7" i="6"/>
  <c r="K8" i="6"/>
  <c r="G20" i="5"/>
  <c r="F21" i="5" s="1"/>
  <c r="J7" i="5"/>
  <c r="K8" i="5"/>
  <c r="G19" i="4"/>
  <c r="F20" i="4" s="1"/>
  <c r="J7" i="4"/>
  <c r="K8" i="4"/>
  <c r="F19" i="1"/>
  <c r="G19" i="1" s="1"/>
  <c r="F20" i="1" s="1"/>
  <c r="G20" i="1" s="1"/>
  <c r="F21" i="1" s="1"/>
  <c r="L8" i="1"/>
  <c r="K8" i="1"/>
  <c r="J8" i="1"/>
  <c r="L7" i="1"/>
  <c r="K7" i="1"/>
  <c r="J7" i="1"/>
  <c r="H8" i="1"/>
  <c r="G8" i="1"/>
  <c r="F8" i="1"/>
  <c r="F21" i="7" l="1"/>
  <c r="G20" i="7"/>
  <c r="L8" i="7"/>
  <c r="L7" i="7" s="1"/>
  <c r="K7" i="7"/>
  <c r="G21" i="6"/>
  <c r="F22" i="6" s="1"/>
  <c r="K7" i="6"/>
  <c r="L8" i="6"/>
  <c r="L7" i="6" s="1"/>
  <c r="F22" i="5"/>
  <c r="G21" i="5"/>
  <c r="L8" i="5"/>
  <c r="L7" i="5" s="1"/>
  <c r="K7" i="5"/>
  <c r="G20" i="4"/>
  <c r="F21" i="4"/>
  <c r="L8" i="4"/>
  <c r="L7" i="4" s="1"/>
  <c r="K7" i="4"/>
  <c r="G21" i="1"/>
  <c r="F22" i="1" s="1"/>
  <c r="M7" i="1"/>
  <c r="I7" i="1"/>
  <c r="M6" i="1"/>
  <c r="G21" i="7" l="1"/>
  <c r="F22" i="7" s="1"/>
  <c r="G22" i="6"/>
  <c r="F23" i="6"/>
  <c r="F23" i="5"/>
  <c r="G22" i="5"/>
  <c r="G21" i="4"/>
  <c r="F22" i="4" s="1"/>
  <c r="G22" i="1"/>
  <c r="F23" i="1" s="1"/>
  <c r="I8" i="1"/>
  <c r="M8" i="1" s="1"/>
  <c r="E8" i="1"/>
  <c r="I6" i="1"/>
  <c r="E6" i="1"/>
  <c r="G22" i="7" l="1"/>
  <c r="F23" i="7" s="1"/>
  <c r="G23" i="6"/>
  <c r="F24" i="6" s="1"/>
  <c r="F24" i="5"/>
  <c r="G23" i="5"/>
  <c r="G22" i="4"/>
  <c r="F23" i="4" s="1"/>
  <c r="G23" i="1"/>
  <c r="F24" i="1" s="1"/>
  <c r="G23" i="7" l="1"/>
  <c r="F24" i="7" s="1"/>
  <c r="G24" i="6"/>
  <c r="F25" i="6"/>
  <c r="G24" i="5"/>
  <c r="F25" i="5" s="1"/>
  <c r="G23" i="4"/>
  <c r="F24" i="4" s="1"/>
  <c r="G24" i="1"/>
  <c r="F25" i="1" s="1"/>
  <c r="G24" i="7" l="1"/>
  <c r="F25" i="7" s="1"/>
  <c r="F26" i="6"/>
  <c r="G25" i="6"/>
  <c r="F26" i="5"/>
  <c r="G25" i="5"/>
  <c r="G24" i="4"/>
  <c r="F25" i="4" s="1"/>
  <c r="G25" i="1"/>
  <c r="F26" i="1" s="1"/>
  <c r="F26" i="7" l="1"/>
  <c r="G25" i="7"/>
  <c r="G26" i="6"/>
  <c r="F27" i="6" s="1"/>
  <c r="G26" i="5"/>
  <c r="F27" i="5" s="1"/>
  <c r="G25" i="4"/>
  <c r="F26" i="4" s="1"/>
  <c r="G26" i="1"/>
  <c r="F27" i="1" s="1"/>
  <c r="F27" i="7" l="1"/>
  <c r="G26" i="7"/>
  <c r="F28" i="6"/>
  <c r="G27" i="6"/>
  <c r="F28" i="5"/>
  <c r="G27" i="5"/>
  <c r="G26" i="4"/>
  <c r="F27" i="4" s="1"/>
  <c r="G27" i="1"/>
  <c r="F28" i="1" s="1"/>
  <c r="F28" i="7" l="1"/>
  <c r="G27" i="7"/>
  <c r="G28" i="6"/>
  <c r="F29" i="6" s="1"/>
  <c r="F29" i="5"/>
  <c r="G28" i="5"/>
  <c r="G27" i="4"/>
  <c r="F28" i="4" s="1"/>
  <c r="G28" i="1"/>
  <c r="F29" i="1" s="1"/>
  <c r="G28" i="7" l="1"/>
  <c r="F29" i="7" s="1"/>
  <c r="G29" i="6"/>
  <c r="F30" i="6" s="1"/>
  <c r="F30" i="5"/>
  <c r="G29" i="5"/>
  <c r="G28" i="4"/>
  <c r="F29" i="4" s="1"/>
  <c r="G29" i="1"/>
  <c r="F30" i="1" s="1"/>
  <c r="F30" i="7" l="1"/>
  <c r="G29" i="7"/>
  <c r="G30" i="6"/>
  <c r="F31" i="6" s="1"/>
  <c r="F31" i="5"/>
  <c r="G30" i="5"/>
  <c r="G29" i="4"/>
  <c r="F30" i="4" s="1"/>
  <c r="G30" i="1"/>
  <c r="F31" i="1" s="1"/>
  <c r="F31" i="7" l="1"/>
  <c r="G30" i="7"/>
  <c r="F32" i="6"/>
  <c r="G31" i="6"/>
  <c r="F32" i="5"/>
  <c r="G31" i="5"/>
  <c r="G30" i="4"/>
  <c r="F31" i="4" s="1"/>
  <c r="G31" i="1"/>
  <c r="F32" i="1" s="1"/>
  <c r="F32" i="7" l="1"/>
  <c r="G31" i="7"/>
  <c r="G32" i="6"/>
  <c r="F33" i="6" s="1"/>
  <c r="F33" i="5"/>
  <c r="G32" i="5"/>
  <c r="G31" i="4"/>
  <c r="F32" i="4" s="1"/>
  <c r="G32" i="1"/>
  <c r="F33" i="1" s="1"/>
  <c r="G32" i="7" l="1"/>
  <c r="F33" i="7" s="1"/>
  <c r="G33" i="6"/>
  <c r="F34" i="6" s="1"/>
  <c r="F34" i="5"/>
  <c r="G33" i="5"/>
  <c r="G32" i="4"/>
  <c r="F33" i="4" s="1"/>
  <c r="G33" i="1"/>
  <c r="F34" i="1" s="1"/>
  <c r="G33" i="7" l="1"/>
  <c r="F34" i="7" s="1"/>
  <c r="G34" i="6"/>
  <c r="F35" i="6" s="1"/>
  <c r="F35" i="5"/>
  <c r="G34" i="5"/>
  <c r="G33" i="4"/>
  <c r="F34" i="4" s="1"/>
  <c r="G34" i="1"/>
  <c r="F35" i="1" s="1"/>
  <c r="G34" i="7" l="1"/>
  <c r="F35" i="7" s="1"/>
  <c r="G35" i="6"/>
  <c r="F36" i="6" s="1"/>
  <c r="F36" i="5"/>
  <c r="G35" i="5"/>
  <c r="G34" i="4"/>
  <c r="F35" i="4" s="1"/>
  <c r="G35" i="1"/>
  <c r="F36" i="1" s="1"/>
  <c r="F36" i="7" l="1"/>
  <c r="G35" i="7"/>
  <c r="G36" i="6"/>
  <c r="F37" i="6"/>
  <c r="F37" i="5"/>
  <c r="G36" i="5"/>
  <c r="G35" i="4"/>
  <c r="F36" i="4" s="1"/>
  <c r="G36" i="1"/>
  <c r="F37" i="1" s="1"/>
  <c r="G36" i="7" l="1"/>
  <c r="F37" i="7" s="1"/>
  <c r="G37" i="6"/>
  <c r="F38" i="6" s="1"/>
  <c r="F38" i="5"/>
  <c r="G37" i="5"/>
  <c r="G36" i="4"/>
  <c r="F37" i="4" s="1"/>
  <c r="G37" i="1"/>
  <c r="F38" i="1" s="1"/>
  <c r="F38" i="7" l="1"/>
  <c r="G37" i="7"/>
  <c r="G38" i="6"/>
  <c r="L18" i="6" s="1"/>
  <c r="K18" i="6"/>
  <c r="K19" i="6" s="1"/>
  <c r="K18" i="5"/>
  <c r="K19" i="5" s="1"/>
  <c r="G38" i="5"/>
  <c r="L18" i="5" s="1"/>
  <c r="G37" i="4"/>
  <c r="F38" i="4" s="1"/>
  <c r="G38" i="1"/>
  <c r="L18" i="1" s="1"/>
  <c r="K18" i="1"/>
  <c r="K19" i="1" s="1"/>
  <c r="K18" i="7" l="1"/>
  <c r="K19" i="7" s="1"/>
  <c r="G38" i="7"/>
  <c r="L18" i="7" s="1"/>
  <c r="L19" i="6"/>
  <c r="K20" i="6"/>
  <c r="K20" i="5"/>
  <c r="L19" i="5"/>
  <c r="K18" i="4"/>
  <c r="K19" i="4" s="1"/>
  <c r="G38" i="4"/>
  <c r="L18" i="4" s="1"/>
  <c r="K20" i="1"/>
  <c r="L19" i="1"/>
  <c r="L19" i="7" l="1"/>
  <c r="K20" i="7"/>
  <c r="K21" i="6"/>
  <c r="L20" i="6"/>
  <c r="L20" i="5"/>
  <c r="K21" i="5"/>
  <c r="K20" i="4"/>
  <c r="L19" i="4"/>
  <c r="K21" i="1"/>
  <c r="L20" i="1"/>
  <c r="L20" i="7" l="1"/>
  <c r="K21" i="7"/>
  <c r="K22" i="6"/>
  <c r="L21" i="6"/>
  <c r="K22" i="5"/>
  <c r="L21" i="5"/>
  <c r="L20" i="4"/>
  <c r="K21" i="4"/>
  <c r="K22" i="1"/>
  <c r="L21" i="1"/>
  <c r="K22" i="7" l="1"/>
  <c r="L21" i="7"/>
  <c r="K23" i="6"/>
  <c r="L22" i="6"/>
  <c r="L22" i="5"/>
  <c r="K23" i="5"/>
  <c r="L21" i="4"/>
  <c r="K22" i="4"/>
  <c r="K23" i="1"/>
  <c r="L22" i="1"/>
  <c r="L22" i="7" l="1"/>
  <c r="K23" i="7"/>
  <c r="L23" i="6"/>
  <c r="K24" i="6"/>
  <c r="K24" i="5"/>
  <c r="L23" i="5"/>
  <c r="L22" i="4"/>
  <c r="K23" i="4"/>
  <c r="K24" i="1"/>
  <c r="L23" i="1"/>
  <c r="L23" i="7" l="1"/>
  <c r="K24" i="7"/>
  <c r="K25" i="6"/>
  <c r="L24" i="6"/>
  <c r="L24" i="5"/>
  <c r="K25" i="5"/>
  <c r="L23" i="4"/>
  <c r="K24" i="4"/>
  <c r="K25" i="1"/>
  <c r="L24" i="1"/>
  <c r="L24" i="7" l="1"/>
  <c r="K25" i="7"/>
  <c r="K26" i="6"/>
  <c r="L25" i="6"/>
  <c r="K26" i="5"/>
  <c r="L25" i="5"/>
  <c r="L24" i="4"/>
  <c r="K25" i="4"/>
  <c r="K26" i="1"/>
  <c r="L25" i="1"/>
  <c r="K26" i="7" l="1"/>
  <c r="L25" i="7"/>
  <c r="K27" i="6"/>
  <c r="L26" i="6"/>
  <c r="L26" i="5"/>
  <c r="K27" i="5"/>
  <c r="K26" i="4"/>
  <c r="L25" i="4"/>
  <c r="K27" i="1"/>
  <c r="L26" i="1"/>
  <c r="L26" i="7" l="1"/>
  <c r="K27" i="7"/>
  <c r="K28" i="6"/>
  <c r="L27" i="6"/>
  <c r="K28" i="5"/>
  <c r="L27" i="5"/>
  <c r="L26" i="4"/>
  <c r="K27" i="4"/>
  <c r="K28" i="1"/>
  <c r="L27" i="1"/>
  <c r="K28" i="7" l="1"/>
  <c r="L27" i="7"/>
  <c r="K29" i="6"/>
  <c r="L28" i="6"/>
  <c r="L28" i="5"/>
  <c r="K29" i="5"/>
  <c r="L27" i="4"/>
  <c r="K28" i="4"/>
  <c r="K29" i="1"/>
  <c r="L28" i="1"/>
  <c r="L28" i="7" l="1"/>
  <c r="K29" i="7"/>
  <c r="K30" i="6"/>
  <c r="L29" i="6"/>
  <c r="K30" i="5"/>
  <c r="L29" i="5"/>
  <c r="L28" i="4"/>
  <c r="K29" i="4"/>
  <c r="K30" i="1"/>
  <c r="L29" i="1"/>
  <c r="L29" i="7" l="1"/>
  <c r="K30" i="7"/>
  <c r="K31" i="6"/>
  <c r="L30" i="6"/>
  <c r="L30" i="5"/>
  <c r="K31" i="5"/>
  <c r="K30" i="4"/>
  <c r="L29" i="4"/>
  <c r="K31" i="1"/>
  <c r="L30" i="1"/>
  <c r="L30" i="7" l="1"/>
  <c r="K31" i="7"/>
  <c r="K32" i="6"/>
  <c r="L31" i="6"/>
  <c r="K32" i="5"/>
  <c r="L31" i="5"/>
  <c r="L30" i="4"/>
  <c r="K31" i="4"/>
  <c r="K32" i="1"/>
  <c r="L31" i="1"/>
  <c r="K32" i="7" l="1"/>
  <c r="L31" i="7"/>
  <c r="K33" i="6"/>
  <c r="L32" i="6"/>
  <c r="L32" i="5"/>
  <c r="K33" i="5"/>
  <c r="L31" i="4"/>
  <c r="K32" i="4"/>
  <c r="K33" i="1"/>
  <c r="L32" i="1"/>
  <c r="L32" i="7" l="1"/>
  <c r="K33" i="7"/>
  <c r="K34" i="6"/>
  <c r="L33" i="6"/>
  <c r="K34" i="5"/>
  <c r="L33" i="5"/>
  <c r="L32" i="4"/>
  <c r="K33" i="4"/>
  <c r="K34" i="1"/>
  <c r="L33" i="1"/>
  <c r="L33" i="7" l="1"/>
  <c r="K34" i="7"/>
  <c r="K35" i="6"/>
  <c r="L34" i="6"/>
  <c r="L34" i="5"/>
  <c r="K35" i="5"/>
  <c r="K34" i="4"/>
  <c r="L33" i="4"/>
  <c r="K35" i="1"/>
  <c r="L34" i="1"/>
  <c r="L34" i="7" l="1"/>
  <c r="K35" i="7"/>
  <c r="K36" i="6"/>
  <c r="L35" i="6"/>
  <c r="K36" i="5"/>
  <c r="L35" i="5"/>
  <c r="L34" i="4"/>
  <c r="K35" i="4"/>
  <c r="K36" i="1"/>
  <c r="L35" i="1"/>
  <c r="K36" i="7" l="1"/>
  <c r="L35" i="7"/>
  <c r="K37" i="6"/>
  <c r="L36" i="6"/>
  <c r="L36" i="5"/>
  <c r="K37" i="5"/>
  <c r="K36" i="4"/>
  <c r="L35" i="4"/>
  <c r="K37" i="1"/>
  <c r="L36" i="1"/>
  <c r="L36" i="7" l="1"/>
  <c r="K37" i="7"/>
  <c r="K38" i="6"/>
  <c r="L38" i="6" s="1"/>
  <c r="L37" i="6"/>
  <c r="K38" i="5"/>
  <c r="L38" i="5" s="1"/>
  <c r="L37" i="5"/>
  <c r="L36" i="4"/>
  <c r="K37" i="4"/>
  <c r="K38" i="1"/>
  <c r="L37" i="1"/>
  <c r="K38" i="7" l="1"/>
  <c r="L38" i="7" s="1"/>
  <c r="L37" i="7"/>
  <c r="L37" i="4"/>
  <c r="K38" i="4"/>
  <c r="L38" i="4" s="1"/>
  <c r="L38" i="1"/>
</calcChain>
</file>

<file path=xl/sharedStrings.xml><?xml version="1.0" encoding="utf-8"?>
<sst xmlns="http://schemas.openxmlformats.org/spreadsheetml/2006/main" count="306" uniqueCount="45">
  <si>
    <t>initial</t>
  </si>
  <si>
    <t>head</t>
  </si>
  <si>
    <t>vol</t>
  </si>
  <si>
    <t>delr</t>
  </si>
  <si>
    <t>delc</t>
  </si>
  <si>
    <t>por</t>
  </si>
  <si>
    <t>conc</t>
  </si>
  <si>
    <t>mass</t>
  </si>
  <si>
    <t>end of kper=1</t>
  </si>
  <si>
    <t>end of kper=2</t>
  </si>
  <si>
    <t>extraction</t>
  </si>
  <si>
    <t>injection</t>
  </si>
  <si>
    <t>t=0</t>
  </si>
  <si>
    <t>t=0.5</t>
  </si>
  <si>
    <t>t=1</t>
  </si>
  <si>
    <t>t=1.5</t>
  </si>
  <si>
    <t>t=2</t>
  </si>
  <si>
    <t>---</t>
  </si>
  <si>
    <t>t=2.5</t>
  </si>
  <si>
    <t>t=3</t>
  </si>
  <si>
    <t>t=3.5</t>
  </si>
  <si>
    <t>t=4</t>
  </si>
  <si>
    <t>t</t>
  </si>
  <si>
    <t>Conc</t>
  </si>
  <si>
    <t>Mass</t>
  </si>
  <si>
    <t>Vol</t>
  </si>
  <si>
    <t>Volume (m3)</t>
  </si>
  <si>
    <t>Q</t>
  </si>
  <si>
    <t>m/day</t>
  </si>
  <si>
    <t>Conc (kg/m3)</t>
  </si>
  <si>
    <t>Mass (kg)</t>
  </si>
  <si>
    <t>Init Conc</t>
  </si>
  <si>
    <t>kg/m3</t>
  </si>
  <si>
    <t>Init Head</t>
  </si>
  <si>
    <t>m</t>
  </si>
  <si>
    <t>Init Vol</t>
  </si>
  <si>
    <t>Area*POR</t>
  </si>
  <si>
    <t>m3</t>
  </si>
  <si>
    <t>Init Mass</t>
  </si>
  <si>
    <t>kg</t>
  </si>
  <si>
    <t>Analytical</t>
  </si>
  <si>
    <t>IALTFM_old</t>
  </si>
  <si>
    <t>IALTFM=1</t>
  </si>
  <si>
    <t>Orig MT3D</t>
  </si>
  <si>
    <t>IALTFM=2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</si>
</sst>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15649320454144"/>
          <c:y val="6.2708151064450282E-2"/>
          <c:w val="0.83626600636589854"/>
          <c:h val="0.7591593759113444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Sheet1!$E$16</c:f>
              <c:strCache>
                <c:ptCount val="1"/>
                <c:pt idx="0">
                  <c:v>Analytical</c:v>
                </c:pt>
              </c:strCache>
            </c:strRef>
          </c:tx>
          <c:marker>
            <c:symbol val="none"/>
          </c:marker>
          <c:xVal>
            <c:numRef>
              <c:f>(Sheet1!$D$18:$D$38,Sheet1!$I$18:$I$38)</c:f>
              <c:numCache>
                <c:formatCode>General</c:formatCode>
                <c:ptCount val="4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</c:v>
                </c:pt>
                <c:pt idx="22">
                  <c:v>2.1</c:v>
                </c:pt>
                <c:pt idx="23">
                  <c:v>2.2000000000000002</c:v>
                </c:pt>
                <c:pt idx="24">
                  <c:v>2.2999999999999998</c:v>
                </c:pt>
                <c:pt idx="25">
                  <c:v>2.4</c:v>
                </c:pt>
                <c:pt idx="26">
                  <c:v>2.5</c:v>
                </c:pt>
                <c:pt idx="27">
                  <c:v>2.6</c:v>
                </c:pt>
                <c:pt idx="28">
                  <c:v>2.7</c:v>
                </c:pt>
                <c:pt idx="29">
                  <c:v>2.8</c:v>
                </c:pt>
                <c:pt idx="30">
                  <c:v>2.9</c:v>
                </c:pt>
                <c:pt idx="31">
                  <c:v>3</c:v>
                </c:pt>
                <c:pt idx="32">
                  <c:v>3.1</c:v>
                </c:pt>
                <c:pt idx="33">
                  <c:v>3.2</c:v>
                </c:pt>
                <c:pt idx="34">
                  <c:v>3.3</c:v>
                </c:pt>
                <c:pt idx="35">
                  <c:v>3.4</c:v>
                </c:pt>
                <c:pt idx="36">
                  <c:v>3.5</c:v>
                </c:pt>
                <c:pt idx="37">
                  <c:v>3.6</c:v>
                </c:pt>
                <c:pt idx="38">
                  <c:v>3.7</c:v>
                </c:pt>
                <c:pt idx="39">
                  <c:v>3.8</c:v>
                </c:pt>
                <c:pt idx="40">
                  <c:v>3.9</c:v>
                </c:pt>
                <c:pt idx="41">
                  <c:v>4</c:v>
                </c:pt>
              </c:numCache>
            </c:numRef>
          </c:xVal>
          <c:yVal>
            <c:numRef>
              <c:f>(Sheet1!$E$18:$E$38,Sheet1!$J$18:$J$38)</c:f>
              <c:numCache>
                <c:formatCode>General</c:formatCode>
                <c:ptCount val="42"/>
                <c:pt idx="0">
                  <c:v>100</c:v>
                </c:pt>
                <c:pt idx="1">
                  <c:v>97.5</c:v>
                </c:pt>
                <c:pt idx="2">
                  <c:v>95</c:v>
                </c:pt>
                <c:pt idx="3">
                  <c:v>92.5</c:v>
                </c:pt>
                <c:pt idx="4">
                  <c:v>90</c:v>
                </c:pt>
                <c:pt idx="5">
                  <c:v>87.5</c:v>
                </c:pt>
                <c:pt idx="6">
                  <c:v>85</c:v>
                </c:pt>
                <c:pt idx="7">
                  <c:v>82.5</c:v>
                </c:pt>
                <c:pt idx="8">
                  <c:v>80</c:v>
                </c:pt>
                <c:pt idx="9">
                  <c:v>77.5</c:v>
                </c:pt>
                <c:pt idx="10">
                  <c:v>75</c:v>
                </c:pt>
                <c:pt idx="11">
                  <c:v>72.5</c:v>
                </c:pt>
                <c:pt idx="12">
                  <c:v>70</c:v>
                </c:pt>
                <c:pt idx="13">
                  <c:v>67.5</c:v>
                </c:pt>
                <c:pt idx="14">
                  <c:v>65</c:v>
                </c:pt>
                <c:pt idx="15">
                  <c:v>62.5</c:v>
                </c:pt>
                <c:pt idx="16">
                  <c:v>60</c:v>
                </c:pt>
                <c:pt idx="17">
                  <c:v>57.5</c:v>
                </c:pt>
                <c:pt idx="18">
                  <c:v>55</c:v>
                </c:pt>
                <c:pt idx="19">
                  <c:v>52.5</c:v>
                </c:pt>
                <c:pt idx="20">
                  <c:v>50</c:v>
                </c:pt>
                <c:pt idx="21">
                  <c:v>50</c:v>
                </c:pt>
                <c:pt idx="22">
                  <c:v>52.5</c:v>
                </c:pt>
                <c:pt idx="23">
                  <c:v>55</c:v>
                </c:pt>
                <c:pt idx="24">
                  <c:v>57.499999999999993</c:v>
                </c:pt>
                <c:pt idx="25">
                  <c:v>59.999999999999993</c:v>
                </c:pt>
                <c:pt idx="26">
                  <c:v>62.499999999999993</c:v>
                </c:pt>
                <c:pt idx="27">
                  <c:v>65</c:v>
                </c:pt>
                <c:pt idx="28">
                  <c:v>67.5</c:v>
                </c:pt>
                <c:pt idx="29">
                  <c:v>69.999999999999986</c:v>
                </c:pt>
                <c:pt idx="30">
                  <c:v>72.499999999999986</c:v>
                </c:pt>
                <c:pt idx="31">
                  <c:v>74.999999999999986</c:v>
                </c:pt>
                <c:pt idx="32">
                  <c:v>77.499999999999986</c:v>
                </c:pt>
                <c:pt idx="33">
                  <c:v>79.999999999999986</c:v>
                </c:pt>
                <c:pt idx="34">
                  <c:v>82.499999999999972</c:v>
                </c:pt>
                <c:pt idx="35">
                  <c:v>84.999999999999972</c:v>
                </c:pt>
                <c:pt idx="36">
                  <c:v>87.499999999999972</c:v>
                </c:pt>
                <c:pt idx="37">
                  <c:v>89.999999999999972</c:v>
                </c:pt>
                <c:pt idx="38">
                  <c:v>92.499999999999972</c:v>
                </c:pt>
                <c:pt idx="39">
                  <c:v>94.999999999999957</c:v>
                </c:pt>
                <c:pt idx="40">
                  <c:v>97.499999999999957</c:v>
                </c:pt>
                <c:pt idx="41">
                  <c:v>99.999999999999957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Sheet1!$O$17</c:f>
              <c:strCache>
                <c:ptCount val="1"/>
                <c:pt idx="0">
                  <c:v>IALTFM_old</c:v>
                </c:pt>
              </c:strCache>
            </c:strRef>
          </c:tx>
          <c:spPr>
            <a:ln>
              <a:noFill/>
            </a:ln>
          </c:spPr>
          <c:marker>
            <c:spPr>
              <a:noFill/>
              <a:ln w="19050">
                <a:solidFill>
                  <a:schemeClr val="tx1"/>
                </a:solidFill>
              </a:ln>
            </c:spPr>
          </c:marker>
          <c:xVal>
            <c:numRef>
              <c:f>Sheet1!$N$18:$N$25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</c:numCache>
            </c:numRef>
          </c:xVal>
          <c:yVal>
            <c:numRef>
              <c:f>Sheet1!$O$18:$O$25</c:f>
              <c:numCache>
                <c:formatCode>General</c:formatCode>
                <c:ptCount val="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Sheet1!$R$17</c:f>
              <c:strCache>
                <c:ptCount val="1"/>
                <c:pt idx="0">
                  <c:v>IALTFM=1</c:v>
                </c:pt>
              </c:strCache>
            </c:strRef>
          </c:tx>
          <c:marker>
            <c:symbol val="none"/>
          </c:marker>
          <c:xVal>
            <c:numRef>
              <c:f>Sheet1!$N$18:$N$25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</c:numCache>
            </c:numRef>
          </c:xVal>
          <c:yVal>
            <c:numRef>
              <c:f>Sheet1!$R$18:$R$25</c:f>
              <c:numCache>
                <c:formatCode>General</c:formatCode>
                <c:ptCount val="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Sheet1!$O$28</c:f>
              <c:strCache>
                <c:ptCount val="1"/>
                <c:pt idx="0">
                  <c:v>Vol</c:v>
                </c:pt>
              </c:strCache>
            </c:strRef>
          </c:tx>
          <c:marker>
            <c:symbol val="none"/>
          </c:marker>
          <c:xVal>
            <c:numRef>
              <c:f>Sheet1!$N$29:$N$36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</c:numCache>
            </c:numRef>
          </c:xVal>
          <c:yVal>
            <c:numRef>
              <c:f>Sheet1!$O$29:$O$36</c:f>
              <c:numCache>
                <c:formatCode>General</c:formatCode>
                <c:ptCount val="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Sheet1!$U$17</c:f>
              <c:strCache>
                <c:ptCount val="1"/>
                <c:pt idx="0">
                  <c:v>IALTFM=2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8"/>
            <c:spPr>
              <a:noFill/>
            </c:spPr>
          </c:marker>
          <c:xVal>
            <c:numRef>
              <c:f>Sheet1!$N$18:$N$25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</c:numCache>
            </c:numRef>
          </c:xVal>
          <c:yVal>
            <c:numRef>
              <c:f>Sheet1!$U$18:$U$25</c:f>
              <c:numCache>
                <c:formatCode>General</c:formatCode>
                <c:ptCount val="8"/>
                <c:pt idx="0">
                  <c:v>87.5</c:v>
                </c:pt>
                <c:pt idx="1">
                  <c:v>75</c:v>
                </c:pt>
                <c:pt idx="2">
                  <c:v>62.5</c:v>
                </c:pt>
                <c:pt idx="3">
                  <c:v>50</c:v>
                </c:pt>
                <c:pt idx="4">
                  <c:v>62.5</c:v>
                </c:pt>
                <c:pt idx="5">
                  <c:v>75</c:v>
                </c:pt>
                <c:pt idx="6">
                  <c:v>87.5</c:v>
                </c:pt>
                <c:pt idx="7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28672"/>
        <c:axId val="86439424"/>
      </c:scatterChart>
      <c:valAx>
        <c:axId val="86428672"/>
        <c:scaling>
          <c:orientation val="minMax"/>
          <c:max val="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439424"/>
        <c:crosses val="autoZero"/>
        <c:crossBetween val="midCat"/>
        <c:majorUnit val="0.5"/>
      </c:valAx>
      <c:valAx>
        <c:axId val="86439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Volume (m3)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4286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796718233892451"/>
          <c:y val="0.4056550743657043"/>
          <c:w val="0.13695984765723368"/>
          <c:h val="0.4051746135899679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15649320454144"/>
          <c:y val="6.2708151064450282E-2"/>
          <c:w val="0.83626600636589854"/>
          <c:h val="0.759159375911344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'IALTFM=1'!$E$16</c:f>
              <c:strCache>
                <c:ptCount val="1"/>
                <c:pt idx="0">
                  <c:v>Analytical</c:v>
                </c:pt>
              </c:strCache>
            </c:strRef>
          </c:tx>
          <c:spPr>
            <a:ln w="38100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('IALTFM=1'!$D$18:$D$38,'IALTFM=1'!$I$18:$I$38)</c:f>
              <c:numCache>
                <c:formatCode>General</c:formatCode>
                <c:ptCount val="4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</c:v>
                </c:pt>
                <c:pt idx="22">
                  <c:v>2.1</c:v>
                </c:pt>
                <c:pt idx="23">
                  <c:v>2.2000000000000002</c:v>
                </c:pt>
                <c:pt idx="24">
                  <c:v>2.2999999999999998</c:v>
                </c:pt>
                <c:pt idx="25">
                  <c:v>2.4</c:v>
                </c:pt>
                <c:pt idx="26">
                  <c:v>2.5</c:v>
                </c:pt>
                <c:pt idx="27">
                  <c:v>2.6</c:v>
                </c:pt>
                <c:pt idx="28">
                  <c:v>2.7</c:v>
                </c:pt>
                <c:pt idx="29">
                  <c:v>2.8</c:v>
                </c:pt>
                <c:pt idx="30">
                  <c:v>2.9</c:v>
                </c:pt>
                <c:pt idx="31">
                  <c:v>3</c:v>
                </c:pt>
                <c:pt idx="32">
                  <c:v>3.1</c:v>
                </c:pt>
                <c:pt idx="33">
                  <c:v>3.2</c:v>
                </c:pt>
                <c:pt idx="34">
                  <c:v>3.3</c:v>
                </c:pt>
                <c:pt idx="35">
                  <c:v>3.4</c:v>
                </c:pt>
                <c:pt idx="36">
                  <c:v>3.5</c:v>
                </c:pt>
                <c:pt idx="37">
                  <c:v>3.6</c:v>
                </c:pt>
                <c:pt idx="38">
                  <c:v>3.7</c:v>
                </c:pt>
                <c:pt idx="39">
                  <c:v>3.8</c:v>
                </c:pt>
                <c:pt idx="40">
                  <c:v>3.9</c:v>
                </c:pt>
                <c:pt idx="41">
                  <c:v>4</c:v>
                </c:pt>
              </c:numCache>
            </c:numRef>
          </c:xVal>
          <c:yVal>
            <c:numRef>
              <c:f>('IALTFM=1'!$E$18:$E$38,'IALTFM=1'!$J$18:$J$38)</c:f>
              <c:numCache>
                <c:formatCode>General</c:formatCode>
                <c:ptCount val="42"/>
                <c:pt idx="0">
                  <c:v>100</c:v>
                </c:pt>
                <c:pt idx="1">
                  <c:v>97.5</c:v>
                </c:pt>
                <c:pt idx="2">
                  <c:v>95</c:v>
                </c:pt>
                <c:pt idx="3">
                  <c:v>92.5</c:v>
                </c:pt>
                <c:pt idx="4">
                  <c:v>90</c:v>
                </c:pt>
                <c:pt idx="5">
                  <c:v>87.5</c:v>
                </c:pt>
                <c:pt idx="6">
                  <c:v>85</c:v>
                </c:pt>
                <c:pt idx="7">
                  <c:v>82.5</c:v>
                </c:pt>
                <c:pt idx="8">
                  <c:v>80</c:v>
                </c:pt>
                <c:pt idx="9">
                  <c:v>77.5</c:v>
                </c:pt>
                <c:pt idx="10">
                  <c:v>75</c:v>
                </c:pt>
                <c:pt idx="11">
                  <c:v>72.5</c:v>
                </c:pt>
                <c:pt idx="12">
                  <c:v>70</c:v>
                </c:pt>
                <c:pt idx="13">
                  <c:v>67.5</c:v>
                </c:pt>
                <c:pt idx="14">
                  <c:v>65</c:v>
                </c:pt>
                <c:pt idx="15">
                  <c:v>62.5</c:v>
                </c:pt>
                <c:pt idx="16">
                  <c:v>60</c:v>
                </c:pt>
                <c:pt idx="17">
                  <c:v>57.5</c:v>
                </c:pt>
                <c:pt idx="18">
                  <c:v>55</c:v>
                </c:pt>
                <c:pt idx="19">
                  <c:v>52.5</c:v>
                </c:pt>
                <c:pt idx="20">
                  <c:v>50</c:v>
                </c:pt>
                <c:pt idx="21">
                  <c:v>50</c:v>
                </c:pt>
                <c:pt idx="22">
                  <c:v>52.5</c:v>
                </c:pt>
                <c:pt idx="23">
                  <c:v>55</c:v>
                </c:pt>
                <c:pt idx="24">
                  <c:v>57.499999999999993</c:v>
                </c:pt>
                <c:pt idx="25">
                  <c:v>59.999999999999993</c:v>
                </c:pt>
                <c:pt idx="26">
                  <c:v>62.499999999999993</c:v>
                </c:pt>
                <c:pt idx="27">
                  <c:v>65</c:v>
                </c:pt>
                <c:pt idx="28">
                  <c:v>67.5</c:v>
                </c:pt>
                <c:pt idx="29">
                  <c:v>69.999999999999986</c:v>
                </c:pt>
                <c:pt idx="30">
                  <c:v>72.499999999999986</c:v>
                </c:pt>
                <c:pt idx="31">
                  <c:v>74.999999999999986</c:v>
                </c:pt>
                <c:pt idx="32">
                  <c:v>77.499999999999986</c:v>
                </c:pt>
                <c:pt idx="33">
                  <c:v>79.999999999999986</c:v>
                </c:pt>
                <c:pt idx="34">
                  <c:v>82.499999999999972</c:v>
                </c:pt>
                <c:pt idx="35">
                  <c:v>84.999999999999972</c:v>
                </c:pt>
                <c:pt idx="36">
                  <c:v>87.499999999999972</c:v>
                </c:pt>
                <c:pt idx="37">
                  <c:v>89.999999999999972</c:v>
                </c:pt>
                <c:pt idx="38">
                  <c:v>92.499999999999972</c:v>
                </c:pt>
                <c:pt idx="39">
                  <c:v>94.999999999999957</c:v>
                </c:pt>
                <c:pt idx="40">
                  <c:v>97.499999999999957</c:v>
                </c:pt>
                <c:pt idx="41">
                  <c:v>99.999999999999957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'IALTFM=1'!$O$17</c:f>
              <c:strCache>
                <c:ptCount val="1"/>
                <c:pt idx="0">
                  <c:v>IALTFM=1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7"/>
            <c:spPr>
              <a:noFill/>
              <a:ln w="19050">
                <a:solidFill>
                  <a:schemeClr val="tx1"/>
                </a:solidFill>
              </a:ln>
            </c:spPr>
          </c:marker>
          <c:xVal>
            <c:numRef>
              <c:f>'IALTFM=1'!$N$18:$N$25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</c:numCache>
            </c:numRef>
          </c:xVal>
          <c:yVal>
            <c:numRef>
              <c:f>'IALTFM=1'!$O$18:$O$25</c:f>
              <c:numCache>
                <c:formatCode>General</c:formatCode>
                <c:ptCount val="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28992"/>
        <c:axId val="88231296"/>
      </c:scatterChart>
      <c:valAx>
        <c:axId val="88228992"/>
        <c:scaling>
          <c:orientation val="minMax"/>
          <c:max val="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231296"/>
        <c:crosses val="autoZero"/>
        <c:crossBetween val="midCat"/>
        <c:majorUnit val="0.5"/>
      </c:valAx>
      <c:valAx>
        <c:axId val="88231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Volume (m3)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2289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816658691300643"/>
          <c:y val="0.60935877806940797"/>
          <c:w val="0.17119775701255247"/>
          <c:h val="0.1736931321084864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15649320454144"/>
          <c:y val="6.2708151064450282E-2"/>
          <c:w val="0.83626600636589854"/>
          <c:h val="0.75915937591134441"/>
        </c:manualLayout>
      </c:layout>
      <c:scatterChart>
        <c:scatterStyle val="lineMarker"/>
        <c:varyColors val="0"/>
        <c:ser>
          <c:idx val="1"/>
          <c:order val="0"/>
          <c:tx>
            <c:strRef>
              <c:f>'IALTFM=1'!$F$16</c:f>
              <c:strCache>
                <c:ptCount val="1"/>
                <c:pt idx="0">
                  <c:v>Analytical</c:v>
                </c:pt>
              </c:strCache>
            </c:strRef>
          </c:tx>
          <c:spPr>
            <a:ln w="38100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('IALTFM=1'!$D$18:$D$38,'IALTFM=1'!$I$18:$I$38)</c:f>
              <c:numCache>
                <c:formatCode>General</c:formatCode>
                <c:ptCount val="4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</c:v>
                </c:pt>
                <c:pt idx="22">
                  <c:v>2.1</c:v>
                </c:pt>
                <c:pt idx="23">
                  <c:v>2.2000000000000002</c:v>
                </c:pt>
                <c:pt idx="24">
                  <c:v>2.2999999999999998</c:v>
                </c:pt>
                <c:pt idx="25">
                  <c:v>2.4</c:v>
                </c:pt>
                <c:pt idx="26">
                  <c:v>2.5</c:v>
                </c:pt>
                <c:pt idx="27">
                  <c:v>2.6</c:v>
                </c:pt>
                <c:pt idx="28">
                  <c:v>2.7</c:v>
                </c:pt>
                <c:pt idx="29">
                  <c:v>2.8</c:v>
                </c:pt>
                <c:pt idx="30">
                  <c:v>2.9</c:v>
                </c:pt>
                <c:pt idx="31">
                  <c:v>3</c:v>
                </c:pt>
                <c:pt idx="32">
                  <c:v>3.1</c:v>
                </c:pt>
                <c:pt idx="33">
                  <c:v>3.2</c:v>
                </c:pt>
                <c:pt idx="34">
                  <c:v>3.3</c:v>
                </c:pt>
                <c:pt idx="35">
                  <c:v>3.4</c:v>
                </c:pt>
                <c:pt idx="36">
                  <c:v>3.5</c:v>
                </c:pt>
                <c:pt idx="37">
                  <c:v>3.6</c:v>
                </c:pt>
                <c:pt idx="38">
                  <c:v>3.7</c:v>
                </c:pt>
                <c:pt idx="39">
                  <c:v>3.8</c:v>
                </c:pt>
                <c:pt idx="40">
                  <c:v>3.9</c:v>
                </c:pt>
                <c:pt idx="41">
                  <c:v>4</c:v>
                </c:pt>
              </c:numCache>
            </c:numRef>
          </c:xVal>
          <c:yVal>
            <c:numRef>
              <c:f>('IALTFM=1'!$F$18:$F$38,'IALTFM=1'!$K$18:$K$38)</c:f>
              <c:numCache>
                <c:formatCode>General</c:formatCode>
                <c:ptCount val="42"/>
                <c:pt idx="0">
                  <c:v>10000</c:v>
                </c:pt>
                <c:pt idx="1">
                  <c:v>9750</c:v>
                </c:pt>
                <c:pt idx="2">
                  <c:v>9500</c:v>
                </c:pt>
                <c:pt idx="3">
                  <c:v>9250</c:v>
                </c:pt>
                <c:pt idx="4">
                  <c:v>9000</c:v>
                </c:pt>
                <c:pt idx="5">
                  <c:v>8750</c:v>
                </c:pt>
                <c:pt idx="6">
                  <c:v>8500</c:v>
                </c:pt>
                <c:pt idx="7">
                  <c:v>8250</c:v>
                </c:pt>
                <c:pt idx="8">
                  <c:v>8000</c:v>
                </c:pt>
                <c:pt idx="9">
                  <c:v>7750</c:v>
                </c:pt>
                <c:pt idx="10">
                  <c:v>7500</c:v>
                </c:pt>
                <c:pt idx="11">
                  <c:v>7250</c:v>
                </c:pt>
                <c:pt idx="12">
                  <c:v>7000</c:v>
                </c:pt>
                <c:pt idx="13">
                  <c:v>6750</c:v>
                </c:pt>
                <c:pt idx="14">
                  <c:v>6500</c:v>
                </c:pt>
                <c:pt idx="15">
                  <c:v>6250</c:v>
                </c:pt>
                <c:pt idx="16">
                  <c:v>6000</c:v>
                </c:pt>
                <c:pt idx="17">
                  <c:v>5750</c:v>
                </c:pt>
                <c:pt idx="18">
                  <c:v>5500</c:v>
                </c:pt>
                <c:pt idx="19">
                  <c:v>5250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5000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  <c:pt idx="33">
                  <c:v>5000</c:v>
                </c:pt>
                <c:pt idx="34">
                  <c:v>5000</c:v>
                </c:pt>
                <c:pt idx="35">
                  <c:v>5000</c:v>
                </c:pt>
                <c:pt idx="36">
                  <c:v>5000</c:v>
                </c:pt>
                <c:pt idx="37">
                  <c:v>5000</c:v>
                </c:pt>
                <c:pt idx="38">
                  <c:v>5000</c:v>
                </c:pt>
                <c:pt idx="39">
                  <c:v>5000</c:v>
                </c:pt>
                <c:pt idx="40">
                  <c:v>5000</c:v>
                </c:pt>
                <c:pt idx="41">
                  <c:v>5000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'IALTFM=1'!$P$17</c:f>
              <c:strCache>
                <c:ptCount val="1"/>
                <c:pt idx="0">
                  <c:v>IALTFM=1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7"/>
            <c:spPr>
              <a:noFill/>
              <a:ln w="19050">
                <a:solidFill>
                  <a:schemeClr val="tx1"/>
                </a:solidFill>
              </a:ln>
            </c:spPr>
          </c:marker>
          <c:xVal>
            <c:numRef>
              <c:f>'IALTFM=1'!$N$18:$N$25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</c:numCache>
            </c:numRef>
          </c:xVal>
          <c:yVal>
            <c:numRef>
              <c:f>'IALTFM=1'!$P$18:$P$25</c:f>
              <c:numCache>
                <c:formatCode>General</c:formatCode>
                <c:ptCount val="8"/>
                <c:pt idx="0">
                  <c:v>8749.9</c:v>
                </c:pt>
                <c:pt idx="1">
                  <c:v>7499.9</c:v>
                </c:pt>
                <c:pt idx="2">
                  <c:v>6249.9</c:v>
                </c:pt>
                <c:pt idx="3">
                  <c:v>4999.8999999999996</c:v>
                </c:pt>
                <c:pt idx="4">
                  <c:v>5468.7</c:v>
                </c:pt>
                <c:pt idx="5">
                  <c:v>5624.9</c:v>
                </c:pt>
                <c:pt idx="6">
                  <c:v>5468.7</c:v>
                </c:pt>
                <c:pt idx="7">
                  <c:v>4999.8999999999996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69568"/>
        <c:axId val="88271872"/>
      </c:scatterChart>
      <c:valAx>
        <c:axId val="88269568"/>
        <c:scaling>
          <c:orientation val="minMax"/>
          <c:max val="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271872"/>
        <c:crosses val="autoZero"/>
        <c:crossBetween val="midCat"/>
        <c:majorUnit val="0.5"/>
      </c:valAx>
      <c:valAx>
        <c:axId val="88271872"/>
        <c:scaling>
          <c:orientation val="minMax"/>
          <c:max val="12000"/>
          <c:min val="2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(kg)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269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983417774180528"/>
          <c:y val="9.0840259550889466E-2"/>
          <c:w val="0.18053536865491215"/>
          <c:h val="0.1736931321084864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15649320454144"/>
          <c:y val="6.2708151064450282E-2"/>
          <c:w val="0.83626600636589854"/>
          <c:h val="0.75915937591134441"/>
        </c:manualLayout>
      </c:layout>
      <c:scatterChart>
        <c:scatterStyle val="lineMarker"/>
        <c:varyColors val="0"/>
        <c:ser>
          <c:idx val="2"/>
          <c:order val="0"/>
          <c:tx>
            <c:strRef>
              <c:f>'IALTFM=1'!$G$16</c:f>
              <c:strCache>
                <c:ptCount val="1"/>
                <c:pt idx="0">
                  <c:v>Analytical</c:v>
                </c:pt>
              </c:strCache>
            </c:strRef>
          </c:tx>
          <c:spPr>
            <a:ln w="38100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('IALTFM=1'!$D$18:$D$38,'IALTFM=1'!$I$18:$I$38)</c:f>
              <c:numCache>
                <c:formatCode>General</c:formatCode>
                <c:ptCount val="4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</c:v>
                </c:pt>
                <c:pt idx="22">
                  <c:v>2.1</c:v>
                </c:pt>
                <c:pt idx="23">
                  <c:v>2.2000000000000002</c:v>
                </c:pt>
                <c:pt idx="24">
                  <c:v>2.2999999999999998</c:v>
                </c:pt>
                <c:pt idx="25">
                  <c:v>2.4</c:v>
                </c:pt>
                <c:pt idx="26">
                  <c:v>2.5</c:v>
                </c:pt>
                <c:pt idx="27">
                  <c:v>2.6</c:v>
                </c:pt>
                <c:pt idx="28">
                  <c:v>2.7</c:v>
                </c:pt>
                <c:pt idx="29">
                  <c:v>2.8</c:v>
                </c:pt>
                <c:pt idx="30">
                  <c:v>2.9</c:v>
                </c:pt>
                <c:pt idx="31">
                  <c:v>3</c:v>
                </c:pt>
                <c:pt idx="32">
                  <c:v>3.1</c:v>
                </c:pt>
                <c:pt idx="33">
                  <c:v>3.2</c:v>
                </c:pt>
                <c:pt idx="34">
                  <c:v>3.3</c:v>
                </c:pt>
                <c:pt idx="35">
                  <c:v>3.4</c:v>
                </c:pt>
                <c:pt idx="36">
                  <c:v>3.5</c:v>
                </c:pt>
                <c:pt idx="37">
                  <c:v>3.6</c:v>
                </c:pt>
                <c:pt idx="38">
                  <c:v>3.7</c:v>
                </c:pt>
                <c:pt idx="39">
                  <c:v>3.8</c:v>
                </c:pt>
                <c:pt idx="40">
                  <c:v>3.9</c:v>
                </c:pt>
                <c:pt idx="41">
                  <c:v>4</c:v>
                </c:pt>
              </c:numCache>
            </c:numRef>
          </c:xVal>
          <c:yVal>
            <c:numRef>
              <c:f>('IALTFM=1'!$G$18:$G$38,'IALTFM=1'!$L$18:$L$38)</c:f>
              <c:numCache>
                <c:formatCode>General</c:formatCode>
                <c:ptCount val="4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95.238095238095241</c:v>
                </c:pt>
                <c:pt idx="23">
                  <c:v>90.909090909090907</c:v>
                </c:pt>
                <c:pt idx="24">
                  <c:v>86.956521739130451</c:v>
                </c:pt>
                <c:pt idx="25">
                  <c:v>83.333333333333343</c:v>
                </c:pt>
                <c:pt idx="26">
                  <c:v>80.000000000000014</c:v>
                </c:pt>
                <c:pt idx="27">
                  <c:v>76.92307692307692</c:v>
                </c:pt>
                <c:pt idx="28">
                  <c:v>74.074074074074076</c:v>
                </c:pt>
                <c:pt idx="29">
                  <c:v>71.428571428571445</c:v>
                </c:pt>
                <c:pt idx="30">
                  <c:v>68.965517241379331</c:v>
                </c:pt>
                <c:pt idx="31">
                  <c:v>66.666666666666686</c:v>
                </c:pt>
                <c:pt idx="32">
                  <c:v>64.516129032258078</c:v>
                </c:pt>
                <c:pt idx="33">
                  <c:v>62.500000000000014</c:v>
                </c:pt>
                <c:pt idx="34">
                  <c:v>60.60606060606063</c:v>
                </c:pt>
                <c:pt idx="35">
                  <c:v>58.823529411764724</c:v>
                </c:pt>
                <c:pt idx="36">
                  <c:v>57.14285714285716</c:v>
                </c:pt>
                <c:pt idx="37">
                  <c:v>55.555555555555571</c:v>
                </c:pt>
                <c:pt idx="38">
                  <c:v>54.05405405405407</c:v>
                </c:pt>
                <c:pt idx="39">
                  <c:v>52.631578947368446</c:v>
                </c:pt>
                <c:pt idx="40">
                  <c:v>51.282051282051306</c:v>
                </c:pt>
                <c:pt idx="41">
                  <c:v>50.000000000000021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'IALTFM=1'!$Q$17</c:f>
              <c:strCache>
                <c:ptCount val="1"/>
                <c:pt idx="0">
                  <c:v>IALTFM=1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7"/>
            <c:spPr>
              <a:noFill/>
              <a:ln w="19050">
                <a:solidFill>
                  <a:schemeClr val="tx1"/>
                </a:solidFill>
              </a:ln>
            </c:spPr>
          </c:marker>
          <c:xVal>
            <c:numRef>
              <c:f>'IALTFM=1'!$N$18:$N$25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</c:numCache>
            </c:numRef>
          </c:xVal>
          <c:yVal>
            <c:numRef>
              <c:f>'IALTFM=1'!$Q$18:$Q$25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87.5</c:v>
                </c:pt>
                <c:pt idx="5">
                  <c:v>75</c:v>
                </c:pt>
                <c:pt idx="6">
                  <c:v>62.5</c:v>
                </c:pt>
                <c:pt idx="7">
                  <c:v>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43904"/>
        <c:axId val="88046208"/>
      </c:scatterChart>
      <c:valAx>
        <c:axId val="88043904"/>
        <c:scaling>
          <c:orientation val="minMax"/>
          <c:max val="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046208"/>
        <c:crosses val="autoZero"/>
        <c:crossBetween val="midCat"/>
        <c:majorUnit val="0.5"/>
      </c:valAx>
      <c:valAx>
        <c:axId val="88046208"/>
        <c:scaling>
          <c:orientation val="minMax"/>
          <c:min val="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Concentration (kg/m3)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0439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876292576047311"/>
          <c:y val="8.1581000291630207E-2"/>
          <c:w val="0.19142924890433174"/>
          <c:h val="0.1690635024788567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15649320454144"/>
          <c:y val="6.2708151064450282E-2"/>
          <c:w val="0.83626600636589854"/>
          <c:h val="0.759159375911344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'IALTFM=2'!$E$16</c:f>
              <c:strCache>
                <c:ptCount val="1"/>
                <c:pt idx="0">
                  <c:v>Analytical</c:v>
                </c:pt>
              </c:strCache>
            </c:strRef>
          </c:tx>
          <c:spPr>
            <a:ln w="38100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('IALTFM=2'!$D$18:$D$38,'IALTFM=2'!$I$18:$I$38)</c:f>
              <c:numCache>
                <c:formatCode>General</c:formatCode>
                <c:ptCount val="4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</c:v>
                </c:pt>
                <c:pt idx="22">
                  <c:v>2.1</c:v>
                </c:pt>
                <c:pt idx="23">
                  <c:v>2.2000000000000002</c:v>
                </c:pt>
                <c:pt idx="24">
                  <c:v>2.2999999999999998</c:v>
                </c:pt>
                <c:pt idx="25">
                  <c:v>2.4</c:v>
                </c:pt>
                <c:pt idx="26">
                  <c:v>2.5</c:v>
                </c:pt>
                <c:pt idx="27">
                  <c:v>2.6</c:v>
                </c:pt>
                <c:pt idx="28">
                  <c:v>2.7</c:v>
                </c:pt>
                <c:pt idx="29">
                  <c:v>2.8</c:v>
                </c:pt>
                <c:pt idx="30">
                  <c:v>2.9</c:v>
                </c:pt>
                <c:pt idx="31">
                  <c:v>3</c:v>
                </c:pt>
                <c:pt idx="32">
                  <c:v>3.1</c:v>
                </c:pt>
                <c:pt idx="33">
                  <c:v>3.2</c:v>
                </c:pt>
                <c:pt idx="34">
                  <c:v>3.3</c:v>
                </c:pt>
                <c:pt idx="35">
                  <c:v>3.4</c:v>
                </c:pt>
                <c:pt idx="36">
                  <c:v>3.5</c:v>
                </c:pt>
                <c:pt idx="37">
                  <c:v>3.6</c:v>
                </c:pt>
                <c:pt idx="38">
                  <c:v>3.7</c:v>
                </c:pt>
                <c:pt idx="39">
                  <c:v>3.8</c:v>
                </c:pt>
                <c:pt idx="40">
                  <c:v>3.9</c:v>
                </c:pt>
                <c:pt idx="41">
                  <c:v>4</c:v>
                </c:pt>
              </c:numCache>
            </c:numRef>
          </c:xVal>
          <c:yVal>
            <c:numRef>
              <c:f>('IALTFM=2'!$E$18:$E$38,'IALTFM=2'!$J$18:$J$38)</c:f>
              <c:numCache>
                <c:formatCode>General</c:formatCode>
                <c:ptCount val="42"/>
                <c:pt idx="0">
                  <c:v>100</c:v>
                </c:pt>
                <c:pt idx="1">
                  <c:v>97.5</c:v>
                </c:pt>
                <c:pt idx="2">
                  <c:v>95</c:v>
                </c:pt>
                <c:pt idx="3">
                  <c:v>92.5</c:v>
                </c:pt>
                <c:pt idx="4">
                  <c:v>90</c:v>
                </c:pt>
                <c:pt idx="5">
                  <c:v>87.5</c:v>
                </c:pt>
                <c:pt idx="6">
                  <c:v>85</c:v>
                </c:pt>
                <c:pt idx="7">
                  <c:v>82.5</c:v>
                </c:pt>
                <c:pt idx="8">
                  <c:v>80</c:v>
                </c:pt>
                <c:pt idx="9">
                  <c:v>77.5</c:v>
                </c:pt>
                <c:pt idx="10">
                  <c:v>75</c:v>
                </c:pt>
                <c:pt idx="11">
                  <c:v>72.5</c:v>
                </c:pt>
                <c:pt idx="12">
                  <c:v>70</c:v>
                </c:pt>
                <c:pt idx="13">
                  <c:v>67.5</c:v>
                </c:pt>
                <c:pt idx="14">
                  <c:v>65</c:v>
                </c:pt>
                <c:pt idx="15">
                  <c:v>62.5</c:v>
                </c:pt>
                <c:pt idx="16">
                  <c:v>60</c:v>
                </c:pt>
                <c:pt idx="17">
                  <c:v>57.5</c:v>
                </c:pt>
                <c:pt idx="18">
                  <c:v>55</c:v>
                </c:pt>
                <c:pt idx="19">
                  <c:v>52.5</c:v>
                </c:pt>
                <c:pt idx="20">
                  <c:v>50</c:v>
                </c:pt>
                <c:pt idx="21">
                  <c:v>50</c:v>
                </c:pt>
                <c:pt idx="22">
                  <c:v>52.5</c:v>
                </c:pt>
                <c:pt idx="23">
                  <c:v>55</c:v>
                </c:pt>
                <c:pt idx="24">
                  <c:v>57.499999999999993</c:v>
                </c:pt>
                <c:pt idx="25">
                  <c:v>59.999999999999993</c:v>
                </c:pt>
                <c:pt idx="26">
                  <c:v>62.499999999999993</c:v>
                </c:pt>
                <c:pt idx="27">
                  <c:v>65</c:v>
                </c:pt>
                <c:pt idx="28">
                  <c:v>67.5</c:v>
                </c:pt>
                <c:pt idx="29">
                  <c:v>69.999999999999986</c:v>
                </c:pt>
                <c:pt idx="30">
                  <c:v>72.499999999999986</c:v>
                </c:pt>
                <c:pt idx="31">
                  <c:v>74.999999999999986</c:v>
                </c:pt>
                <c:pt idx="32">
                  <c:v>77.499999999999986</c:v>
                </c:pt>
                <c:pt idx="33">
                  <c:v>79.999999999999986</c:v>
                </c:pt>
                <c:pt idx="34">
                  <c:v>82.499999999999972</c:v>
                </c:pt>
                <c:pt idx="35">
                  <c:v>84.999999999999972</c:v>
                </c:pt>
                <c:pt idx="36">
                  <c:v>87.499999999999972</c:v>
                </c:pt>
                <c:pt idx="37">
                  <c:v>89.999999999999972</c:v>
                </c:pt>
                <c:pt idx="38">
                  <c:v>92.499999999999972</c:v>
                </c:pt>
                <c:pt idx="39">
                  <c:v>94.999999999999957</c:v>
                </c:pt>
                <c:pt idx="40">
                  <c:v>97.499999999999957</c:v>
                </c:pt>
                <c:pt idx="41">
                  <c:v>99.999999999999957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'IALTFM=2'!$O$17</c:f>
              <c:strCache>
                <c:ptCount val="1"/>
                <c:pt idx="0">
                  <c:v>IALTFM=2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7"/>
            <c:spPr>
              <a:noFill/>
              <a:ln w="19050">
                <a:solidFill>
                  <a:schemeClr val="tx1"/>
                </a:solidFill>
              </a:ln>
            </c:spPr>
          </c:marker>
          <c:xVal>
            <c:numRef>
              <c:f>'IALTFM=2'!$N$18:$N$25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</c:numCache>
            </c:numRef>
          </c:xVal>
          <c:yVal>
            <c:numRef>
              <c:f>'IALTFM=2'!$O$18:$O$25</c:f>
              <c:numCache>
                <c:formatCode>General</c:formatCode>
                <c:ptCount val="8"/>
                <c:pt idx="0">
                  <c:v>87.5</c:v>
                </c:pt>
                <c:pt idx="1">
                  <c:v>75</c:v>
                </c:pt>
                <c:pt idx="2">
                  <c:v>62.5</c:v>
                </c:pt>
                <c:pt idx="3">
                  <c:v>50</c:v>
                </c:pt>
                <c:pt idx="4">
                  <c:v>62.5</c:v>
                </c:pt>
                <c:pt idx="5">
                  <c:v>75</c:v>
                </c:pt>
                <c:pt idx="6">
                  <c:v>87.5</c:v>
                </c:pt>
                <c:pt idx="7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7152"/>
        <c:axId val="88099456"/>
      </c:scatterChart>
      <c:valAx>
        <c:axId val="88097152"/>
        <c:scaling>
          <c:orientation val="minMax"/>
          <c:max val="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099456"/>
        <c:crosses val="autoZero"/>
        <c:crossBetween val="midCat"/>
        <c:majorUnit val="0.5"/>
      </c:valAx>
      <c:valAx>
        <c:axId val="88099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Volume (m3)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0971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816658691300643"/>
          <c:y val="0.60935877806940797"/>
          <c:w val="0.17119775701255247"/>
          <c:h val="0.1736931321084864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15649320454144"/>
          <c:y val="6.2708151064450282E-2"/>
          <c:w val="0.83626600636589854"/>
          <c:h val="0.75915937591134441"/>
        </c:manualLayout>
      </c:layout>
      <c:scatterChart>
        <c:scatterStyle val="lineMarker"/>
        <c:varyColors val="0"/>
        <c:ser>
          <c:idx val="1"/>
          <c:order val="0"/>
          <c:tx>
            <c:strRef>
              <c:f>'IALTFM=2'!$F$16</c:f>
              <c:strCache>
                <c:ptCount val="1"/>
                <c:pt idx="0">
                  <c:v>Analytical</c:v>
                </c:pt>
              </c:strCache>
            </c:strRef>
          </c:tx>
          <c:spPr>
            <a:ln w="38100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('IALTFM=2'!$D$18:$D$38,'IALTFM=2'!$I$18:$I$38)</c:f>
              <c:numCache>
                <c:formatCode>General</c:formatCode>
                <c:ptCount val="4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</c:v>
                </c:pt>
                <c:pt idx="22">
                  <c:v>2.1</c:v>
                </c:pt>
                <c:pt idx="23">
                  <c:v>2.2000000000000002</c:v>
                </c:pt>
                <c:pt idx="24">
                  <c:v>2.2999999999999998</c:v>
                </c:pt>
                <c:pt idx="25">
                  <c:v>2.4</c:v>
                </c:pt>
                <c:pt idx="26">
                  <c:v>2.5</c:v>
                </c:pt>
                <c:pt idx="27">
                  <c:v>2.6</c:v>
                </c:pt>
                <c:pt idx="28">
                  <c:v>2.7</c:v>
                </c:pt>
                <c:pt idx="29">
                  <c:v>2.8</c:v>
                </c:pt>
                <c:pt idx="30">
                  <c:v>2.9</c:v>
                </c:pt>
                <c:pt idx="31">
                  <c:v>3</c:v>
                </c:pt>
                <c:pt idx="32">
                  <c:v>3.1</c:v>
                </c:pt>
                <c:pt idx="33">
                  <c:v>3.2</c:v>
                </c:pt>
                <c:pt idx="34">
                  <c:v>3.3</c:v>
                </c:pt>
                <c:pt idx="35">
                  <c:v>3.4</c:v>
                </c:pt>
                <c:pt idx="36">
                  <c:v>3.5</c:v>
                </c:pt>
                <c:pt idx="37">
                  <c:v>3.6</c:v>
                </c:pt>
                <c:pt idx="38">
                  <c:v>3.7</c:v>
                </c:pt>
                <c:pt idx="39">
                  <c:v>3.8</c:v>
                </c:pt>
                <c:pt idx="40">
                  <c:v>3.9</c:v>
                </c:pt>
                <c:pt idx="41">
                  <c:v>4</c:v>
                </c:pt>
              </c:numCache>
            </c:numRef>
          </c:xVal>
          <c:yVal>
            <c:numRef>
              <c:f>('IALTFM=2'!$F$18:$F$38,'IALTFM=2'!$K$18:$K$38)</c:f>
              <c:numCache>
                <c:formatCode>General</c:formatCode>
                <c:ptCount val="42"/>
                <c:pt idx="0">
                  <c:v>10000</c:v>
                </c:pt>
                <c:pt idx="1">
                  <c:v>9750</c:v>
                </c:pt>
                <c:pt idx="2">
                  <c:v>9500</c:v>
                </c:pt>
                <c:pt idx="3">
                  <c:v>9250</c:v>
                </c:pt>
                <c:pt idx="4">
                  <c:v>9000</c:v>
                </c:pt>
                <c:pt idx="5">
                  <c:v>8750</c:v>
                </c:pt>
                <c:pt idx="6">
                  <c:v>8500</c:v>
                </c:pt>
                <c:pt idx="7">
                  <c:v>8250</c:v>
                </c:pt>
                <c:pt idx="8">
                  <c:v>8000</c:v>
                </c:pt>
                <c:pt idx="9">
                  <c:v>7750</c:v>
                </c:pt>
                <c:pt idx="10">
                  <c:v>7500</c:v>
                </c:pt>
                <c:pt idx="11">
                  <c:v>7250</c:v>
                </c:pt>
                <c:pt idx="12">
                  <c:v>7000</c:v>
                </c:pt>
                <c:pt idx="13">
                  <c:v>6750</c:v>
                </c:pt>
                <c:pt idx="14">
                  <c:v>6500</c:v>
                </c:pt>
                <c:pt idx="15">
                  <c:v>6250</c:v>
                </c:pt>
                <c:pt idx="16">
                  <c:v>6000</c:v>
                </c:pt>
                <c:pt idx="17">
                  <c:v>5750</c:v>
                </c:pt>
                <c:pt idx="18">
                  <c:v>5500</c:v>
                </c:pt>
                <c:pt idx="19">
                  <c:v>5250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5000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  <c:pt idx="33">
                  <c:v>5000</c:v>
                </c:pt>
                <c:pt idx="34">
                  <c:v>5000</c:v>
                </c:pt>
                <c:pt idx="35">
                  <c:v>5000</c:v>
                </c:pt>
                <c:pt idx="36">
                  <c:v>5000</c:v>
                </c:pt>
                <c:pt idx="37">
                  <c:v>5000</c:v>
                </c:pt>
                <c:pt idx="38">
                  <c:v>5000</c:v>
                </c:pt>
                <c:pt idx="39">
                  <c:v>5000</c:v>
                </c:pt>
                <c:pt idx="40">
                  <c:v>5000</c:v>
                </c:pt>
                <c:pt idx="41">
                  <c:v>5000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'IALTFM=2'!$P$17</c:f>
              <c:strCache>
                <c:ptCount val="1"/>
                <c:pt idx="0">
                  <c:v>IALTFM=2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7"/>
            <c:spPr>
              <a:noFill/>
              <a:ln w="19050">
                <a:solidFill>
                  <a:schemeClr val="tx1"/>
                </a:solidFill>
              </a:ln>
            </c:spPr>
          </c:marker>
          <c:xVal>
            <c:numRef>
              <c:f>'IALTFM=2'!$N$18:$N$25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</c:numCache>
            </c:numRef>
          </c:xVal>
          <c:yVal>
            <c:numRef>
              <c:f>'IALTFM=2'!$P$18:$P$25</c:f>
              <c:numCache>
                <c:formatCode>General</c:formatCode>
                <c:ptCount val="8"/>
                <c:pt idx="0">
                  <c:v>8749.9</c:v>
                </c:pt>
                <c:pt idx="1">
                  <c:v>7499.9</c:v>
                </c:pt>
                <c:pt idx="2">
                  <c:v>6249.9</c:v>
                </c:pt>
                <c:pt idx="3">
                  <c:v>4999.8999999999996</c:v>
                </c:pt>
                <c:pt idx="4">
                  <c:v>4999.8999999999996</c:v>
                </c:pt>
                <c:pt idx="5">
                  <c:v>4999.8999999999996</c:v>
                </c:pt>
                <c:pt idx="6">
                  <c:v>4999.8999999999996</c:v>
                </c:pt>
                <c:pt idx="7">
                  <c:v>4999.8999999999996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37728"/>
        <c:axId val="88140032"/>
      </c:scatterChart>
      <c:valAx>
        <c:axId val="88137728"/>
        <c:scaling>
          <c:orientation val="minMax"/>
          <c:max val="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140032"/>
        <c:crosses val="autoZero"/>
        <c:crossBetween val="midCat"/>
        <c:majorUnit val="0.5"/>
      </c:valAx>
      <c:valAx>
        <c:axId val="88140032"/>
        <c:scaling>
          <c:orientation val="minMax"/>
          <c:max val="12000"/>
          <c:min val="2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(kg)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1377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983417774180528"/>
          <c:y val="9.0840259550889466E-2"/>
          <c:w val="0.18053536865491215"/>
          <c:h val="0.1736931321084864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15649320454144"/>
          <c:y val="6.2708151064450282E-2"/>
          <c:w val="0.83626600636589854"/>
          <c:h val="0.75915937591134441"/>
        </c:manualLayout>
      </c:layout>
      <c:scatterChart>
        <c:scatterStyle val="lineMarker"/>
        <c:varyColors val="0"/>
        <c:ser>
          <c:idx val="2"/>
          <c:order val="0"/>
          <c:tx>
            <c:strRef>
              <c:f>'IALTFM=2'!$G$16</c:f>
              <c:strCache>
                <c:ptCount val="1"/>
                <c:pt idx="0">
                  <c:v>Analytical</c:v>
                </c:pt>
              </c:strCache>
            </c:strRef>
          </c:tx>
          <c:spPr>
            <a:ln w="38100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('IALTFM=2'!$D$18:$D$38,'IALTFM=2'!$I$18:$I$38)</c:f>
              <c:numCache>
                <c:formatCode>General</c:formatCode>
                <c:ptCount val="4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</c:v>
                </c:pt>
                <c:pt idx="22">
                  <c:v>2.1</c:v>
                </c:pt>
                <c:pt idx="23">
                  <c:v>2.2000000000000002</c:v>
                </c:pt>
                <c:pt idx="24">
                  <c:v>2.2999999999999998</c:v>
                </c:pt>
                <c:pt idx="25">
                  <c:v>2.4</c:v>
                </c:pt>
                <c:pt idx="26">
                  <c:v>2.5</c:v>
                </c:pt>
                <c:pt idx="27">
                  <c:v>2.6</c:v>
                </c:pt>
                <c:pt idx="28">
                  <c:v>2.7</c:v>
                </c:pt>
                <c:pt idx="29">
                  <c:v>2.8</c:v>
                </c:pt>
                <c:pt idx="30">
                  <c:v>2.9</c:v>
                </c:pt>
                <c:pt idx="31">
                  <c:v>3</c:v>
                </c:pt>
                <c:pt idx="32">
                  <c:v>3.1</c:v>
                </c:pt>
                <c:pt idx="33">
                  <c:v>3.2</c:v>
                </c:pt>
                <c:pt idx="34">
                  <c:v>3.3</c:v>
                </c:pt>
                <c:pt idx="35">
                  <c:v>3.4</c:v>
                </c:pt>
                <c:pt idx="36">
                  <c:v>3.5</c:v>
                </c:pt>
                <c:pt idx="37">
                  <c:v>3.6</c:v>
                </c:pt>
                <c:pt idx="38">
                  <c:v>3.7</c:v>
                </c:pt>
                <c:pt idx="39">
                  <c:v>3.8</c:v>
                </c:pt>
                <c:pt idx="40">
                  <c:v>3.9</c:v>
                </c:pt>
                <c:pt idx="41">
                  <c:v>4</c:v>
                </c:pt>
              </c:numCache>
            </c:numRef>
          </c:xVal>
          <c:yVal>
            <c:numRef>
              <c:f>('IALTFM=2'!$G$18:$G$38,'IALTFM=2'!$L$18:$L$38)</c:f>
              <c:numCache>
                <c:formatCode>General</c:formatCode>
                <c:ptCount val="4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95.238095238095241</c:v>
                </c:pt>
                <c:pt idx="23">
                  <c:v>90.909090909090907</c:v>
                </c:pt>
                <c:pt idx="24">
                  <c:v>86.956521739130451</c:v>
                </c:pt>
                <c:pt idx="25">
                  <c:v>83.333333333333343</c:v>
                </c:pt>
                <c:pt idx="26">
                  <c:v>80.000000000000014</c:v>
                </c:pt>
                <c:pt idx="27">
                  <c:v>76.92307692307692</c:v>
                </c:pt>
                <c:pt idx="28">
                  <c:v>74.074074074074076</c:v>
                </c:pt>
                <c:pt idx="29">
                  <c:v>71.428571428571445</c:v>
                </c:pt>
                <c:pt idx="30">
                  <c:v>68.965517241379331</c:v>
                </c:pt>
                <c:pt idx="31">
                  <c:v>66.666666666666686</c:v>
                </c:pt>
                <c:pt idx="32">
                  <c:v>64.516129032258078</c:v>
                </c:pt>
                <c:pt idx="33">
                  <c:v>62.500000000000014</c:v>
                </c:pt>
                <c:pt idx="34">
                  <c:v>60.60606060606063</c:v>
                </c:pt>
                <c:pt idx="35">
                  <c:v>58.823529411764724</c:v>
                </c:pt>
                <c:pt idx="36">
                  <c:v>57.14285714285716</c:v>
                </c:pt>
                <c:pt idx="37">
                  <c:v>55.555555555555571</c:v>
                </c:pt>
                <c:pt idx="38">
                  <c:v>54.05405405405407</c:v>
                </c:pt>
                <c:pt idx="39">
                  <c:v>52.631578947368446</c:v>
                </c:pt>
                <c:pt idx="40">
                  <c:v>51.282051282051306</c:v>
                </c:pt>
                <c:pt idx="41">
                  <c:v>50.000000000000021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'IALTFM=2'!$Q$17</c:f>
              <c:strCache>
                <c:ptCount val="1"/>
                <c:pt idx="0">
                  <c:v>IALTFM=2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7"/>
            <c:spPr>
              <a:noFill/>
              <a:ln w="19050">
                <a:solidFill>
                  <a:schemeClr val="tx1"/>
                </a:solidFill>
              </a:ln>
            </c:spPr>
          </c:marker>
          <c:xVal>
            <c:numRef>
              <c:f>'IALTFM=2'!$N$18:$N$25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</c:numCache>
            </c:numRef>
          </c:xVal>
          <c:yVal>
            <c:numRef>
              <c:f>'IALTFM=2'!$Q$18:$Q$25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80</c:v>
                </c:pt>
                <c:pt idx="5">
                  <c:v>66.7</c:v>
                </c:pt>
                <c:pt idx="6">
                  <c:v>57.1</c:v>
                </c:pt>
                <c:pt idx="7">
                  <c:v>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61664"/>
        <c:axId val="88180608"/>
      </c:scatterChart>
      <c:valAx>
        <c:axId val="88161664"/>
        <c:scaling>
          <c:orientation val="minMax"/>
          <c:max val="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180608"/>
        <c:crosses val="autoZero"/>
        <c:crossBetween val="midCat"/>
        <c:majorUnit val="0.5"/>
      </c:valAx>
      <c:valAx>
        <c:axId val="88180608"/>
        <c:scaling>
          <c:orientation val="minMax"/>
          <c:min val="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Concentration (kg/m3)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1616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876292576047311"/>
          <c:y val="8.1581000291630207E-2"/>
          <c:w val="0.19142924890433174"/>
          <c:h val="0.1690635024788567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15649320454144"/>
          <c:y val="6.2708151064450282E-2"/>
          <c:w val="0.83626600636589854"/>
          <c:h val="0.75915937591134441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Sheet1!$F$16</c:f>
              <c:strCache>
                <c:ptCount val="1"/>
                <c:pt idx="0">
                  <c:v>Analytical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(Sheet1!$D$18:$D$38,Sheet1!$I$18:$I$38)</c:f>
              <c:numCache>
                <c:formatCode>General</c:formatCode>
                <c:ptCount val="4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</c:v>
                </c:pt>
                <c:pt idx="22">
                  <c:v>2.1</c:v>
                </c:pt>
                <c:pt idx="23">
                  <c:v>2.2000000000000002</c:v>
                </c:pt>
                <c:pt idx="24">
                  <c:v>2.2999999999999998</c:v>
                </c:pt>
                <c:pt idx="25">
                  <c:v>2.4</c:v>
                </c:pt>
                <c:pt idx="26">
                  <c:v>2.5</c:v>
                </c:pt>
                <c:pt idx="27">
                  <c:v>2.6</c:v>
                </c:pt>
                <c:pt idx="28">
                  <c:v>2.7</c:v>
                </c:pt>
                <c:pt idx="29">
                  <c:v>2.8</c:v>
                </c:pt>
                <c:pt idx="30">
                  <c:v>2.9</c:v>
                </c:pt>
                <c:pt idx="31">
                  <c:v>3</c:v>
                </c:pt>
                <c:pt idx="32">
                  <c:v>3.1</c:v>
                </c:pt>
                <c:pt idx="33">
                  <c:v>3.2</c:v>
                </c:pt>
                <c:pt idx="34">
                  <c:v>3.3</c:v>
                </c:pt>
                <c:pt idx="35">
                  <c:v>3.4</c:v>
                </c:pt>
                <c:pt idx="36">
                  <c:v>3.5</c:v>
                </c:pt>
                <c:pt idx="37">
                  <c:v>3.6</c:v>
                </c:pt>
                <c:pt idx="38">
                  <c:v>3.7</c:v>
                </c:pt>
                <c:pt idx="39">
                  <c:v>3.8</c:v>
                </c:pt>
                <c:pt idx="40">
                  <c:v>3.9</c:v>
                </c:pt>
                <c:pt idx="41">
                  <c:v>4</c:v>
                </c:pt>
              </c:numCache>
            </c:numRef>
          </c:xVal>
          <c:yVal>
            <c:numRef>
              <c:f>(Sheet1!$F$18:$F$38,Sheet1!$K$18:$K$38)</c:f>
              <c:numCache>
                <c:formatCode>General</c:formatCode>
                <c:ptCount val="42"/>
                <c:pt idx="0">
                  <c:v>10000</c:v>
                </c:pt>
                <c:pt idx="1">
                  <c:v>9750</c:v>
                </c:pt>
                <c:pt idx="2">
                  <c:v>9500</c:v>
                </c:pt>
                <c:pt idx="3">
                  <c:v>9250</c:v>
                </c:pt>
                <c:pt idx="4">
                  <c:v>9000</c:v>
                </c:pt>
                <c:pt idx="5">
                  <c:v>8750</c:v>
                </c:pt>
                <c:pt idx="6">
                  <c:v>8500</c:v>
                </c:pt>
                <c:pt idx="7">
                  <c:v>8250</c:v>
                </c:pt>
                <c:pt idx="8">
                  <c:v>8000</c:v>
                </c:pt>
                <c:pt idx="9">
                  <c:v>7750</c:v>
                </c:pt>
                <c:pt idx="10">
                  <c:v>7500</c:v>
                </c:pt>
                <c:pt idx="11">
                  <c:v>7250</c:v>
                </c:pt>
                <c:pt idx="12">
                  <c:v>7000</c:v>
                </c:pt>
                <c:pt idx="13">
                  <c:v>6750</c:v>
                </c:pt>
                <c:pt idx="14">
                  <c:v>6500</c:v>
                </c:pt>
                <c:pt idx="15">
                  <c:v>6250</c:v>
                </c:pt>
                <c:pt idx="16">
                  <c:v>6000</c:v>
                </c:pt>
                <c:pt idx="17">
                  <c:v>5750</c:v>
                </c:pt>
                <c:pt idx="18">
                  <c:v>5500</c:v>
                </c:pt>
                <c:pt idx="19">
                  <c:v>5250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5000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  <c:pt idx="33">
                  <c:v>5000</c:v>
                </c:pt>
                <c:pt idx="34">
                  <c:v>5000</c:v>
                </c:pt>
                <c:pt idx="35">
                  <c:v>5000</c:v>
                </c:pt>
                <c:pt idx="36">
                  <c:v>5000</c:v>
                </c:pt>
                <c:pt idx="37">
                  <c:v>5000</c:v>
                </c:pt>
                <c:pt idx="38">
                  <c:v>5000</c:v>
                </c:pt>
                <c:pt idx="39">
                  <c:v>5000</c:v>
                </c:pt>
                <c:pt idx="40">
                  <c:v>5000</c:v>
                </c:pt>
                <c:pt idx="41">
                  <c:v>5000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Sheet1!$P$17</c:f>
              <c:strCache>
                <c:ptCount val="1"/>
                <c:pt idx="0">
                  <c:v>IALTFM_old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xVal>
            <c:numRef>
              <c:f>Sheet1!$N$18:$N$25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</c:numCache>
            </c:numRef>
          </c:xVal>
          <c:yVal>
            <c:numRef>
              <c:f>Sheet1!$P$18:$P$25</c:f>
              <c:numCache>
                <c:formatCode>General</c:formatCode>
                <c:ptCount val="8"/>
                <c:pt idx="0">
                  <c:v>4999.8999999999996</c:v>
                </c:pt>
                <c:pt idx="1">
                  <c:v>3999.9</c:v>
                </c:pt>
                <c:pt idx="2">
                  <c:v>3199.9</c:v>
                </c:pt>
                <c:pt idx="3">
                  <c:v>2559.9</c:v>
                </c:pt>
                <c:pt idx="4">
                  <c:v>4479.8999999999996</c:v>
                </c:pt>
                <c:pt idx="5">
                  <c:v>4479.8999999999996</c:v>
                </c:pt>
                <c:pt idx="6">
                  <c:v>4479.8999999999996</c:v>
                </c:pt>
                <c:pt idx="7">
                  <c:v>4479.8999999999996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Sheet1!$S$17</c:f>
              <c:strCache>
                <c:ptCount val="1"/>
                <c:pt idx="0">
                  <c:v>IALTFM=1</c:v>
                </c:pt>
              </c:strCache>
            </c:strRef>
          </c:tx>
          <c:marker>
            <c:symbol val="none"/>
          </c:marker>
          <c:xVal>
            <c:numRef>
              <c:f>Sheet1!$N$18:$N$25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</c:numCache>
            </c:numRef>
          </c:xVal>
          <c:yVal>
            <c:numRef>
              <c:f>Sheet1!$S$18:$S$25</c:f>
              <c:numCache>
                <c:formatCode>General</c:formatCode>
                <c:ptCount val="8"/>
                <c:pt idx="0">
                  <c:v>8749.9</c:v>
                </c:pt>
                <c:pt idx="1">
                  <c:v>7499.9</c:v>
                </c:pt>
                <c:pt idx="2">
                  <c:v>6249.9</c:v>
                </c:pt>
                <c:pt idx="3">
                  <c:v>4999.8999999999996</c:v>
                </c:pt>
                <c:pt idx="4">
                  <c:v>5468.7</c:v>
                </c:pt>
                <c:pt idx="5">
                  <c:v>5624.9</c:v>
                </c:pt>
                <c:pt idx="6">
                  <c:v>5468.7</c:v>
                </c:pt>
                <c:pt idx="7">
                  <c:v>4999.8999999999996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Sheet1!$P$28</c:f>
              <c:strCache>
                <c:ptCount val="1"/>
                <c:pt idx="0">
                  <c:v>Orig MT3D</c:v>
                </c:pt>
              </c:strCache>
            </c:strRef>
          </c:tx>
          <c:marker>
            <c:symbol val="none"/>
          </c:marker>
          <c:xVal>
            <c:numRef>
              <c:f>Sheet1!$N$29:$N$36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</c:numCache>
            </c:numRef>
          </c:xVal>
          <c:yVal>
            <c:numRef>
              <c:f>Sheet1!$P$29:$P$36</c:f>
              <c:numCache>
                <c:formatCode>General</c:formatCode>
                <c:ptCount val="8"/>
                <c:pt idx="0">
                  <c:v>4999.8999999999996</c:v>
                </c:pt>
                <c:pt idx="1">
                  <c:v>4999.8999999999996</c:v>
                </c:pt>
                <c:pt idx="2">
                  <c:v>4999.8999999999996</c:v>
                </c:pt>
                <c:pt idx="3">
                  <c:v>4999.8999999999996</c:v>
                </c:pt>
                <c:pt idx="4">
                  <c:v>8888.7999999999993</c:v>
                </c:pt>
                <c:pt idx="5">
                  <c:v>7901.1</c:v>
                </c:pt>
                <c:pt idx="6">
                  <c:v>7023.2</c:v>
                </c:pt>
                <c:pt idx="7">
                  <c:v>6242.9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Sheet1!$V$17</c:f>
              <c:strCache>
                <c:ptCount val="1"/>
                <c:pt idx="0">
                  <c:v>IALTFM=2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noFill/>
            </c:spPr>
          </c:marker>
          <c:xVal>
            <c:numRef>
              <c:f>Sheet1!$N$18:$N$25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</c:numCache>
            </c:numRef>
          </c:xVal>
          <c:yVal>
            <c:numRef>
              <c:f>Sheet1!$V$18:$V$25</c:f>
              <c:numCache>
                <c:formatCode>General</c:formatCode>
                <c:ptCount val="8"/>
                <c:pt idx="0">
                  <c:v>8749.9</c:v>
                </c:pt>
                <c:pt idx="1">
                  <c:v>7499.9</c:v>
                </c:pt>
                <c:pt idx="2">
                  <c:v>6249.9</c:v>
                </c:pt>
                <c:pt idx="3">
                  <c:v>4999.8999999999996</c:v>
                </c:pt>
                <c:pt idx="4">
                  <c:v>4999.8999999999996</c:v>
                </c:pt>
                <c:pt idx="5">
                  <c:v>4999.8999999999996</c:v>
                </c:pt>
                <c:pt idx="6">
                  <c:v>4999.8999999999996</c:v>
                </c:pt>
                <c:pt idx="7">
                  <c:v>4999.8999999999996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44256"/>
        <c:axId val="87346560"/>
      </c:scatterChart>
      <c:valAx>
        <c:axId val="87344256"/>
        <c:scaling>
          <c:orientation val="minMax"/>
          <c:max val="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346560"/>
        <c:crosses val="autoZero"/>
        <c:crossBetween val="midCat"/>
        <c:majorUnit val="0.5"/>
      </c:valAx>
      <c:valAx>
        <c:axId val="87346560"/>
        <c:scaling>
          <c:orientation val="minMax"/>
          <c:max val="12000"/>
          <c:min val="2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(kg)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3442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0500493533213772"/>
          <c:y val="8.1581000291630207E-2"/>
          <c:w val="0.15874760815607292"/>
          <c:h val="0.3357301691455234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15649320454144"/>
          <c:y val="6.2708151064450282E-2"/>
          <c:w val="0.83626600636589854"/>
          <c:h val="0.75915937591134441"/>
        </c:manualLayout>
      </c:layout>
      <c:scatterChart>
        <c:scatterStyle val="lineMarker"/>
        <c:varyColors val="0"/>
        <c:ser>
          <c:idx val="2"/>
          <c:order val="0"/>
          <c:tx>
            <c:strRef>
              <c:f>Sheet1!$G$16</c:f>
              <c:strCache>
                <c:ptCount val="1"/>
                <c:pt idx="0">
                  <c:v>Analytical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(Sheet1!$D$18:$D$38,Sheet1!$I$18:$I$38)</c:f>
              <c:numCache>
                <c:formatCode>General</c:formatCode>
                <c:ptCount val="4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</c:v>
                </c:pt>
                <c:pt idx="22">
                  <c:v>2.1</c:v>
                </c:pt>
                <c:pt idx="23">
                  <c:v>2.2000000000000002</c:v>
                </c:pt>
                <c:pt idx="24">
                  <c:v>2.2999999999999998</c:v>
                </c:pt>
                <c:pt idx="25">
                  <c:v>2.4</c:v>
                </c:pt>
                <c:pt idx="26">
                  <c:v>2.5</c:v>
                </c:pt>
                <c:pt idx="27">
                  <c:v>2.6</c:v>
                </c:pt>
                <c:pt idx="28">
                  <c:v>2.7</c:v>
                </c:pt>
                <c:pt idx="29">
                  <c:v>2.8</c:v>
                </c:pt>
                <c:pt idx="30">
                  <c:v>2.9</c:v>
                </c:pt>
                <c:pt idx="31">
                  <c:v>3</c:v>
                </c:pt>
                <c:pt idx="32">
                  <c:v>3.1</c:v>
                </c:pt>
                <c:pt idx="33">
                  <c:v>3.2</c:v>
                </c:pt>
                <c:pt idx="34">
                  <c:v>3.3</c:v>
                </c:pt>
                <c:pt idx="35">
                  <c:v>3.4</c:v>
                </c:pt>
                <c:pt idx="36">
                  <c:v>3.5</c:v>
                </c:pt>
                <c:pt idx="37">
                  <c:v>3.6</c:v>
                </c:pt>
                <c:pt idx="38">
                  <c:v>3.7</c:v>
                </c:pt>
                <c:pt idx="39">
                  <c:v>3.8</c:v>
                </c:pt>
                <c:pt idx="40">
                  <c:v>3.9</c:v>
                </c:pt>
                <c:pt idx="41">
                  <c:v>4</c:v>
                </c:pt>
              </c:numCache>
            </c:numRef>
          </c:xVal>
          <c:yVal>
            <c:numRef>
              <c:f>(Sheet1!$G$18:$G$38,Sheet1!$L$18:$L$38)</c:f>
              <c:numCache>
                <c:formatCode>General</c:formatCode>
                <c:ptCount val="4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95.238095238095241</c:v>
                </c:pt>
                <c:pt idx="23">
                  <c:v>90.909090909090907</c:v>
                </c:pt>
                <c:pt idx="24">
                  <c:v>86.956521739130451</c:v>
                </c:pt>
                <c:pt idx="25">
                  <c:v>83.333333333333343</c:v>
                </c:pt>
                <c:pt idx="26">
                  <c:v>80.000000000000014</c:v>
                </c:pt>
                <c:pt idx="27">
                  <c:v>76.92307692307692</c:v>
                </c:pt>
                <c:pt idx="28">
                  <c:v>74.074074074074076</c:v>
                </c:pt>
                <c:pt idx="29">
                  <c:v>71.428571428571445</c:v>
                </c:pt>
                <c:pt idx="30">
                  <c:v>68.965517241379331</c:v>
                </c:pt>
                <c:pt idx="31">
                  <c:v>66.666666666666686</c:v>
                </c:pt>
                <c:pt idx="32">
                  <c:v>64.516129032258078</c:v>
                </c:pt>
                <c:pt idx="33">
                  <c:v>62.500000000000014</c:v>
                </c:pt>
                <c:pt idx="34">
                  <c:v>60.60606060606063</c:v>
                </c:pt>
                <c:pt idx="35">
                  <c:v>58.823529411764724</c:v>
                </c:pt>
                <c:pt idx="36">
                  <c:v>57.14285714285716</c:v>
                </c:pt>
                <c:pt idx="37">
                  <c:v>55.555555555555571</c:v>
                </c:pt>
                <c:pt idx="38">
                  <c:v>54.05405405405407</c:v>
                </c:pt>
                <c:pt idx="39">
                  <c:v>52.631578947368446</c:v>
                </c:pt>
                <c:pt idx="40">
                  <c:v>51.282051282051306</c:v>
                </c:pt>
                <c:pt idx="41">
                  <c:v>50.000000000000021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Sheet1!$Q$17</c:f>
              <c:strCache>
                <c:ptCount val="1"/>
                <c:pt idx="0">
                  <c:v>IALTFM_old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xVal>
            <c:numRef>
              <c:f>Sheet1!$N$18:$N$25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</c:numCache>
            </c:numRef>
          </c:xVal>
          <c:yVal>
            <c:numRef>
              <c:f>Sheet1!$Q$18:$Q$25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64</c:v>
                </c:pt>
                <c:pt idx="3">
                  <c:v>51.2</c:v>
                </c:pt>
                <c:pt idx="4">
                  <c:v>44.8</c:v>
                </c:pt>
                <c:pt idx="5">
                  <c:v>44.8</c:v>
                </c:pt>
                <c:pt idx="6">
                  <c:v>44.8</c:v>
                </c:pt>
                <c:pt idx="7">
                  <c:v>44.8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Sheet1!$T$17</c:f>
              <c:strCache>
                <c:ptCount val="1"/>
                <c:pt idx="0">
                  <c:v>IALTFM=1</c:v>
                </c:pt>
              </c:strCache>
            </c:strRef>
          </c:tx>
          <c:marker>
            <c:symbol val="none"/>
          </c:marker>
          <c:xVal>
            <c:numRef>
              <c:f>Sheet1!$N$18:$N$25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</c:numCache>
            </c:numRef>
          </c:xVal>
          <c:yVal>
            <c:numRef>
              <c:f>Sheet1!$T$18:$T$25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87.5</c:v>
                </c:pt>
                <c:pt idx="5">
                  <c:v>75</c:v>
                </c:pt>
                <c:pt idx="6">
                  <c:v>62.5</c:v>
                </c:pt>
                <c:pt idx="7">
                  <c:v>50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Sheet1!$Q$28</c:f>
              <c:strCache>
                <c:ptCount val="1"/>
                <c:pt idx="0">
                  <c:v>Orig MT3D</c:v>
                </c:pt>
              </c:strCache>
            </c:strRef>
          </c:tx>
          <c:marker>
            <c:symbol val="none"/>
          </c:marker>
          <c:xVal>
            <c:numRef>
              <c:f>Sheet1!$N$29:$N$37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</c:numCache>
            </c:numRef>
          </c:xVal>
          <c:yVal>
            <c:numRef>
              <c:f>Sheet1!$Q$29:$Q$36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88.9</c:v>
                </c:pt>
                <c:pt idx="5">
                  <c:v>79</c:v>
                </c:pt>
                <c:pt idx="6">
                  <c:v>70.2</c:v>
                </c:pt>
                <c:pt idx="7">
                  <c:v>62.4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Sheet1!$W$17</c:f>
              <c:strCache>
                <c:ptCount val="1"/>
                <c:pt idx="0">
                  <c:v>IALTFM=2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noFill/>
            </c:spPr>
          </c:marker>
          <c:xVal>
            <c:numRef>
              <c:f>Sheet1!$N$18:$N$25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</c:numCache>
            </c:numRef>
          </c:xVal>
          <c:yVal>
            <c:numRef>
              <c:f>Sheet1!$W$18:$W$25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80</c:v>
                </c:pt>
                <c:pt idx="5">
                  <c:v>66.7</c:v>
                </c:pt>
                <c:pt idx="6">
                  <c:v>57.1</c:v>
                </c:pt>
                <c:pt idx="7">
                  <c:v>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44480"/>
        <c:axId val="87459328"/>
      </c:scatterChart>
      <c:valAx>
        <c:axId val="87444480"/>
        <c:scaling>
          <c:orientation val="minMax"/>
          <c:max val="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459328"/>
        <c:crosses val="autoZero"/>
        <c:crossBetween val="midCat"/>
        <c:majorUnit val="0.5"/>
      </c:valAx>
      <c:valAx>
        <c:axId val="87459328"/>
        <c:scaling>
          <c:orientation val="minMax"/>
          <c:min val="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Concentration (kg/m3)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4444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32323270075712"/>
          <c:y val="8.1581000291630207E-2"/>
          <c:w val="0.13695984765723368"/>
          <c:h val="0.326470909886264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15649320454144"/>
          <c:y val="6.2708151064450282E-2"/>
          <c:w val="0.83626600636589854"/>
          <c:h val="0.75915937591134441"/>
        </c:manualLayout>
      </c:layout>
      <c:scatterChart>
        <c:scatterStyle val="lineMarker"/>
        <c:varyColors val="0"/>
        <c:ser>
          <c:idx val="0"/>
          <c:order val="0"/>
          <c:tx>
            <c:strRef>
              <c:f>OrigMT3D!$E$16</c:f>
              <c:strCache>
                <c:ptCount val="1"/>
                <c:pt idx="0">
                  <c:v>Analytical</c:v>
                </c:pt>
              </c:strCache>
            </c:strRef>
          </c:tx>
          <c:spPr>
            <a:ln w="38100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(OrigMT3D!$D$18:$D$38,OrigMT3D!$I$18:$I$38)</c:f>
              <c:numCache>
                <c:formatCode>General</c:formatCode>
                <c:ptCount val="4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</c:v>
                </c:pt>
                <c:pt idx="22">
                  <c:v>2.1</c:v>
                </c:pt>
                <c:pt idx="23">
                  <c:v>2.2000000000000002</c:v>
                </c:pt>
                <c:pt idx="24">
                  <c:v>2.2999999999999998</c:v>
                </c:pt>
                <c:pt idx="25">
                  <c:v>2.4</c:v>
                </c:pt>
                <c:pt idx="26">
                  <c:v>2.5</c:v>
                </c:pt>
                <c:pt idx="27">
                  <c:v>2.6</c:v>
                </c:pt>
                <c:pt idx="28">
                  <c:v>2.7</c:v>
                </c:pt>
                <c:pt idx="29">
                  <c:v>2.8</c:v>
                </c:pt>
                <c:pt idx="30">
                  <c:v>2.9</c:v>
                </c:pt>
                <c:pt idx="31">
                  <c:v>3</c:v>
                </c:pt>
                <c:pt idx="32">
                  <c:v>3.1</c:v>
                </c:pt>
                <c:pt idx="33">
                  <c:v>3.2</c:v>
                </c:pt>
                <c:pt idx="34">
                  <c:v>3.3</c:v>
                </c:pt>
                <c:pt idx="35">
                  <c:v>3.4</c:v>
                </c:pt>
                <c:pt idx="36">
                  <c:v>3.5</c:v>
                </c:pt>
                <c:pt idx="37">
                  <c:v>3.6</c:v>
                </c:pt>
                <c:pt idx="38">
                  <c:v>3.7</c:v>
                </c:pt>
                <c:pt idx="39">
                  <c:v>3.8</c:v>
                </c:pt>
                <c:pt idx="40">
                  <c:v>3.9</c:v>
                </c:pt>
                <c:pt idx="41">
                  <c:v>4</c:v>
                </c:pt>
              </c:numCache>
            </c:numRef>
          </c:xVal>
          <c:yVal>
            <c:numRef>
              <c:f>(OrigMT3D!$E$18:$E$38,OrigMT3D!$J$18:$J$38)</c:f>
              <c:numCache>
                <c:formatCode>General</c:formatCode>
                <c:ptCount val="42"/>
                <c:pt idx="0">
                  <c:v>100</c:v>
                </c:pt>
                <c:pt idx="1">
                  <c:v>97.5</c:v>
                </c:pt>
                <c:pt idx="2">
                  <c:v>95</c:v>
                </c:pt>
                <c:pt idx="3">
                  <c:v>92.5</c:v>
                </c:pt>
                <c:pt idx="4">
                  <c:v>90</c:v>
                </c:pt>
                <c:pt idx="5">
                  <c:v>87.5</c:v>
                </c:pt>
                <c:pt idx="6">
                  <c:v>85</c:v>
                </c:pt>
                <c:pt idx="7">
                  <c:v>82.5</c:v>
                </c:pt>
                <c:pt idx="8">
                  <c:v>80</c:v>
                </c:pt>
                <c:pt idx="9">
                  <c:v>77.5</c:v>
                </c:pt>
                <c:pt idx="10">
                  <c:v>75</c:v>
                </c:pt>
                <c:pt idx="11">
                  <c:v>72.5</c:v>
                </c:pt>
                <c:pt idx="12">
                  <c:v>70</c:v>
                </c:pt>
                <c:pt idx="13">
                  <c:v>67.5</c:v>
                </c:pt>
                <c:pt idx="14">
                  <c:v>65</c:v>
                </c:pt>
                <c:pt idx="15">
                  <c:v>62.5</c:v>
                </c:pt>
                <c:pt idx="16">
                  <c:v>60</c:v>
                </c:pt>
                <c:pt idx="17">
                  <c:v>57.5</c:v>
                </c:pt>
                <c:pt idx="18">
                  <c:v>55</c:v>
                </c:pt>
                <c:pt idx="19">
                  <c:v>52.5</c:v>
                </c:pt>
                <c:pt idx="20">
                  <c:v>50</c:v>
                </c:pt>
                <c:pt idx="21">
                  <c:v>50</c:v>
                </c:pt>
                <c:pt idx="22">
                  <c:v>52.5</c:v>
                </c:pt>
                <c:pt idx="23">
                  <c:v>55</c:v>
                </c:pt>
                <c:pt idx="24">
                  <c:v>57.499999999999993</c:v>
                </c:pt>
                <c:pt idx="25">
                  <c:v>59.999999999999993</c:v>
                </c:pt>
                <c:pt idx="26">
                  <c:v>62.499999999999993</c:v>
                </c:pt>
                <c:pt idx="27">
                  <c:v>65</c:v>
                </c:pt>
                <c:pt idx="28">
                  <c:v>67.5</c:v>
                </c:pt>
                <c:pt idx="29">
                  <c:v>69.999999999999986</c:v>
                </c:pt>
                <c:pt idx="30">
                  <c:v>72.499999999999986</c:v>
                </c:pt>
                <c:pt idx="31">
                  <c:v>74.999999999999986</c:v>
                </c:pt>
                <c:pt idx="32">
                  <c:v>77.499999999999986</c:v>
                </c:pt>
                <c:pt idx="33">
                  <c:v>79.999999999999986</c:v>
                </c:pt>
                <c:pt idx="34">
                  <c:v>82.499999999999972</c:v>
                </c:pt>
                <c:pt idx="35">
                  <c:v>84.999999999999972</c:v>
                </c:pt>
                <c:pt idx="36">
                  <c:v>87.499999999999972</c:v>
                </c:pt>
                <c:pt idx="37">
                  <c:v>89.999999999999972</c:v>
                </c:pt>
                <c:pt idx="38">
                  <c:v>92.499999999999972</c:v>
                </c:pt>
                <c:pt idx="39">
                  <c:v>94.999999999999957</c:v>
                </c:pt>
                <c:pt idx="40">
                  <c:v>97.499999999999957</c:v>
                </c:pt>
                <c:pt idx="41">
                  <c:v>99.999999999999957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OrigMT3D!$O$17</c:f>
              <c:strCache>
                <c:ptCount val="1"/>
                <c:pt idx="0">
                  <c:v>Orig MT3D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7"/>
            <c:spPr>
              <a:noFill/>
              <a:ln w="19050">
                <a:solidFill>
                  <a:schemeClr val="tx1"/>
                </a:solidFill>
              </a:ln>
            </c:spPr>
          </c:marker>
          <c:xVal>
            <c:numRef>
              <c:f>OrigMT3D!$N$18:$N$25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</c:numCache>
            </c:numRef>
          </c:xVal>
          <c:yVal>
            <c:numRef>
              <c:f>OrigMT3D!$O$18:$O$25</c:f>
              <c:numCache>
                <c:formatCode>General</c:formatCode>
                <c:ptCount val="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10688"/>
        <c:axId val="86612992"/>
      </c:scatterChart>
      <c:valAx>
        <c:axId val="86610688"/>
        <c:scaling>
          <c:orientation val="minMax"/>
          <c:max val="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612992"/>
        <c:crosses val="autoZero"/>
        <c:crossBetween val="midCat"/>
        <c:majorUnit val="0.5"/>
      </c:valAx>
      <c:valAx>
        <c:axId val="86612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Volume (m3)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6106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816658691300643"/>
          <c:y val="0.60935877806940797"/>
          <c:w val="0.17119775701255247"/>
          <c:h val="0.1736931321084864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15649320454144"/>
          <c:y val="6.2708151064450282E-2"/>
          <c:w val="0.83626600636589854"/>
          <c:h val="0.75915937591134441"/>
        </c:manualLayout>
      </c:layout>
      <c:scatterChart>
        <c:scatterStyle val="lineMarker"/>
        <c:varyColors val="0"/>
        <c:ser>
          <c:idx val="1"/>
          <c:order val="0"/>
          <c:tx>
            <c:strRef>
              <c:f>OrigMT3D!$F$16</c:f>
              <c:strCache>
                <c:ptCount val="1"/>
                <c:pt idx="0">
                  <c:v>Analytical</c:v>
                </c:pt>
              </c:strCache>
            </c:strRef>
          </c:tx>
          <c:spPr>
            <a:ln w="38100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(OrigMT3D!$D$18:$D$38,OrigMT3D!$I$18:$I$38)</c:f>
              <c:numCache>
                <c:formatCode>General</c:formatCode>
                <c:ptCount val="4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</c:v>
                </c:pt>
                <c:pt idx="22">
                  <c:v>2.1</c:v>
                </c:pt>
                <c:pt idx="23">
                  <c:v>2.2000000000000002</c:v>
                </c:pt>
                <c:pt idx="24">
                  <c:v>2.2999999999999998</c:v>
                </c:pt>
                <c:pt idx="25">
                  <c:v>2.4</c:v>
                </c:pt>
                <c:pt idx="26">
                  <c:v>2.5</c:v>
                </c:pt>
                <c:pt idx="27">
                  <c:v>2.6</c:v>
                </c:pt>
                <c:pt idx="28">
                  <c:v>2.7</c:v>
                </c:pt>
                <c:pt idx="29">
                  <c:v>2.8</c:v>
                </c:pt>
                <c:pt idx="30">
                  <c:v>2.9</c:v>
                </c:pt>
                <c:pt idx="31">
                  <c:v>3</c:v>
                </c:pt>
                <c:pt idx="32">
                  <c:v>3.1</c:v>
                </c:pt>
                <c:pt idx="33">
                  <c:v>3.2</c:v>
                </c:pt>
                <c:pt idx="34">
                  <c:v>3.3</c:v>
                </c:pt>
                <c:pt idx="35">
                  <c:v>3.4</c:v>
                </c:pt>
                <c:pt idx="36">
                  <c:v>3.5</c:v>
                </c:pt>
                <c:pt idx="37">
                  <c:v>3.6</c:v>
                </c:pt>
                <c:pt idx="38">
                  <c:v>3.7</c:v>
                </c:pt>
                <c:pt idx="39">
                  <c:v>3.8</c:v>
                </c:pt>
                <c:pt idx="40">
                  <c:v>3.9</c:v>
                </c:pt>
                <c:pt idx="41">
                  <c:v>4</c:v>
                </c:pt>
              </c:numCache>
            </c:numRef>
          </c:xVal>
          <c:yVal>
            <c:numRef>
              <c:f>(OrigMT3D!$F$18:$F$38,OrigMT3D!$K$18:$K$38)</c:f>
              <c:numCache>
                <c:formatCode>General</c:formatCode>
                <c:ptCount val="42"/>
                <c:pt idx="0">
                  <c:v>10000</c:v>
                </c:pt>
                <c:pt idx="1">
                  <c:v>9750</c:v>
                </c:pt>
                <c:pt idx="2">
                  <c:v>9500</c:v>
                </c:pt>
                <c:pt idx="3">
                  <c:v>9250</c:v>
                </c:pt>
                <c:pt idx="4">
                  <c:v>9000</c:v>
                </c:pt>
                <c:pt idx="5">
                  <c:v>8750</c:v>
                </c:pt>
                <c:pt idx="6">
                  <c:v>8500</c:v>
                </c:pt>
                <c:pt idx="7">
                  <c:v>8250</c:v>
                </c:pt>
                <c:pt idx="8">
                  <c:v>8000</c:v>
                </c:pt>
                <c:pt idx="9">
                  <c:v>7750</c:v>
                </c:pt>
                <c:pt idx="10">
                  <c:v>7500</c:v>
                </c:pt>
                <c:pt idx="11">
                  <c:v>7250</c:v>
                </c:pt>
                <c:pt idx="12">
                  <c:v>7000</c:v>
                </c:pt>
                <c:pt idx="13">
                  <c:v>6750</c:v>
                </c:pt>
                <c:pt idx="14">
                  <c:v>6500</c:v>
                </c:pt>
                <c:pt idx="15">
                  <c:v>6250</c:v>
                </c:pt>
                <c:pt idx="16">
                  <c:v>6000</c:v>
                </c:pt>
                <c:pt idx="17">
                  <c:v>5750</c:v>
                </c:pt>
                <c:pt idx="18">
                  <c:v>5500</c:v>
                </c:pt>
                <c:pt idx="19">
                  <c:v>5250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5000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  <c:pt idx="33">
                  <c:v>5000</c:v>
                </c:pt>
                <c:pt idx="34">
                  <c:v>5000</c:v>
                </c:pt>
                <c:pt idx="35">
                  <c:v>5000</c:v>
                </c:pt>
                <c:pt idx="36">
                  <c:v>5000</c:v>
                </c:pt>
                <c:pt idx="37">
                  <c:v>5000</c:v>
                </c:pt>
                <c:pt idx="38">
                  <c:v>5000</c:v>
                </c:pt>
                <c:pt idx="39">
                  <c:v>5000</c:v>
                </c:pt>
                <c:pt idx="40">
                  <c:v>5000</c:v>
                </c:pt>
                <c:pt idx="41">
                  <c:v>5000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OrigMT3D!$P$17</c:f>
              <c:strCache>
                <c:ptCount val="1"/>
                <c:pt idx="0">
                  <c:v>Orig MT3D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7"/>
            <c:spPr>
              <a:noFill/>
              <a:ln w="19050">
                <a:solidFill>
                  <a:schemeClr val="tx1"/>
                </a:solidFill>
              </a:ln>
            </c:spPr>
          </c:marker>
          <c:xVal>
            <c:numRef>
              <c:f>OrigMT3D!$N$18:$N$25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</c:numCache>
            </c:numRef>
          </c:xVal>
          <c:yVal>
            <c:numRef>
              <c:f>OrigMT3D!$P$18:$P$25</c:f>
              <c:numCache>
                <c:formatCode>General</c:formatCode>
                <c:ptCount val="8"/>
                <c:pt idx="0">
                  <c:v>4999.8999999999996</c:v>
                </c:pt>
                <c:pt idx="1">
                  <c:v>4999.8999999999996</c:v>
                </c:pt>
                <c:pt idx="2">
                  <c:v>4999.8999999999996</c:v>
                </c:pt>
                <c:pt idx="3">
                  <c:v>4999.8999999999996</c:v>
                </c:pt>
                <c:pt idx="4">
                  <c:v>8888.7999999999993</c:v>
                </c:pt>
                <c:pt idx="5">
                  <c:v>7901.1</c:v>
                </c:pt>
                <c:pt idx="6">
                  <c:v>7023.2</c:v>
                </c:pt>
                <c:pt idx="7">
                  <c:v>6242.9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59840"/>
        <c:axId val="86662144"/>
      </c:scatterChart>
      <c:valAx>
        <c:axId val="86659840"/>
        <c:scaling>
          <c:orientation val="minMax"/>
          <c:max val="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662144"/>
        <c:crosses val="autoZero"/>
        <c:crossBetween val="midCat"/>
        <c:majorUnit val="0.5"/>
      </c:valAx>
      <c:valAx>
        <c:axId val="86662144"/>
        <c:scaling>
          <c:orientation val="minMax"/>
          <c:max val="12000"/>
          <c:min val="2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(kg)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6598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983417774180528"/>
          <c:y val="9.0840259550889466E-2"/>
          <c:w val="0.18053536865491215"/>
          <c:h val="0.1736931321084864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15649320454144"/>
          <c:y val="6.2708151064450282E-2"/>
          <c:w val="0.83626600636589854"/>
          <c:h val="0.75915937591134441"/>
        </c:manualLayout>
      </c:layout>
      <c:scatterChart>
        <c:scatterStyle val="lineMarker"/>
        <c:varyColors val="0"/>
        <c:ser>
          <c:idx val="2"/>
          <c:order val="0"/>
          <c:tx>
            <c:strRef>
              <c:f>OrigMT3D!$G$16</c:f>
              <c:strCache>
                <c:ptCount val="1"/>
                <c:pt idx="0">
                  <c:v>Analytical</c:v>
                </c:pt>
              </c:strCache>
            </c:strRef>
          </c:tx>
          <c:spPr>
            <a:ln w="38100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(OrigMT3D!$D$18:$D$38,OrigMT3D!$I$18:$I$38)</c:f>
              <c:numCache>
                <c:formatCode>General</c:formatCode>
                <c:ptCount val="4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</c:v>
                </c:pt>
                <c:pt idx="22">
                  <c:v>2.1</c:v>
                </c:pt>
                <c:pt idx="23">
                  <c:v>2.2000000000000002</c:v>
                </c:pt>
                <c:pt idx="24">
                  <c:v>2.2999999999999998</c:v>
                </c:pt>
                <c:pt idx="25">
                  <c:v>2.4</c:v>
                </c:pt>
                <c:pt idx="26">
                  <c:v>2.5</c:v>
                </c:pt>
                <c:pt idx="27">
                  <c:v>2.6</c:v>
                </c:pt>
                <c:pt idx="28">
                  <c:v>2.7</c:v>
                </c:pt>
                <c:pt idx="29">
                  <c:v>2.8</c:v>
                </c:pt>
                <c:pt idx="30">
                  <c:v>2.9</c:v>
                </c:pt>
                <c:pt idx="31">
                  <c:v>3</c:v>
                </c:pt>
                <c:pt idx="32">
                  <c:v>3.1</c:v>
                </c:pt>
                <c:pt idx="33">
                  <c:v>3.2</c:v>
                </c:pt>
                <c:pt idx="34">
                  <c:v>3.3</c:v>
                </c:pt>
                <c:pt idx="35">
                  <c:v>3.4</c:v>
                </c:pt>
                <c:pt idx="36">
                  <c:v>3.5</c:v>
                </c:pt>
                <c:pt idx="37">
                  <c:v>3.6</c:v>
                </c:pt>
                <c:pt idx="38">
                  <c:v>3.7</c:v>
                </c:pt>
                <c:pt idx="39">
                  <c:v>3.8</c:v>
                </c:pt>
                <c:pt idx="40">
                  <c:v>3.9</c:v>
                </c:pt>
                <c:pt idx="41">
                  <c:v>4</c:v>
                </c:pt>
              </c:numCache>
            </c:numRef>
          </c:xVal>
          <c:yVal>
            <c:numRef>
              <c:f>(OrigMT3D!$G$18:$G$38,OrigMT3D!$L$18:$L$38)</c:f>
              <c:numCache>
                <c:formatCode>General</c:formatCode>
                <c:ptCount val="4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95.238095238095241</c:v>
                </c:pt>
                <c:pt idx="23">
                  <c:v>90.909090909090907</c:v>
                </c:pt>
                <c:pt idx="24">
                  <c:v>86.956521739130451</c:v>
                </c:pt>
                <c:pt idx="25">
                  <c:v>83.333333333333343</c:v>
                </c:pt>
                <c:pt idx="26">
                  <c:v>80.000000000000014</c:v>
                </c:pt>
                <c:pt idx="27">
                  <c:v>76.92307692307692</c:v>
                </c:pt>
                <c:pt idx="28">
                  <c:v>74.074074074074076</c:v>
                </c:pt>
                <c:pt idx="29">
                  <c:v>71.428571428571445</c:v>
                </c:pt>
                <c:pt idx="30">
                  <c:v>68.965517241379331</c:v>
                </c:pt>
                <c:pt idx="31">
                  <c:v>66.666666666666686</c:v>
                </c:pt>
                <c:pt idx="32">
                  <c:v>64.516129032258078</c:v>
                </c:pt>
                <c:pt idx="33">
                  <c:v>62.500000000000014</c:v>
                </c:pt>
                <c:pt idx="34">
                  <c:v>60.60606060606063</c:v>
                </c:pt>
                <c:pt idx="35">
                  <c:v>58.823529411764724</c:v>
                </c:pt>
                <c:pt idx="36">
                  <c:v>57.14285714285716</c:v>
                </c:pt>
                <c:pt idx="37">
                  <c:v>55.555555555555571</c:v>
                </c:pt>
                <c:pt idx="38">
                  <c:v>54.05405405405407</c:v>
                </c:pt>
                <c:pt idx="39">
                  <c:v>52.631578947368446</c:v>
                </c:pt>
                <c:pt idx="40">
                  <c:v>51.282051282051306</c:v>
                </c:pt>
                <c:pt idx="41">
                  <c:v>50.000000000000021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OrigMT3D!$Q$17</c:f>
              <c:strCache>
                <c:ptCount val="1"/>
                <c:pt idx="0">
                  <c:v>Orig MT3D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7"/>
            <c:spPr>
              <a:noFill/>
              <a:ln w="19050">
                <a:solidFill>
                  <a:schemeClr val="tx1"/>
                </a:solidFill>
              </a:ln>
            </c:spPr>
          </c:marker>
          <c:xVal>
            <c:numRef>
              <c:f>OrigMT3D!$N$18:$N$25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</c:numCache>
            </c:numRef>
          </c:xVal>
          <c:yVal>
            <c:numRef>
              <c:f>OrigMT3D!$Q$18:$Q$25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88.9</c:v>
                </c:pt>
                <c:pt idx="5">
                  <c:v>79</c:v>
                </c:pt>
                <c:pt idx="6">
                  <c:v>70.2</c:v>
                </c:pt>
                <c:pt idx="7">
                  <c:v>62.4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00416"/>
        <c:axId val="86702720"/>
      </c:scatterChart>
      <c:valAx>
        <c:axId val="86700416"/>
        <c:scaling>
          <c:orientation val="minMax"/>
          <c:max val="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702720"/>
        <c:crosses val="autoZero"/>
        <c:crossBetween val="midCat"/>
        <c:majorUnit val="0.5"/>
      </c:valAx>
      <c:valAx>
        <c:axId val="86702720"/>
        <c:scaling>
          <c:orientation val="minMax"/>
          <c:min val="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Concentration (kg/m3)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7004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876292576047311"/>
          <c:y val="8.1581000291630207E-2"/>
          <c:w val="0.19142924890433174"/>
          <c:h val="0.1690635024788567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15649320454144"/>
          <c:y val="6.2708151064450282E-2"/>
          <c:w val="0.83626600636589854"/>
          <c:h val="0.75915937591134441"/>
        </c:manualLayout>
      </c:layout>
      <c:scatterChart>
        <c:scatterStyle val="lineMarker"/>
        <c:varyColors val="0"/>
        <c:ser>
          <c:idx val="0"/>
          <c:order val="0"/>
          <c:tx>
            <c:strRef>
              <c:f>IALTFM_OLD!$E$16</c:f>
              <c:strCache>
                <c:ptCount val="1"/>
                <c:pt idx="0">
                  <c:v>Analytical</c:v>
                </c:pt>
              </c:strCache>
            </c:strRef>
          </c:tx>
          <c:spPr>
            <a:ln w="38100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(IALTFM_OLD!$D$18:$D$38,IALTFM_OLD!$I$18:$I$38)</c:f>
              <c:numCache>
                <c:formatCode>General</c:formatCode>
                <c:ptCount val="4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</c:v>
                </c:pt>
                <c:pt idx="22">
                  <c:v>2.1</c:v>
                </c:pt>
                <c:pt idx="23">
                  <c:v>2.2000000000000002</c:v>
                </c:pt>
                <c:pt idx="24">
                  <c:v>2.2999999999999998</c:v>
                </c:pt>
                <c:pt idx="25">
                  <c:v>2.4</c:v>
                </c:pt>
                <c:pt idx="26">
                  <c:v>2.5</c:v>
                </c:pt>
                <c:pt idx="27">
                  <c:v>2.6</c:v>
                </c:pt>
                <c:pt idx="28">
                  <c:v>2.7</c:v>
                </c:pt>
                <c:pt idx="29">
                  <c:v>2.8</c:v>
                </c:pt>
                <c:pt idx="30">
                  <c:v>2.9</c:v>
                </c:pt>
                <c:pt idx="31">
                  <c:v>3</c:v>
                </c:pt>
                <c:pt idx="32">
                  <c:v>3.1</c:v>
                </c:pt>
                <c:pt idx="33">
                  <c:v>3.2</c:v>
                </c:pt>
                <c:pt idx="34">
                  <c:v>3.3</c:v>
                </c:pt>
                <c:pt idx="35">
                  <c:v>3.4</c:v>
                </c:pt>
                <c:pt idx="36">
                  <c:v>3.5</c:v>
                </c:pt>
                <c:pt idx="37">
                  <c:v>3.6</c:v>
                </c:pt>
                <c:pt idx="38">
                  <c:v>3.7</c:v>
                </c:pt>
                <c:pt idx="39">
                  <c:v>3.8</c:v>
                </c:pt>
                <c:pt idx="40">
                  <c:v>3.9</c:v>
                </c:pt>
                <c:pt idx="41">
                  <c:v>4</c:v>
                </c:pt>
              </c:numCache>
            </c:numRef>
          </c:xVal>
          <c:yVal>
            <c:numRef>
              <c:f>(IALTFM_OLD!$E$18:$E$38,IALTFM_OLD!$J$18:$J$38)</c:f>
              <c:numCache>
                <c:formatCode>General</c:formatCode>
                <c:ptCount val="42"/>
                <c:pt idx="0">
                  <c:v>100</c:v>
                </c:pt>
                <c:pt idx="1">
                  <c:v>97.5</c:v>
                </c:pt>
                <c:pt idx="2">
                  <c:v>95</c:v>
                </c:pt>
                <c:pt idx="3">
                  <c:v>92.5</c:v>
                </c:pt>
                <c:pt idx="4">
                  <c:v>90</c:v>
                </c:pt>
                <c:pt idx="5">
                  <c:v>87.5</c:v>
                </c:pt>
                <c:pt idx="6">
                  <c:v>85</c:v>
                </c:pt>
                <c:pt idx="7">
                  <c:v>82.5</c:v>
                </c:pt>
                <c:pt idx="8">
                  <c:v>80</c:v>
                </c:pt>
                <c:pt idx="9">
                  <c:v>77.5</c:v>
                </c:pt>
                <c:pt idx="10">
                  <c:v>75</c:v>
                </c:pt>
                <c:pt idx="11">
                  <c:v>72.5</c:v>
                </c:pt>
                <c:pt idx="12">
                  <c:v>70</c:v>
                </c:pt>
                <c:pt idx="13">
                  <c:v>67.5</c:v>
                </c:pt>
                <c:pt idx="14">
                  <c:v>65</c:v>
                </c:pt>
                <c:pt idx="15">
                  <c:v>62.5</c:v>
                </c:pt>
                <c:pt idx="16">
                  <c:v>60</c:v>
                </c:pt>
                <c:pt idx="17">
                  <c:v>57.5</c:v>
                </c:pt>
                <c:pt idx="18">
                  <c:v>55</c:v>
                </c:pt>
                <c:pt idx="19">
                  <c:v>52.5</c:v>
                </c:pt>
                <c:pt idx="20">
                  <c:v>50</c:v>
                </c:pt>
                <c:pt idx="21">
                  <c:v>50</c:v>
                </c:pt>
                <c:pt idx="22">
                  <c:v>52.5</c:v>
                </c:pt>
                <c:pt idx="23">
                  <c:v>55</c:v>
                </c:pt>
                <c:pt idx="24">
                  <c:v>57.499999999999993</c:v>
                </c:pt>
                <c:pt idx="25">
                  <c:v>59.999999999999993</c:v>
                </c:pt>
                <c:pt idx="26">
                  <c:v>62.499999999999993</c:v>
                </c:pt>
                <c:pt idx="27">
                  <c:v>65</c:v>
                </c:pt>
                <c:pt idx="28">
                  <c:v>67.5</c:v>
                </c:pt>
                <c:pt idx="29">
                  <c:v>69.999999999999986</c:v>
                </c:pt>
                <c:pt idx="30">
                  <c:v>72.499999999999986</c:v>
                </c:pt>
                <c:pt idx="31">
                  <c:v>74.999999999999986</c:v>
                </c:pt>
                <c:pt idx="32">
                  <c:v>77.499999999999986</c:v>
                </c:pt>
                <c:pt idx="33">
                  <c:v>79.999999999999986</c:v>
                </c:pt>
                <c:pt idx="34">
                  <c:v>82.499999999999972</c:v>
                </c:pt>
                <c:pt idx="35">
                  <c:v>84.999999999999972</c:v>
                </c:pt>
                <c:pt idx="36">
                  <c:v>87.499999999999972</c:v>
                </c:pt>
                <c:pt idx="37">
                  <c:v>89.999999999999972</c:v>
                </c:pt>
                <c:pt idx="38">
                  <c:v>92.499999999999972</c:v>
                </c:pt>
                <c:pt idx="39">
                  <c:v>94.999999999999957</c:v>
                </c:pt>
                <c:pt idx="40">
                  <c:v>97.499999999999957</c:v>
                </c:pt>
                <c:pt idx="41">
                  <c:v>99.999999999999957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IALTFM_OLD!$O$17</c:f>
              <c:strCache>
                <c:ptCount val="1"/>
                <c:pt idx="0">
                  <c:v>IALTFM_old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7"/>
            <c:spPr>
              <a:noFill/>
              <a:ln w="19050">
                <a:solidFill>
                  <a:schemeClr val="tx1"/>
                </a:solidFill>
              </a:ln>
            </c:spPr>
          </c:marker>
          <c:xVal>
            <c:numRef>
              <c:f>IALTFM_OLD!$N$18:$N$25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</c:numCache>
            </c:numRef>
          </c:xVal>
          <c:yVal>
            <c:numRef>
              <c:f>IALTFM_OLD!$O$18:$O$25</c:f>
              <c:numCache>
                <c:formatCode>General</c:formatCode>
                <c:ptCount val="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84256"/>
        <c:axId val="86823680"/>
      </c:scatterChart>
      <c:valAx>
        <c:axId val="86784256"/>
        <c:scaling>
          <c:orientation val="minMax"/>
          <c:max val="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823680"/>
        <c:crosses val="autoZero"/>
        <c:crossBetween val="midCat"/>
        <c:majorUnit val="0.5"/>
      </c:valAx>
      <c:valAx>
        <c:axId val="86823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Volume (m3)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7842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816658691300643"/>
          <c:y val="0.60935877806940797"/>
          <c:w val="0.17119775701255247"/>
          <c:h val="0.1736931321084864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15649320454144"/>
          <c:y val="6.2708151064450282E-2"/>
          <c:w val="0.83626600636589854"/>
          <c:h val="0.75915937591134441"/>
        </c:manualLayout>
      </c:layout>
      <c:scatterChart>
        <c:scatterStyle val="lineMarker"/>
        <c:varyColors val="0"/>
        <c:ser>
          <c:idx val="1"/>
          <c:order val="0"/>
          <c:tx>
            <c:strRef>
              <c:f>IALTFM_OLD!$F$16</c:f>
              <c:strCache>
                <c:ptCount val="1"/>
                <c:pt idx="0">
                  <c:v>Analytical</c:v>
                </c:pt>
              </c:strCache>
            </c:strRef>
          </c:tx>
          <c:spPr>
            <a:ln w="38100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(IALTFM_OLD!$D$18:$D$38,IALTFM_OLD!$I$18:$I$38)</c:f>
              <c:numCache>
                <c:formatCode>General</c:formatCode>
                <c:ptCount val="4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</c:v>
                </c:pt>
                <c:pt idx="22">
                  <c:v>2.1</c:v>
                </c:pt>
                <c:pt idx="23">
                  <c:v>2.2000000000000002</c:v>
                </c:pt>
                <c:pt idx="24">
                  <c:v>2.2999999999999998</c:v>
                </c:pt>
                <c:pt idx="25">
                  <c:v>2.4</c:v>
                </c:pt>
                <c:pt idx="26">
                  <c:v>2.5</c:v>
                </c:pt>
                <c:pt idx="27">
                  <c:v>2.6</c:v>
                </c:pt>
                <c:pt idx="28">
                  <c:v>2.7</c:v>
                </c:pt>
                <c:pt idx="29">
                  <c:v>2.8</c:v>
                </c:pt>
                <c:pt idx="30">
                  <c:v>2.9</c:v>
                </c:pt>
                <c:pt idx="31">
                  <c:v>3</c:v>
                </c:pt>
                <c:pt idx="32">
                  <c:v>3.1</c:v>
                </c:pt>
                <c:pt idx="33">
                  <c:v>3.2</c:v>
                </c:pt>
                <c:pt idx="34">
                  <c:v>3.3</c:v>
                </c:pt>
                <c:pt idx="35">
                  <c:v>3.4</c:v>
                </c:pt>
                <c:pt idx="36">
                  <c:v>3.5</c:v>
                </c:pt>
                <c:pt idx="37">
                  <c:v>3.6</c:v>
                </c:pt>
                <c:pt idx="38">
                  <c:v>3.7</c:v>
                </c:pt>
                <c:pt idx="39">
                  <c:v>3.8</c:v>
                </c:pt>
                <c:pt idx="40">
                  <c:v>3.9</c:v>
                </c:pt>
                <c:pt idx="41">
                  <c:v>4</c:v>
                </c:pt>
              </c:numCache>
            </c:numRef>
          </c:xVal>
          <c:yVal>
            <c:numRef>
              <c:f>(IALTFM_OLD!$F$18:$F$38,IALTFM_OLD!$K$18:$K$38)</c:f>
              <c:numCache>
                <c:formatCode>General</c:formatCode>
                <c:ptCount val="42"/>
                <c:pt idx="0">
                  <c:v>10000</c:v>
                </c:pt>
                <c:pt idx="1">
                  <c:v>9750</c:v>
                </c:pt>
                <c:pt idx="2">
                  <c:v>9500</c:v>
                </c:pt>
                <c:pt idx="3">
                  <c:v>9250</c:v>
                </c:pt>
                <c:pt idx="4">
                  <c:v>9000</c:v>
                </c:pt>
                <c:pt idx="5">
                  <c:v>8750</c:v>
                </c:pt>
                <c:pt idx="6">
                  <c:v>8500</c:v>
                </c:pt>
                <c:pt idx="7">
                  <c:v>8250</c:v>
                </c:pt>
                <c:pt idx="8">
                  <c:v>8000</c:v>
                </c:pt>
                <c:pt idx="9">
                  <c:v>7750</c:v>
                </c:pt>
                <c:pt idx="10">
                  <c:v>7500</c:v>
                </c:pt>
                <c:pt idx="11">
                  <c:v>7250</c:v>
                </c:pt>
                <c:pt idx="12">
                  <c:v>7000</c:v>
                </c:pt>
                <c:pt idx="13">
                  <c:v>6750</c:v>
                </c:pt>
                <c:pt idx="14">
                  <c:v>6500</c:v>
                </c:pt>
                <c:pt idx="15">
                  <c:v>6250</c:v>
                </c:pt>
                <c:pt idx="16">
                  <c:v>6000</c:v>
                </c:pt>
                <c:pt idx="17">
                  <c:v>5750</c:v>
                </c:pt>
                <c:pt idx="18">
                  <c:v>5500</c:v>
                </c:pt>
                <c:pt idx="19">
                  <c:v>5250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5000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  <c:pt idx="33">
                  <c:v>5000</c:v>
                </c:pt>
                <c:pt idx="34">
                  <c:v>5000</c:v>
                </c:pt>
                <c:pt idx="35">
                  <c:v>5000</c:v>
                </c:pt>
                <c:pt idx="36">
                  <c:v>5000</c:v>
                </c:pt>
                <c:pt idx="37">
                  <c:v>5000</c:v>
                </c:pt>
                <c:pt idx="38">
                  <c:v>5000</c:v>
                </c:pt>
                <c:pt idx="39">
                  <c:v>5000</c:v>
                </c:pt>
                <c:pt idx="40">
                  <c:v>5000</c:v>
                </c:pt>
                <c:pt idx="41">
                  <c:v>5000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IALTFM_OLD!$P$17</c:f>
              <c:strCache>
                <c:ptCount val="1"/>
                <c:pt idx="0">
                  <c:v>IALTFM_old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7"/>
            <c:spPr>
              <a:noFill/>
              <a:ln w="19050">
                <a:solidFill>
                  <a:schemeClr val="tx1"/>
                </a:solidFill>
              </a:ln>
            </c:spPr>
          </c:marker>
          <c:xVal>
            <c:numRef>
              <c:f>IALTFM_OLD!$N$18:$N$25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</c:numCache>
            </c:numRef>
          </c:xVal>
          <c:yVal>
            <c:numRef>
              <c:f>IALTFM_OLD!$P$18:$P$25</c:f>
              <c:numCache>
                <c:formatCode>General</c:formatCode>
                <c:ptCount val="8"/>
                <c:pt idx="0">
                  <c:v>4999.8999999999996</c:v>
                </c:pt>
                <c:pt idx="1">
                  <c:v>3999.9</c:v>
                </c:pt>
                <c:pt idx="2">
                  <c:v>3199.9</c:v>
                </c:pt>
                <c:pt idx="3">
                  <c:v>2559.9</c:v>
                </c:pt>
                <c:pt idx="4">
                  <c:v>4479.8999999999996</c:v>
                </c:pt>
                <c:pt idx="5">
                  <c:v>4479.8999999999996</c:v>
                </c:pt>
                <c:pt idx="6">
                  <c:v>4479.8999999999996</c:v>
                </c:pt>
                <c:pt idx="7">
                  <c:v>4479.8999999999996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52928"/>
        <c:axId val="87855488"/>
      </c:scatterChart>
      <c:valAx>
        <c:axId val="87852928"/>
        <c:scaling>
          <c:orientation val="minMax"/>
          <c:max val="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855488"/>
        <c:crosses val="autoZero"/>
        <c:crossBetween val="midCat"/>
        <c:majorUnit val="0.5"/>
      </c:valAx>
      <c:valAx>
        <c:axId val="87855488"/>
        <c:scaling>
          <c:orientation val="minMax"/>
          <c:max val="12000"/>
          <c:min val="2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(kg)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8529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983417774180528"/>
          <c:y val="9.0840259550889466E-2"/>
          <c:w val="0.18053536865491215"/>
          <c:h val="0.1736931321084864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15649320454144"/>
          <c:y val="6.2708151064450282E-2"/>
          <c:w val="0.83626600636589854"/>
          <c:h val="0.75915937591134441"/>
        </c:manualLayout>
      </c:layout>
      <c:scatterChart>
        <c:scatterStyle val="lineMarker"/>
        <c:varyColors val="0"/>
        <c:ser>
          <c:idx val="2"/>
          <c:order val="0"/>
          <c:tx>
            <c:strRef>
              <c:f>IALTFM_OLD!$G$16</c:f>
              <c:strCache>
                <c:ptCount val="1"/>
                <c:pt idx="0">
                  <c:v>Analytical</c:v>
                </c:pt>
              </c:strCache>
            </c:strRef>
          </c:tx>
          <c:spPr>
            <a:ln w="38100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(IALTFM_OLD!$D$18:$D$38,IALTFM_OLD!$I$18:$I$38)</c:f>
              <c:numCache>
                <c:formatCode>General</c:formatCode>
                <c:ptCount val="4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</c:v>
                </c:pt>
                <c:pt idx="22">
                  <c:v>2.1</c:v>
                </c:pt>
                <c:pt idx="23">
                  <c:v>2.2000000000000002</c:v>
                </c:pt>
                <c:pt idx="24">
                  <c:v>2.2999999999999998</c:v>
                </c:pt>
                <c:pt idx="25">
                  <c:v>2.4</c:v>
                </c:pt>
                <c:pt idx="26">
                  <c:v>2.5</c:v>
                </c:pt>
                <c:pt idx="27">
                  <c:v>2.6</c:v>
                </c:pt>
                <c:pt idx="28">
                  <c:v>2.7</c:v>
                </c:pt>
                <c:pt idx="29">
                  <c:v>2.8</c:v>
                </c:pt>
                <c:pt idx="30">
                  <c:v>2.9</c:v>
                </c:pt>
                <c:pt idx="31">
                  <c:v>3</c:v>
                </c:pt>
                <c:pt idx="32">
                  <c:v>3.1</c:v>
                </c:pt>
                <c:pt idx="33">
                  <c:v>3.2</c:v>
                </c:pt>
                <c:pt idx="34">
                  <c:v>3.3</c:v>
                </c:pt>
                <c:pt idx="35">
                  <c:v>3.4</c:v>
                </c:pt>
                <c:pt idx="36">
                  <c:v>3.5</c:v>
                </c:pt>
                <c:pt idx="37">
                  <c:v>3.6</c:v>
                </c:pt>
                <c:pt idx="38">
                  <c:v>3.7</c:v>
                </c:pt>
                <c:pt idx="39">
                  <c:v>3.8</c:v>
                </c:pt>
                <c:pt idx="40">
                  <c:v>3.9</c:v>
                </c:pt>
                <c:pt idx="41">
                  <c:v>4</c:v>
                </c:pt>
              </c:numCache>
            </c:numRef>
          </c:xVal>
          <c:yVal>
            <c:numRef>
              <c:f>(IALTFM_OLD!$G$18:$G$38,IALTFM_OLD!$L$18:$L$38)</c:f>
              <c:numCache>
                <c:formatCode>General</c:formatCode>
                <c:ptCount val="4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95.238095238095241</c:v>
                </c:pt>
                <c:pt idx="23">
                  <c:v>90.909090909090907</c:v>
                </c:pt>
                <c:pt idx="24">
                  <c:v>86.956521739130451</c:v>
                </c:pt>
                <c:pt idx="25">
                  <c:v>83.333333333333343</c:v>
                </c:pt>
                <c:pt idx="26">
                  <c:v>80.000000000000014</c:v>
                </c:pt>
                <c:pt idx="27">
                  <c:v>76.92307692307692</c:v>
                </c:pt>
                <c:pt idx="28">
                  <c:v>74.074074074074076</c:v>
                </c:pt>
                <c:pt idx="29">
                  <c:v>71.428571428571445</c:v>
                </c:pt>
                <c:pt idx="30">
                  <c:v>68.965517241379331</c:v>
                </c:pt>
                <c:pt idx="31">
                  <c:v>66.666666666666686</c:v>
                </c:pt>
                <c:pt idx="32">
                  <c:v>64.516129032258078</c:v>
                </c:pt>
                <c:pt idx="33">
                  <c:v>62.500000000000014</c:v>
                </c:pt>
                <c:pt idx="34">
                  <c:v>60.60606060606063</c:v>
                </c:pt>
                <c:pt idx="35">
                  <c:v>58.823529411764724</c:v>
                </c:pt>
                <c:pt idx="36">
                  <c:v>57.14285714285716</c:v>
                </c:pt>
                <c:pt idx="37">
                  <c:v>55.555555555555571</c:v>
                </c:pt>
                <c:pt idx="38">
                  <c:v>54.05405405405407</c:v>
                </c:pt>
                <c:pt idx="39">
                  <c:v>52.631578947368446</c:v>
                </c:pt>
                <c:pt idx="40">
                  <c:v>51.282051282051306</c:v>
                </c:pt>
                <c:pt idx="41">
                  <c:v>50.000000000000021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IALTFM_OLD!$Q$17</c:f>
              <c:strCache>
                <c:ptCount val="1"/>
                <c:pt idx="0">
                  <c:v>IALTFM_old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7"/>
            <c:spPr>
              <a:noFill/>
              <a:ln w="19050">
                <a:solidFill>
                  <a:schemeClr val="tx1"/>
                </a:solidFill>
              </a:ln>
            </c:spPr>
          </c:marker>
          <c:xVal>
            <c:numRef>
              <c:f>IALTFM_OLD!$N$18:$N$25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</c:numCache>
            </c:numRef>
          </c:xVal>
          <c:yVal>
            <c:numRef>
              <c:f>IALTFM_OLD!$Q$18:$Q$25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64</c:v>
                </c:pt>
                <c:pt idx="3">
                  <c:v>51.2</c:v>
                </c:pt>
                <c:pt idx="4">
                  <c:v>44.8</c:v>
                </c:pt>
                <c:pt idx="5">
                  <c:v>44.8</c:v>
                </c:pt>
                <c:pt idx="6">
                  <c:v>44.8</c:v>
                </c:pt>
                <c:pt idx="7">
                  <c:v>44.8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80832"/>
        <c:axId val="87883136"/>
      </c:scatterChart>
      <c:valAx>
        <c:axId val="87880832"/>
        <c:scaling>
          <c:orientation val="minMax"/>
          <c:max val="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883136"/>
        <c:crosses val="autoZero"/>
        <c:crossBetween val="midCat"/>
        <c:majorUnit val="0.5"/>
      </c:valAx>
      <c:valAx>
        <c:axId val="87883136"/>
        <c:scaling>
          <c:orientation val="minMax"/>
          <c:min val="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Concentration (kg/m3)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8808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876292576047311"/>
          <c:y val="8.1581000291630207E-2"/>
          <c:w val="0.19142924890433174"/>
          <c:h val="0.1690635024788567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209548</xdr:colOff>
      <xdr:row>0</xdr:row>
      <xdr:rowOff>180975</xdr:rowOff>
    </xdr:from>
    <xdr:to>
      <xdr:col>37</xdr:col>
      <xdr:colOff>476249</xdr:colOff>
      <xdr:row>15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209548</xdr:colOff>
      <xdr:row>15</xdr:row>
      <xdr:rowOff>142875</xdr:rowOff>
    </xdr:from>
    <xdr:to>
      <xdr:col>37</xdr:col>
      <xdr:colOff>476249</xdr:colOff>
      <xdr:row>30</xdr:row>
      <xdr:rowOff>28575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209548</xdr:colOff>
      <xdr:row>30</xdr:row>
      <xdr:rowOff>104775</xdr:rowOff>
    </xdr:from>
    <xdr:to>
      <xdr:col>37</xdr:col>
      <xdr:colOff>476249</xdr:colOff>
      <xdr:row>44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209548</xdr:colOff>
      <xdr:row>0</xdr:row>
      <xdr:rowOff>180975</xdr:rowOff>
    </xdr:from>
    <xdr:to>
      <xdr:col>37</xdr:col>
      <xdr:colOff>476249</xdr:colOff>
      <xdr:row>15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209548</xdr:colOff>
      <xdr:row>15</xdr:row>
      <xdr:rowOff>142875</xdr:rowOff>
    </xdr:from>
    <xdr:to>
      <xdr:col>37</xdr:col>
      <xdr:colOff>476249</xdr:colOff>
      <xdr:row>30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209548</xdr:colOff>
      <xdr:row>30</xdr:row>
      <xdr:rowOff>104775</xdr:rowOff>
    </xdr:from>
    <xdr:to>
      <xdr:col>37</xdr:col>
      <xdr:colOff>476249</xdr:colOff>
      <xdr:row>44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209548</xdr:colOff>
      <xdr:row>0</xdr:row>
      <xdr:rowOff>180975</xdr:rowOff>
    </xdr:from>
    <xdr:to>
      <xdr:col>37</xdr:col>
      <xdr:colOff>476249</xdr:colOff>
      <xdr:row>15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209548</xdr:colOff>
      <xdr:row>15</xdr:row>
      <xdr:rowOff>142875</xdr:rowOff>
    </xdr:from>
    <xdr:to>
      <xdr:col>37</xdr:col>
      <xdr:colOff>476249</xdr:colOff>
      <xdr:row>30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209548</xdr:colOff>
      <xdr:row>30</xdr:row>
      <xdr:rowOff>104775</xdr:rowOff>
    </xdr:from>
    <xdr:to>
      <xdr:col>37</xdr:col>
      <xdr:colOff>476249</xdr:colOff>
      <xdr:row>44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209548</xdr:colOff>
      <xdr:row>0</xdr:row>
      <xdr:rowOff>180975</xdr:rowOff>
    </xdr:from>
    <xdr:to>
      <xdr:col>37</xdr:col>
      <xdr:colOff>476249</xdr:colOff>
      <xdr:row>15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209548</xdr:colOff>
      <xdr:row>15</xdr:row>
      <xdr:rowOff>142875</xdr:rowOff>
    </xdr:from>
    <xdr:to>
      <xdr:col>37</xdr:col>
      <xdr:colOff>476249</xdr:colOff>
      <xdr:row>30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209548</xdr:colOff>
      <xdr:row>30</xdr:row>
      <xdr:rowOff>104775</xdr:rowOff>
    </xdr:from>
    <xdr:to>
      <xdr:col>37</xdr:col>
      <xdr:colOff>476249</xdr:colOff>
      <xdr:row>44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173829</xdr:colOff>
      <xdr:row>1</xdr:row>
      <xdr:rowOff>2381</xdr:rowOff>
    </xdr:from>
    <xdr:to>
      <xdr:col>30</xdr:col>
      <xdr:colOff>440530</xdr:colOff>
      <xdr:row>15</xdr:row>
      <xdr:rowOff>78581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173829</xdr:colOff>
      <xdr:row>15</xdr:row>
      <xdr:rowOff>154781</xdr:rowOff>
    </xdr:from>
    <xdr:to>
      <xdr:col>30</xdr:col>
      <xdr:colOff>440530</xdr:colOff>
      <xdr:row>30</xdr:row>
      <xdr:rowOff>40481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173829</xdr:colOff>
      <xdr:row>30</xdr:row>
      <xdr:rowOff>116681</xdr:rowOff>
    </xdr:from>
    <xdr:to>
      <xdr:col>30</xdr:col>
      <xdr:colOff>440530</xdr:colOff>
      <xdr:row>45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8"/>
  <sheetViews>
    <sheetView tabSelected="1" topLeftCell="W1" zoomScale="80" zoomScaleNormal="80" workbookViewId="0">
      <selection activeCell="W23" sqref="W23"/>
    </sheetView>
  </sheetViews>
  <sheetFormatPr defaultRowHeight="15" x14ac:dyDescent="0.25"/>
  <cols>
    <col min="9" max="12" width="9.140625" customWidth="1"/>
  </cols>
  <sheetData>
    <row r="2" spans="1:23" x14ac:dyDescent="0.25">
      <c r="A2" t="s">
        <v>3</v>
      </c>
      <c r="B2">
        <v>10</v>
      </c>
      <c r="F2" s="4" t="s">
        <v>10</v>
      </c>
      <c r="G2" s="4"/>
      <c r="H2" s="4"/>
      <c r="I2" s="4"/>
      <c r="J2" s="4" t="s">
        <v>11</v>
      </c>
      <c r="K2" s="4"/>
      <c r="L2" s="4"/>
      <c r="M2" s="4"/>
    </row>
    <row r="3" spans="1:23" x14ac:dyDescent="0.25">
      <c r="A3" t="s">
        <v>4</v>
      </c>
      <c r="B3">
        <v>10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18</v>
      </c>
      <c r="K3" t="s">
        <v>19</v>
      </c>
      <c r="L3" t="s">
        <v>20</v>
      </c>
      <c r="M3" t="s">
        <v>21</v>
      </c>
    </row>
    <row r="4" spans="1:23" x14ac:dyDescent="0.25">
      <c r="A4" t="s">
        <v>5</v>
      </c>
      <c r="B4">
        <v>0.1</v>
      </c>
      <c r="E4" t="s">
        <v>0</v>
      </c>
      <c r="I4" t="s">
        <v>8</v>
      </c>
      <c r="M4" t="s">
        <v>9</v>
      </c>
    </row>
    <row r="5" spans="1:23" x14ac:dyDescent="0.25">
      <c r="A5" t="s">
        <v>36</v>
      </c>
      <c r="B5">
        <f>B2*B3*B4</f>
        <v>10</v>
      </c>
      <c r="D5" t="s">
        <v>1</v>
      </c>
      <c r="E5">
        <v>10</v>
      </c>
      <c r="F5" s="1" t="s">
        <v>17</v>
      </c>
      <c r="G5" s="1" t="s">
        <v>17</v>
      </c>
      <c r="H5" s="1" t="s">
        <v>17</v>
      </c>
      <c r="I5">
        <v>5</v>
      </c>
      <c r="J5" s="1" t="s">
        <v>17</v>
      </c>
      <c r="K5" s="1" t="s">
        <v>17</v>
      </c>
      <c r="L5" s="1" t="s">
        <v>17</v>
      </c>
      <c r="M5">
        <v>10</v>
      </c>
    </row>
    <row r="6" spans="1:23" x14ac:dyDescent="0.25">
      <c r="D6" t="s">
        <v>2</v>
      </c>
      <c r="E6">
        <f>$B$2*$B$3*$B$4*E5</f>
        <v>100</v>
      </c>
      <c r="F6">
        <v>50</v>
      </c>
      <c r="G6">
        <v>50</v>
      </c>
      <c r="H6">
        <v>50</v>
      </c>
      <c r="I6">
        <f>$B$2*$B$3*$B$4*I5</f>
        <v>50</v>
      </c>
      <c r="J6">
        <v>100</v>
      </c>
      <c r="K6">
        <v>100</v>
      </c>
      <c r="L6">
        <v>100</v>
      </c>
      <c r="M6">
        <f>$B$2*$B$3*$B$4*M5</f>
        <v>100</v>
      </c>
    </row>
    <row r="7" spans="1:23" x14ac:dyDescent="0.25">
      <c r="D7" t="s">
        <v>6</v>
      </c>
      <c r="E7">
        <v>100</v>
      </c>
      <c r="F7" s="2">
        <v>100</v>
      </c>
      <c r="G7" s="2">
        <v>100</v>
      </c>
      <c r="H7" s="2">
        <v>100</v>
      </c>
      <c r="I7" s="2">
        <f>E7</f>
        <v>100</v>
      </c>
      <c r="J7" s="3">
        <f>J8/J6</f>
        <v>50</v>
      </c>
      <c r="K7" s="3">
        <f>K8/K6</f>
        <v>50</v>
      </c>
      <c r="L7" s="3">
        <f>L8/L6</f>
        <v>50</v>
      </c>
      <c r="M7" s="3">
        <f>M8/M6</f>
        <v>50</v>
      </c>
    </row>
    <row r="8" spans="1:23" x14ac:dyDescent="0.25">
      <c r="D8" t="s">
        <v>7</v>
      </c>
      <c r="E8">
        <f>E6*E7</f>
        <v>10000</v>
      </c>
      <c r="F8" s="2">
        <f>F6*F7</f>
        <v>5000</v>
      </c>
      <c r="G8" s="2">
        <f>G6*G7</f>
        <v>5000</v>
      </c>
      <c r="H8" s="2">
        <f>H6*H7</f>
        <v>5000</v>
      </c>
      <c r="I8" s="2">
        <f>I6*I7</f>
        <v>5000</v>
      </c>
      <c r="J8" s="3">
        <f>I8</f>
        <v>5000</v>
      </c>
      <c r="K8" s="3">
        <f>J8</f>
        <v>5000</v>
      </c>
      <c r="L8" s="3">
        <f>K8</f>
        <v>5000</v>
      </c>
      <c r="M8" s="3">
        <f>I8</f>
        <v>5000</v>
      </c>
    </row>
    <row r="11" spans="1:23" x14ac:dyDescent="0.25">
      <c r="D11" t="s">
        <v>31</v>
      </c>
      <c r="E11">
        <v>100</v>
      </c>
      <c r="F11" t="s">
        <v>32</v>
      </c>
    </row>
    <row r="12" spans="1:23" x14ac:dyDescent="0.25">
      <c r="D12" t="s">
        <v>27</v>
      </c>
      <c r="E12">
        <v>-25</v>
      </c>
      <c r="F12" t="s">
        <v>28</v>
      </c>
      <c r="I12" t="s">
        <v>27</v>
      </c>
      <c r="J12">
        <v>25</v>
      </c>
      <c r="K12" t="s">
        <v>28</v>
      </c>
    </row>
    <row r="13" spans="1:23" x14ac:dyDescent="0.25">
      <c r="D13" t="s">
        <v>33</v>
      </c>
      <c r="E13">
        <v>10</v>
      </c>
      <c r="F13" t="s">
        <v>34</v>
      </c>
    </row>
    <row r="14" spans="1:23" x14ac:dyDescent="0.25">
      <c r="D14" t="s">
        <v>35</v>
      </c>
      <c r="E14">
        <f>$B$5*E13</f>
        <v>100</v>
      </c>
      <c r="F14" t="s">
        <v>37</v>
      </c>
    </row>
    <row r="15" spans="1:23" x14ac:dyDescent="0.25">
      <c r="D15" t="s">
        <v>38</v>
      </c>
      <c r="E15">
        <f>E14*E11</f>
        <v>10000</v>
      </c>
      <c r="F15" t="s">
        <v>39</v>
      </c>
    </row>
    <row r="16" spans="1:23" x14ac:dyDescent="0.25">
      <c r="E16" t="s">
        <v>40</v>
      </c>
      <c r="F16" t="s">
        <v>40</v>
      </c>
      <c r="G16" t="s">
        <v>40</v>
      </c>
      <c r="O16" t="s">
        <v>25</v>
      </c>
      <c r="P16" t="s">
        <v>24</v>
      </c>
      <c r="Q16" t="s">
        <v>23</v>
      </c>
      <c r="R16" t="s">
        <v>25</v>
      </c>
      <c r="S16" t="s">
        <v>24</v>
      </c>
      <c r="T16" t="s">
        <v>23</v>
      </c>
      <c r="U16" t="s">
        <v>25</v>
      </c>
      <c r="V16" t="s">
        <v>24</v>
      </c>
      <c r="W16" t="s">
        <v>23</v>
      </c>
    </row>
    <row r="17" spans="4:23" x14ac:dyDescent="0.25">
      <c r="D17" t="s">
        <v>22</v>
      </c>
      <c r="E17" t="s">
        <v>26</v>
      </c>
      <c r="F17" t="s">
        <v>30</v>
      </c>
      <c r="G17" t="s">
        <v>29</v>
      </c>
      <c r="I17" t="s">
        <v>22</v>
      </c>
      <c r="J17" t="s">
        <v>26</v>
      </c>
      <c r="K17" t="s">
        <v>30</v>
      </c>
      <c r="L17" t="s">
        <v>29</v>
      </c>
      <c r="N17" t="s">
        <v>22</v>
      </c>
      <c r="O17" t="s">
        <v>41</v>
      </c>
      <c r="P17" t="s">
        <v>41</v>
      </c>
      <c r="Q17" t="s">
        <v>41</v>
      </c>
      <c r="R17" t="s">
        <v>42</v>
      </c>
      <c r="S17" t="s">
        <v>42</v>
      </c>
      <c r="T17" t="s">
        <v>42</v>
      </c>
      <c r="U17" t="s">
        <v>44</v>
      </c>
      <c r="V17" t="s">
        <v>44</v>
      </c>
      <c r="W17" t="s">
        <v>44</v>
      </c>
    </row>
    <row r="18" spans="4:23" x14ac:dyDescent="0.25">
      <c r="D18">
        <v>0</v>
      </c>
      <c r="E18">
        <f>E14</f>
        <v>100</v>
      </c>
      <c r="F18">
        <f>E15</f>
        <v>10000</v>
      </c>
      <c r="G18">
        <f>E11</f>
        <v>100</v>
      </c>
      <c r="I18">
        <v>2</v>
      </c>
      <c r="J18">
        <f>E38</f>
        <v>50</v>
      </c>
      <c r="K18">
        <f>F38</f>
        <v>5000</v>
      </c>
      <c r="L18">
        <f>G38</f>
        <v>100</v>
      </c>
      <c r="N18">
        <v>0.5</v>
      </c>
      <c r="O18">
        <v>50</v>
      </c>
      <c r="P18">
        <v>4999.8999999999996</v>
      </c>
      <c r="Q18">
        <v>100</v>
      </c>
      <c r="R18">
        <v>50</v>
      </c>
      <c r="S18">
        <v>8749.9</v>
      </c>
      <c r="T18">
        <v>100</v>
      </c>
      <c r="U18">
        <v>87.5</v>
      </c>
      <c r="V18">
        <v>8749.9</v>
      </c>
      <c r="W18">
        <v>100</v>
      </c>
    </row>
    <row r="19" spans="4:23" x14ac:dyDescent="0.25">
      <c r="D19">
        <v>0.1</v>
      </c>
      <c r="E19">
        <f>E18+E$12*(D19-D18)</f>
        <v>97.5</v>
      </c>
      <c r="F19">
        <f>F18+E$12*(D19-D18)*G18</f>
        <v>9750</v>
      </c>
      <c r="G19">
        <f>F19/E19</f>
        <v>100</v>
      </c>
      <c r="I19">
        <v>2.1</v>
      </c>
      <c r="J19">
        <f>J18+J$12*(I19-I18)</f>
        <v>52.5</v>
      </c>
      <c r="K19">
        <f>K18+J$12*(I19-I18)*0</f>
        <v>5000</v>
      </c>
      <c r="L19">
        <f>K19/J19</f>
        <v>95.238095238095241</v>
      </c>
      <c r="N19">
        <v>1</v>
      </c>
      <c r="O19">
        <v>50</v>
      </c>
      <c r="P19">
        <v>3999.9</v>
      </c>
      <c r="Q19">
        <v>80</v>
      </c>
      <c r="R19">
        <v>50</v>
      </c>
      <c r="S19">
        <v>7499.9</v>
      </c>
      <c r="T19">
        <v>100</v>
      </c>
      <c r="U19">
        <v>75</v>
      </c>
      <c r="V19">
        <v>7499.9</v>
      </c>
      <c r="W19">
        <v>100</v>
      </c>
    </row>
    <row r="20" spans="4:23" x14ac:dyDescent="0.25">
      <c r="D20">
        <v>0.2</v>
      </c>
      <c r="E20">
        <f t="shared" ref="E20:E38" si="0">E19+E$12*(D20-D19)</f>
        <v>95</v>
      </c>
      <c r="F20">
        <f t="shared" ref="F20:F38" si="1">F19+E$12*(D20-D19)*G19</f>
        <v>9500</v>
      </c>
      <c r="G20">
        <f t="shared" ref="G20:G38" si="2">F20/E20</f>
        <v>100</v>
      </c>
      <c r="I20">
        <v>2.2000000000000002</v>
      </c>
      <c r="J20">
        <f t="shared" ref="J20:J38" si="3">J19+J$12*(I20-I19)</f>
        <v>55</v>
      </c>
      <c r="K20">
        <f t="shared" ref="K20:K38" si="4">K19+J$12*(I20-I19)*0</f>
        <v>5000</v>
      </c>
      <c r="L20">
        <f t="shared" ref="L20:L38" si="5">K20/J20</f>
        <v>90.909090909090907</v>
      </c>
      <c r="N20">
        <v>1.5</v>
      </c>
      <c r="O20">
        <v>50</v>
      </c>
      <c r="P20">
        <v>3199.9</v>
      </c>
      <c r="Q20">
        <v>64</v>
      </c>
      <c r="R20">
        <v>50</v>
      </c>
      <c r="S20">
        <v>6249.9</v>
      </c>
      <c r="T20">
        <v>100</v>
      </c>
      <c r="U20">
        <v>62.5</v>
      </c>
      <c r="V20">
        <v>6249.9</v>
      </c>
      <c r="W20">
        <v>100</v>
      </c>
    </row>
    <row r="21" spans="4:23" x14ac:dyDescent="0.25">
      <c r="D21">
        <v>0.3</v>
      </c>
      <c r="E21">
        <f t="shared" si="0"/>
        <v>92.5</v>
      </c>
      <c r="F21">
        <f t="shared" si="1"/>
        <v>9250</v>
      </c>
      <c r="G21">
        <f t="shared" si="2"/>
        <v>100</v>
      </c>
      <c r="I21">
        <v>2.2999999999999998</v>
      </c>
      <c r="J21">
        <f t="shared" si="3"/>
        <v>57.499999999999993</v>
      </c>
      <c r="K21">
        <f t="shared" si="4"/>
        <v>5000</v>
      </c>
      <c r="L21">
        <f t="shared" si="5"/>
        <v>86.956521739130451</v>
      </c>
      <c r="N21">
        <v>2</v>
      </c>
      <c r="O21">
        <v>50</v>
      </c>
      <c r="P21">
        <v>2559.9</v>
      </c>
      <c r="Q21">
        <v>51.2</v>
      </c>
      <c r="R21">
        <v>50</v>
      </c>
      <c r="S21">
        <v>4999.8999999999996</v>
      </c>
      <c r="T21">
        <v>100</v>
      </c>
      <c r="U21">
        <v>50</v>
      </c>
      <c r="V21">
        <v>4999.8999999999996</v>
      </c>
      <c r="W21">
        <v>100</v>
      </c>
    </row>
    <row r="22" spans="4:23" x14ac:dyDescent="0.25">
      <c r="D22">
        <v>0.4</v>
      </c>
      <c r="E22">
        <f t="shared" si="0"/>
        <v>90</v>
      </c>
      <c r="F22">
        <f t="shared" si="1"/>
        <v>9000</v>
      </c>
      <c r="G22">
        <f t="shared" si="2"/>
        <v>100</v>
      </c>
      <c r="I22">
        <v>2.4</v>
      </c>
      <c r="J22">
        <f t="shared" si="3"/>
        <v>59.999999999999993</v>
      </c>
      <c r="K22">
        <f t="shared" si="4"/>
        <v>5000</v>
      </c>
      <c r="L22">
        <f t="shared" si="5"/>
        <v>83.333333333333343</v>
      </c>
      <c r="N22">
        <v>2.5</v>
      </c>
      <c r="O22">
        <v>100</v>
      </c>
      <c r="P22">
        <v>4479.8999999999996</v>
      </c>
      <c r="Q22">
        <v>44.8</v>
      </c>
      <c r="R22">
        <v>100</v>
      </c>
      <c r="S22">
        <v>5468.7</v>
      </c>
      <c r="T22">
        <v>87.5</v>
      </c>
      <c r="U22">
        <v>62.5</v>
      </c>
      <c r="V22">
        <v>4999.8999999999996</v>
      </c>
      <c r="W22">
        <v>80</v>
      </c>
    </row>
    <row r="23" spans="4:23" x14ac:dyDescent="0.25">
      <c r="D23">
        <v>0.5</v>
      </c>
      <c r="E23">
        <f t="shared" si="0"/>
        <v>87.5</v>
      </c>
      <c r="F23">
        <f t="shared" si="1"/>
        <v>8750</v>
      </c>
      <c r="G23">
        <f t="shared" si="2"/>
        <v>100</v>
      </c>
      <c r="I23">
        <v>2.5</v>
      </c>
      <c r="J23">
        <f t="shared" si="3"/>
        <v>62.499999999999993</v>
      </c>
      <c r="K23">
        <f t="shared" si="4"/>
        <v>5000</v>
      </c>
      <c r="L23">
        <f t="shared" si="5"/>
        <v>80.000000000000014</v>
      </c>
      <c r="N23">
        <v>3</v>
      </c>
      <c r="O23">
        <v>100</v>
      </c>
      <c r="P23">
        <v>4479.8999999999996</v>
      </c>
      <c r="Q23">
        <v>44.8</v>
      </c>
      <c r="R23">
        <v>100</v>
      </c>
      <c r="S23">
        <v>5624.9</v>
      </c>
      <c r="T23">
        <v>75</v>
      </c>
      <c r="U23">
        <v>75</v>
      </c>
      <c r="V23">
        <v>4999.8999999999996</v>
      </c>
      <c r="W23">
        <v>66.7</v>
      </c>
    </row>
    <row r="24" spans="4:23" x14ac:dyDescent="0.25">
      <c r="D24">
        <v>0.6</v>
      </c>
      <c r="E24">
        <f t="shared" si="0"/>
        <v>85</v>
      </c>
      <c r="F24">
        <f t="shared" si="1"/>
        <v>8500</v>
      </c>
      <c r="G24">
        <f t="shared" si="2"/>
        <v>100</v>
      </c>
      <c r="I24">
        <v>2.6</v>
      </c>
      <c r="J24">
        <f t="shared" si="3"/>
        <v>65</v>
      </c>
      <c r="K24">
        <f t="shared" si="4"/>
        <v>5000</v>
      </c>
      <c r="L24">
        <f t="shared" si="5"/>
        <v>76.92307692307692</v>
      </c>
      <c r="N24">
        <v>3.5</v>
      </c>
      <c r="O24">
        <v>100</v>
      </c>
      <c r="P24">
        <v>4479.8999999999996</v>
      </c>
      <c r="Q24">
        <v>44.8</v>
      </c>
      <c r="R24">
        <v>100</v>
      </c>
      <c r="S24">
        <v>5468.7</v>
      </c>
      <c r="T24">
        <v>62.5</v>
      </c>
      <c r="U24">
        <v>87.5</v>
      </c>
      <c r="V24">
        <v>4999.8999999999996</v>
      </c>
      <c r="W24">
        <v>57.1</v>
      </c>
    </row>
    <row r="25" spans="4:23" x14ac:dyDescent="0.25">
      <c r="D25">
        <v>0.7</v>
      </c>
      <c r="E25">
        <f t="shared" si="0"/>
        <v>82.5</v>
      </c>
      <c r="F25">
        <f t="shared" si="1"/>
        <v>8250</v>
      </c>
      <c r="G25">
        <f t="shared" si="2"/>
        <v>100</v>
      </c>
      <c r="I25">
        <v>2.7</v>
      </c>
      <c r="J25">
        <f t="shared" si="3"/>
        <v>67.5</v>
      </c>
      <c r="K25">
        <f t="shared" si="4"/>
        <v>5000</v>
      </c>
      <c r="L25">
        <f t="shared" si="5"/>
        <v>74.074074074074076</v>
      </c>
      <c r="N25">
        <v>4</v>
      </c>
      <c r="O25">
        <v>100</v>
      </c>
      <c r="P25">
        <v>4479.8999999999996</v>
      </c>
      <c r="Q25">
        <v>44.8</v>
      </c>
      <c r="R25">
        <v>100</v>
      </c>
      <c r="S25">
        <v>4999.8999999999996</v>
      </c>
      <c r="T25">
        <v>50</v>
      </c>
      <c r="U25">
        <v>100</v>
      </c>
      <c r="V25">
        <v>4999.8999999999996</v>
      </c>
      <c r="W25">
        <v>50</v>
      </c>
    </row>
    <row r="26" spans="4:23" x14ac:dyDescent="0.25">
      <c r="D26">
        <v>0.8</v>
      </c>
      <c r="E26">
        <f t="shared" si="0"/>
        <v>80</v>
      </c>
      <c r="F26">
        <f t="shared" si="1"/>
        <v>8000</v>
      </c>
      <c r="G26">
        <f t="shared" si="2"/>
        <v>100</v>
      </c>
      <c r="I26">
        <v>2.8</v>
      </c>
      <c r="J26">
        <f t="shared" si="3"/>
        <v>69.999999999999986</v>
      </c>
      <c r="K26">
        <f t="shared" si="4"/>
        <v>5000</v>
      </c>
      <c r="L26">
        <f t="shared" si="5"/>
        <v>71.428571428571445</v>
      </c>
    </row>
    <row r="27" spans="4:23" x14ac:dyDescent="0.25">
      <c r="D27">
        <v>0.9</v>
      </c>
      <c r="E27">
        <f t="shared" si="0"/>
        <v>77.5</v>
      </c>
      <c r="F27">
        <f t="shared" si="1"/>
        <v>7750</v>
      </c>
      <c r="G27">
        <f t="shared" si="2"/>
        <v>100</v>
      </c>
      <c r="I27">
        <v>2.9</v>
      </c>
      <c r="J27">
        <f t="shared" si="3"/>
        <v>72.499999999999986</v>
      </c>
      <c r="K27">
        <f t="shared" si="4"/>
        <v>5000</v>
      </c>
      <c r="L27">
        <f t="shared" si="5"/>
        <v>68.965517241379331</v>
      </c>
    </row>
    <row r="28" spans="4:23" x14ac:dyDescent="0.25">
      <c r="D28">
        <v>1</v>
      </c>
      <c r="E28">
        <f t="shared" si="0"/>
        <v>75</v>
      </c>
      <c r="F28">
        <f t="shared" si="1"/>
        <v>7500</v>
      </c>
      <c r="G28">
        <f t="shared" si="2"/>
        <v>100</v>
      </c>
      <c r="I28">
        <v>3</v>
      </c>
      <c r="J28">
        <f t="shared" si="3"/>
        <v>74.999999999999986</v>
      </c>
      <c r="K28">
        <f t="shared" si="4"/>
        <v>5000</v>
      </c>
      <c r="L28">
        <f t="shared" si="5"/>
        <v>66.666666666666686</v>
      </c>
      <c r="N28" t="s">
        <v>22</v>
      </c>
      <c r="O28" t="s">
        <v>25</v>
      </c>
      <c r="P28" t="s">
        <v>43</v>
      </c>
      <c r="Q28" t="s">
        <v>43</v>
      </c>
    </row>
    <row r="29" spans="4:23" x14ac:dyDescent="0.25">
      <c r="D29">
        <v>1.1000000000000001</v>
      </c>
      <c r="E29">
        <f t="shared" si="0"/>
        <v>72.5</v>
      </c>
      <c r="F29">
        <f t="shared" si="1"/>
        <v>7250</v>
      </c>
      <c r="G29">
        <f t="shared" si="2"/>
        <v>100</v>
      </c>
      <c r="I29">
        <v>3.1</v>
      </c>
      <c r="J29">
        <f t="shared" si="3"/>
        <v>77.499999999999986</v>
      </c>
      <c r="K29">
        <f t="shared" si="4"/>
        <v>5000</v>
      </c>
      <c r="L29">
        <f t="shared" si="5"/>
        <v>64.516129032258078</v>
      </c>
      <c r="N29">
        <v>0.5</v>
      </c>
      <c r="O29">
        <v>50</v>
      </c>
      <c r="P29">
        <v>4999.8999999999996</v>
      </c>
      <c r="Q29">
        <v>100</v>
      </c>
    </row>
    <row r="30" spans="4:23" x14ac:dyDescent="0.25">
      <c r="D30">
        <v>1.2</v>
      </c>
      <c r="E30">
        <f t="shared" si="0"/>
        <v>70</v>
      </c>
      <c r="F30">
        <f t="shared" si="1"/>
        <v>7000</v>
      </c>
      <c r="G30">
        <f t="shared" si="2"/>
        <v>100</v>
      </c>
      <c r="I30">
        <v>3.2</v>
      </c>
      <c r="J30">
        <f t="shared" si="3"/>
        <v>79.999999999999986</v>
      </c>
      <c r="K30">
        <f t="shared" si="4"/>
        <v>5000</v>
      </c>
      <c r="L30">
        <f t="shared" si="5"/>
        <v>62.500000000000014</v>
      </c>
      <c r="N30">
        <v>1</v>
      </c>
      <c r="O30">
        <v>50</v>
      </c>
      <c r="P30">
        <v>4999.8999999999996</v>
      </c>
      <c r="Q30">
        <v>100</v>
      </c>
    </row>
    <row r="31" spans="4:23" x14ac:dyDescent="0.25">
      <c r="D31">
        <v>1.3</v>
      </c>
      <c r="E31">
        <f t="shared" si="0"/>
        <v>67.5</v>
      </c>
      <c r="F31">
        <f t="shared" si="1"/>
        <v>6750</v>
      </c>
      <c r="G31">
        <f t="shared" si="2"/>
        <v>100</v>
      </c>
      <c r="I31">
        <v>3.3</v>
      </c>
      <c r="J31">
        <f t="shared" si="3"/>
        <v>82.499999999999972</v>
      </c>
      <c r="K31">
        <f t="shared" si="4"/>
        <v>5000</v>
      </c>
      <c r="L31">
        <f t="shared" si="5"/>
        <v>60.60606060606063</v>
      </c>
      <c r="N31">
        <v>1.5</v>
      </c>
      <c r="O31">
        <v>50</v>
      </c>
      <c r="P31">
        <v>4999.8999999999996</v>
      </c>
      <c r="Q31">
        <v>100</v>
      </c>
    </row>
    <row r="32" spans="4:23" x14ac:dyDescent="0.25">
      <c r="D32">
        <v>1.4</v>
      </c>
      <c r="E32">
        <f t="shared" si="0"/>
        <v>65</v>
      </c>
      <c r="F32">
        <f t="shared" si="1"/>
        <v>6500</v>
      </c>
      <c r="G32">
        <f t="shared" si="2"/>
        <v>100</v>
      </c>
      <c r="I32">
        <v>3.4</v>
      </c>
      <c r="J32">
        <f t="shared" si="3"/>
        <v>84.999999999999972</v>
      </c>
      <c r="K32">
        <f t="shared" si="4"/>
        <v>5000</v>
      </c>
      <c r="L32">
        <f t="shared" si="5"/>
        <v>58.823529411764724</v>
      </c>
      <c r="N32">
        <v>2</v>
      </c>
      <c r="O32">
        <v>50</v>
      </c>
      <c r="P32">
        <v>4999.8999999999996</v>
      </c>
      <c r="Q32">
        <v>100</v>
      </c>
    </row>
    <row r="33" spans="4:17" x14ac:dyDescent="0.25">
      <c r="D33">
        <v>1.5</v>
      </c>
      <c r="E33">
        <f t="shared" si="0"/>
        <v>62.5</v>
      </c>
      <c r="F33">
        <f t="shared" si="1"/>
        <v>6250</v>
      </c>
      <c r="G33">
        <f t="shared" si="2"/>
        <v>100</v>
      </c>
      <c r="I33">
        <v>3.5</v>
      </c>
      <c r="J33">
        <f t="shared" si="3"/>
        <v>87.499999999999972</v>
      </c>
      <c r="K33">
        <f t="shared" si="4"/>
        <v>5000</v>
      </c>
      <c r="L33">
        <f t="shared" si="5"/>
        <v>57.14285714285716</v>
      </c>
      <c r="N33">
        <v>2.5</v>
      </c>
      <c r="O33">
        <v>100</v>
      </c>
      <c r="P33">
        <v>8888.7999999999993</v>
      </c>
      <c r="Q33">
        <v>88.9</v>
      </c>
    </row>
    <row r="34" spans="4:17" x14ac:dyDescent="0.25">
      <c r="D34">
        <v>1.6</v>
      </c>
      <c r="E34">
        <f t="shared" si="0"/>
        <v>60</v>
      </c>
      <c r="F34">
        <f t="shared" si="1"/>
        <v>6000</v>
      </c>
      <c r="G34">
        <f t="shared" si="2"/>
        <v>100</v>
      </c>
      <c r="I34">
        <v>3.6</v>
      </c>
      <c r="J34">
        <f t="shared" si="3"/>
        <v>89.999999999999972</v>
      </c>
      <c r="K34">
        <f t="shared" si="4"/>
        <v>5000</v>
      </c>
      <c r="L34">
        <f t="shared" si="5"/>
        <v>55.555555555555571</v>
      </c>
      <c r="N34">
        <v>3</v>
      </c>
      <c r="O34">
        <v>100</v>
      </c>
      <c r="P34">
        <v>7901.1</v>
      </c>
      <c r="Q34">
        <v>79</v>
      </c>
    </row>
    <row r="35" spans="4:17" x14ac:dyDescent="0.25">
      <c r="D35">
        <v>1.7</v>
      </c>
      <c r="E35">
        <f t="shared" si="0"/>
        <v>57.5</v>
      </c>
      <c r="F35">
        <f t="shared" si="1"/>
        <v>5750</v>
      </c>
      <c r="G35">
        <f t="shared" si="2"/>
        <v>100</v>
      </c>
      <c r="I35">
        <v>3.7</v>
      </c>
      <c r="J35">
        <f t="shared" si="3"/>
        <v>92.499999999999972</v>
      </c>
      <c r="K35">
        <f t="shared" si="4"/>
        <v>5000</v>
      </c>
      <c r="L35">
        <f t="shared" si="5"/>
        <v>54.05405405405407</v>
      </c>
      <c r="N35">
        <v>3.5</v>
      </c>
      <c r="O35">
        <v>100</v>
      </c>
      <c r="P35">
        <v>7023.2</v>
      </c>
      <c r="Q35">
        <v>70.2</v>
      </c>
    </row>
    <row r="36" spans="4:17" x14ac:dyDescent="0.25">
      <c r="D36">
        <v>1.8</v>
      </c>
      <c r="E36">
        <f t="shared" si="0"/>
        <v>55</v>
      </c>
      <c r="F36">
        <f t="shared" si="1"/>
        <v>5500</v>
      </c>
      <c r="G36">
        <f t="shared" si="2"/>
        <v>100</v>
      </c>
      <c r="I36">
        <v>3.8</v>
      </c>
      <c r="J36">
        <f t="shared" si="3"/>
        <v>94.999999999999957</v>
      </c>
      <c r="K36">
        <f t="shared" si="4"/>
        <v>5000</v>
      </c>
      <c r="L36">
        <f t="shared" si="5"/>
        <v>52.631578947368446</v>
      </c>
      <c r="N36">
        <v>4</v>
      </c>
      <c r="O36">
        <v>100</v>
      </c>
      <c r="P36">
        <v>6242.9</v>
      </c>
      <c r="Q36">
        <v>62.4</v>
      </c>
    </row>
    <row r="37" spans="4:17" x14ac:dyDescent="0.25">
      <c r="D37">
        <v>1.9</v>
      </c>
      <c r="E37">
        <f t="shared" si="0"/>
        <v>52.5</v>
      </c>
      <c r="F37">
        <f t="shared" si="1"/>
        <v>5250</v>
      </c>
      <c r="G37">
        <f t="shared" si="2"/>
        <v>100</v>
      </c>
      <c r="I37">
        <v>3.9</v>
      </c>
      <c r="J37">
        <f t="shared" si="3"/>
        <v>97.499999999999957</v>
      </c>
      <c r="K37">
        <f t="shared" si="4"/>
        <v>5000</v>
      </c>
      <c r="L37">
        <f t="shared" si="5"/>
        <v>51.282051282051306</v>
      </c>
    </row>
    <row r="38" spans="4:17" x14ac:dyDescent="0.25">
      <c r="D38">
        <v>2</v>
      </c>
      <c r="E38">
        <f t="shared" si="0"/>
        <v>50</v>
      </c>
      <c r="F38">
        <f t="shared" si="1"/>
        <v>5000</v>
      </c>
      <c r="G38">
        <f t="shared" si="2"/>
        <v>100</v>
      </c>
      <c r="I38">
        <v>4</v>
      </c>
      <c r="J38">
        <f t="shared" si="3"/>
        <v>99.999999999999957</v>
      </c>
      <c r="K38">
        <f t="shared" si="4"/>
        <v>5000</v>
      </c>
      <c r="L38">
        <f t="shared" si="5"/>
        <v>50.000000000000021</v>
      </c>
    </row>
  </sheetData>
  <mergeCells count="2">
    <mergeCell ref="F2:I2"/>
    <mergeCell ref="J2:M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8"/>
  <sheetViews>
    <sheetView topLeftCell="E1" zoomScale="80" zoomScaleNormal="80" workbookViewId="0"/>
  </sheetViews>
  <sheetFormatPr defaultRowHeight="15" x14ac:dyDescent="0.25"/>
  <cols>
    <col min="9" max="12" width="9.140625" customWidth="1"/>
  </cols>
  <sheetData>
    <row r="2" spans="1:17" x14ac:dyDescent="0.25">
      <c r="A2" t="s">
        <v>3</v>
      </c>
      <c r="B2">
        <v>10</v>
      </c>
      <c r="F2" s="4" t="s">
        <v>10</v>
      </c>
      <c r="G2" s="4"/>
      <c r="H2" s="4"/>
      <c r="I2" s="4"/>
      <c r="J2" s="4" t="s">
        <v>11</v>
      </c>
      <c r="K2" s="4"/>
      <c r="L2" s="4"/>
      <c r="M2" s="4"/>
    </row>
    <row r="3" spans="1:17" x14ac:dyDescent="0.25">
      <c r="A3" t="s">
        <v>4</v>
      </c>
      <c r="B3">
        <v>10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18</v>
      </c>
      <c r="K3" t="s">
        <v>19</v>
      </c>
      <c r="L3" t="s">
        <v>20</v>
      </c>
      <c r="M3" t="s">
        <v>21</v>
      </c>
    </row>
    <row r="4" spans="1:17" x14ac:dyDescent="0.25">
      <c r="A4" t="s">
        <v>5</v>
      </c>
      <c r="B4">
        <v>0.1</v>
      </c>
      <c r="E4" t="s">
        <v>0</v>
      </c>
      <c r="I4" t="s">
        <v>8</v>
      </c>
      <c r="M4" t="s">
        <v>9</v>
      </c>
    </row>
    <row r="5" spans="1:17" x14ac:dyDescent="0.25">
      <c r="A5" t="s">
        <v>36</v>
      </c>
      <c r="B5">
        <f>B2*B3*B4</f>
        <v>10</v>
      </c>
      <c r="D5" t="s">
        <v>1</v>
      </c>
      <c r="E5">
        <v>10</v>
      </c>
      <c r="F5" s="1" t="s">
        <v>17</v>
      </c>
      <c r="G5" s="1" t="s">
        <v>17</v>
      </c>
      <c r="H5" s="1" t="s">
        <v>17</v>
      </c>
      <c r="I5">
        <v>5</v>
      </c>
      <c r="J5" s="1" t="s">
        <v>17</v>
      </c>
      <c r="K5" s="1" t="s">
        <v>17</v>
      </c>
      <c r="L5" s="1" t="s">
        <v>17</v>
      </c>
      <c r="M5">
        <v>10</v>
      </c>
    </row>
    <row r="6" spans="1:17" x14ac:dyDescent="0.25">
      <c r="D6" t="s">
        <v>2</v>
      </c>
      <c r="E6">
        <f>$B$2*$B$3*$B$4*E5</f>
        <v>100</v>
      </c>
      <c r="F6">
        <v>50</v>
      </c>
      <c r="G6">
        <v>50</v>
      </c>
      <c r="H6">
        <v>50</v>
      </c>
      <c r="I6">
        <f>$B$2*$B$3*$B$4*I5</f>
        <v>50</v>
      </c>
      <c r="J6">
        <v>100</v>
      </c>
      <c r="K6">
        <v>100</v>
      </c>
      <c r="L6">
        <v>100</v>
      </c>
      <c r="M6">
        <f>$B$2*$B$3*$B$4*M5</f>
        <v>100</v>
      </c>
    </row>
    <row r="7" spans="1:17" x14ac:dyDescent="0.25">
      <c r="D7" t="s">
        <v>6</v>
      </c>
      <c r="E7">
        <v>100</v>
      </c>
      <c r="F7" s="2">
        <v>100</v>
      </c>
      <c r="G7" s="2">
        <v>100</v>
      </c>
      <c r="H7" s="2">
        <v>100</v>
      </c>
      <c r="I7" s="2">
        <f>E7</f>
        <v>100</v>
      </c>
      <c r="J7" s="3">
        <f>J8/J6</f>
        <v>50</v>
      </c>
      <c r="K7" s="3">
        <f>K8/K6</f>
        <v>50</v>
      </c>
      <c r="L7" s="3">
        <f>L8/L6</f>
        <v>50</v>
      </c>
      <c r="M7" s="3">
        <f>M8/M6</f>
        <v>50</v>
      </c>
    </row>
    <row r="8" spans="1:17" x14ac:dyDescent="0.25">
      <c r="D8" t="s">
        <v>7</v>
      </c>
      <c r="E8">
        <f>E6*E7</f>
        <v>10000</v>
      </c>
      <c r="F8" s="2">
        <f>F6*F7</f>
        <v>5000</v>
      </c>
      <c r="G8" s="2">
        <f>G6*G7</f>
        <v>5000</v>
      </c>
      <c r="H8" s="2">
        <f>H6*H7</f>
        <v>5000</v>
      </c>
      <c r="I8" s="2">
        <f>I6*I7</f>
        <v>5000</v>
      </c>
      <c r="J8" s="3">
        <f>I8</f>
        <v>5000</v>
      </c>
      <c r="K8" s="3">
        <f>J8</f>
        <v>5000</v>
      </c>
      <c r="L8" s="3">
        <f>K8</f>
        <v>5000</v>
      </c>
      <c r="M8" s="3">
        <f>I8</f>
        <v>5000</v>
      </c>
    </row>
    <row r="11" spans="1:17" x14ac:dyDescent="0.25">
      <c r="D11" t="s">
        <v>31</v>
      </c>
      <c r="E11">
        <v>100</v>
      </c>
      <c r="F11" t="s">
        <v>32</v>
      </c>
    </row>
    <row r="12" spans="1:17" x14ac:dyDescent="0.25">
      <c r="D12" t="s">
        <v>27</v>
      </c>
      <c r="E12">
        <v>-25</v>
      </c>
      <c r="F12" t="s">
        <v>28</v>
      </c>
      <c r="I12" t="s">
        <v>27</v>
      </c>
      <c r="J12">
        <v>25</v>
      </c>
      <c r="K12" t="s">
        <v>28</v>
      </c>
    </row>
    <row r="13" spans="1:17" x14ac:dyDescent="0.25">
      <c r="D13" t="s">
        <v>33</v>
      </c>
      <c r="E13">
        <v>10</v>
      </c>
      <c r="F13" t="s">
        <v>34</v>
      </c>
    </row>
    <row r="14" spans="1:17" x14ac:dyDescent="0.25">
      <c r="D14" t="s">
        <v>35</v>
      </c>
      <c r="E14">
        <f>$B$5*E13</f>
        <v>100</v>
      </c>
      <c r="F14" t="s">
        <v>37</v>
      </c>
    </row>
    <row r="15" spans="1:17" x14ac:dyDescent="0.25">
      <c r="D15" t="s">
        <v>38</v>
      </c>
      <c r="E15">
        <f>E14*E11</f>
        <v>10000</v>
      </c>
      <c r="F15" t="s">
        <v>39</v>
      </c>
    </row>
    <row r="16" spans="1:17" x14ac:dyDescent="0.25">
      <c r="E16" t="s">
        <v>40</v>
      </c>
      <c r="F16" t="s">
        <v>40</v>
      </c>
      <c r="G16" t="s">
        <v>40</v>
      </c>
      <c r="O16" t="s">
        <v>25</v>
      </c>
      <c r="P16" t="s">
        <v>24</v>
      </c>
      <c r="Q16" t="s">
        <v>23</v>
      </c>
    </row>
    <row r="17" spans="4:17" x14ac:dyDescent="0.25">
      <c r="D17" t="s">
        <v>22</v>
      </c>
      <c r="E17" t="s">
        <v>26</v>
      </c>
      <c r="F17" t="s">
        <v>30</v>
      </c>
      <c r="G17" t="s">
        <v>29</v>
      </c>
      <c r="I17" t="s">
        <v>22</v>
      </c>
      <c r="J17" t="s">
        <v>26</v>
      </c>
      <c r="K17" t="s">
        <v>30</v>
      </c>
      <c r="L17" t="s">
        <v>29</v>
      </c>
      <c r="N17" t="s">
        <v>22</v>
      </c>
      <c r="O17" t="s">
        <v>43</v>
      </c>
      <c r="P17" t="s">
        <v>43</v>
      </c>
      <c r="Q17" t="s">
        <v>43</v>
      </c>
    </row>
    <row r="18" spans="4:17" x14ac:dyDescent="0.25">
      <c r="D18">
        <v>0</v>
      </c>
      <c r="E18">
        <f>E14</f>
        <v>100</v>
      </c>
      <c r="F18">
        <f>E15</f>
        <v>10000</v>
      </c>
      <c r="G18">
        <f>E11</f>
        <v>100</v>
      </c>
      <c r="I18">
        <v>2</v>
      </c>
      <c r="J18">
        <f>E38</f>
        <v>50</v>
      </c>
      <c r="K18">
        <f>F38</f>
        <v>5000</v>
      </c>
      <c r="L18">
        <f>G38</f>
        <v>100</v>
      </c>
      <c r="N18">
        <v>0.5</v>
      </c>
      <c r="O18">
        <v>50</v>
      </c>
      <c r="P18">
        <v>4999.8999999999996</v>
      </c>
      <c r="Q18">
        <v>100</v>
      </c>
    </row>
    <row r="19" spans="4:17" x14ac:dyDescent="0.25">
      <c r="D19">
        <v>0.1</v>
      </c>
      <c r="E19">
        <f>E18+E$12*(D19-D18)</f>
        <v>97.5</v>
      </c>
      <c r="F19">
        <f>F18+E$12*(D19-D18)*G18</f>
        <v>9750</v>
      </c>
      <c r="G19">
        <f>F19/E19</f>
        <v>100</v>
      </c>
      <c r="I19">
        <v>2.1</v>
      </c>
      <c r="J19">
        <f>J18+J$12*(I19-I18)</f>
        <v>52.5</v>
      </c>
      <c r="K19">
        <f>K18+J$12*(I19-I18)*0</f>
        <v>5000</v>
      </c>
      <c r="L19">
        <f>K19/J19</f>
        <v>95.238095238095241</v>
      </c>
      <c r="N19">
        <v>1</v>
      </c>
      <c r="O19">
        <v>50</v>
      </c>
      <c r="P19">
        <v>4999.8999999999996</v>
      </c>
      <c r="Q19">
        <v>100</v>
      </c>
    </row>
    <row r="20" spans="4:17" x14ac:dyDescent="0.25">
      <c r="D20">
        <v>0.2</v>
      </c>
      <c r="E20">
        <f t="shared" ref="E20:E38" si="0">E19+E$12*(D20-D19)</f>
        <v>95</v>
      </c>
      <c r="F20">
        <f t="shared" ref="F20:F38" si="1">F19+E$12*(D20-D19)*G19</f>
        <v>9500</v>
      </c>
      <c r="G20">
        <f t="shared" ref="G20:G38" si="2">F20/E20</f>
        <v>100</v>
      </c>
      <c r="I20">
        <v>2.2000000000000002</v>
      </c>
      <c r="J20">
        <f t="shared" ref="J20:J38" si="3">J19+J$12*(I20-I19)</f>
        <v>55</v>
      </c>
      <c r="K20">
        <f t="shared" ref="K20:K38" si="4">K19+J$12*(I20-I19)*0</f>
        <v>5000</v>
      </c>
      <c r="L20">
        <f t="shared" ref="L20:L38" si="5">K20/J20</f>
        <v>90.909090909090907</v>
      </c>
      <c r="N20">
        <v>1.5</v>
      </c>
      <c r="O20">
        <v>50</v>
      </c>
      <c r="P20">
        <v>4999.8999999999996</v>
      </c>
      <c r="Q20">
        <v>100</v>
      </c>
    </row>
    <row r="21" spans="4:17" x14ac:dyDescent="0.25">
      <c r="D21">
        <v>0.3</v>
      </c>
      <c r="E21">
        <f t="shared" si="0"/>
        <v>92.5</v>
      </c>
      <c r="F21">
        <f t="shared" si="1"/>
        <v>9250</v>
      </c>
      <c r="G21">
        <f t="shared" si="2"/>
        <v>100</v>
      </c>
      <c r="I21">
        <v>2.2999999999999998</v>
      </c>
      <c r="J21">
        <f t="shared" si="3"/>
        <v>57.499999999999993</v>
      </c>
      <c r="K21">
        <f t="shared" si="4"/>
        <v>5000</v>
      </c>
      <c r="L21">
        <f t="shared" si="5"/>
        <v>86.956521739130451</v>
      </c>
      <c r="N21">
        <v>2</v>
      </c>
      <c r="O21">
        <v>50</v>
      </c>
      <c r="P21">
        <v>4999.8999999999996</v>
      </c>
      <c r="Q21">
        <v>100</v>
      </c>
    </row>
    <row r="22" spans="4:17" x14ac:dyDescent="0.25">
      <c r="D22">
        <v>0.4</v>
      </c>
      <c r="E22">
        <f t="shared" si="0"/>
        <v>90</v>
      </c>
      <c r="F22">
        <f t="shared" si="1"/>
        <v>9000</v>
      </c>
      <c r="G22">
        <f t="shared" si="2"/>
        <v>100</v>
      </c>
      <c r="I22">
        <v>2.4</v>
      </c>
      <c r="J22">
        <f t="shared" si="3"/>
        <v>59.999999999999993</v>
      </c>
      <c r="K22">
        <f t="shared" si="4"/>
        <v>5000</v>
      </c>
      <c r="L22">
        <f t="shared" si="5"/>
        <v>83.333333333333343</v>
      </c>
      <c r="N22">
        <v>2.5</v>
      </c>
      <c r="O22">
        <v>100</v>
      </c>
      <c r="P22">
        <v>8888.7999999999993</v>
      </c>
      <c r="Q22">
        <v>88.9</v>
      </c>
    </row>
    <row r="23" spans="4:17" x14ac:dyDescent="0.25">
      <c r="D23">
        <v>0.5</v>
      </c>
      <c r="E23">
        <f t="shared" si="0"/>
        <v>87.5</v>
      </c>
      <c r="F23">
        <f t="shared" si="1"/>
        <v>8750</v>
      </c>
      <c r="G23">
        <f t="shared" si="2"/>
        <v>100</v>
      </c>
      <c r="I23">
        <v>2.5</v>
      </c>
      <c r="J23">
        <f t="shared" si="3"/>
        <v>62.499999999999993</v>
      </c>
      <c r="K23">
        <f t="shared" si="4"/>
        <v>5000</v>
      </c>
      <c r="L23">
        <f t="shared" si="5"/>
        <v>80.000000000000014</v>
      </c>
      <c r="N23">
        <v>3</v>
      </c>
      <c r="O23">
        <v>100</v>
      </c>
      <c r="P23">
        <v>7901.1</v>
      </c>
      <c r="Q23">
        <v>79</v>
      </c>
    </row>
    <row r="24" spans="4:17" x14ac:dyDescent="0.25">
      <c r="D24">
        <v>0.6</v>
      </c>
      <c r="E24">
        <f t="shared" si="0"/>
        <v>85</v>
      </c>
      <c r="F24">
        <f t="shared" si="1"/>
        <v>8500</v>
      </c>
      <c r="G24">
        <f t="shared" si="2"/>
        <v>100</v>
      </c>
      <c r="I24">
        <v>2.6</v>
      </c>
      <c r="J24">
        <f t="shared" si="3"/>
        <v>65</v>
      </c>
      <c r="K24">
        <f t="shared" si="4"/>
        <v>5000</v>
      </c>
      <c r="L24">
        <f t="shared" si="5"/>
        <v>76.92307692307692</v>
      </c>
      <c r="N24">
        <v>3.5</v>
      </c>
      <c r="O24">
        <v>100</v>
      </c>
      <c r="P24">
        <v>7023.2</v>
      </c>
      <c r="Q24">
        <v>70.2</v>
      </c>
    </row>
    <row r="25" spans="4:17" x14ac:dyDescent="0.25">
      <c r="D25">
        <v>0.7</v>
      </c>
      <c r="E25">
        <f t="shared" si="0"/>
        <v>82.5</v>
      </c>
      <c r="F25">
        <f t="shared" si="1"/>
        <v>8250</v>
      </c>
      <c r="G25">
        <f t="shared" si="2"/>
        <v>100</v>
      </c>
      <c r="I25">
        <v>2.7</v>
      </c>
      <c r="J25">
        <f t="shared" si="3"/>
        <v>67.5</v>
      </c>
      <c r="K25">
        <f t="shared" si="4"/>
        <v>5000</v>
      </c>
      <c r="L25">
        <f t="shared" si="5"/>
        <v>74.074074074074076</v>
      </c>
      <c r="N25">
        <v>4</v>
      </c>
      <c r="O25">
        <v>100</v>
      </c>
      <c r="P25">
        <v>6242.9</v>
      </c>
      <c r="Q25">
        <v>62.4</v>
      </c>
    </row>
    <row r="26" spans="4:17" x14ac:dyDescent="0.25">
      <c r="D26">
        <v>0.8</v>
      </c>
      <c r="E26">
        <f t="shared" si="0"/>
        <v>80</v>
      </c>
      <c r="F26">
        <f t="shared" si="1"/>
        <v>8000</v>
      </c>
      <c r="G26">
        <f t="shared" si="2"/>
        <v>100</v>
      </c>
      <c r="I26">
        <v>2.8</v>
      </c>
      <c r="J26">
        <f t="shared" si="3"/>
        <v>69.999999999999986</v>
      </c>
      <c r="K26">
        <f t="shared" si="4"/>
        <v>5000</v>
      </c>
      <c r="L26">
        <f t="shared" si="5"/>
        <v>71.428571428571445</v>
      </c>
    </row>
    <row r="27" spans="4:17" x14ac:dyDescent="0.25">
      <c r="D27">
        <v>0.9</v>
      </c>
      <c r="E27">
        <f t="shared" si="0"/>
        <v>77.5</v>
      </c>
      <c r="F27">
        <f t="shared" si="1"/>
        <v>7750</v>
      </c>
      <c r="G27">
        <f t="shared" si="2"/>
        <v>100</v>
      </c>
      <c r="I27">
        <v>2.9</v>
      </c>
      <c r="J27">
        <f t="shared" si="3"/>
        <v>72.499999999999986</v>
      </c>
      <c r="K27">
        <f t="shared" si="4"/>
        <v>5000</v>
      </c>
      <c r="L27">
        <f t="shared" si="5"/>
        <v>68.965517241379331</v>
      </c>
    </row>
    <row r="28" spans="4:17" x14ac:dyDescent="0.25">
      <c r="D28">
        <v>1</v>
      </c>
      <c r="E28">
        <f t="shared" si="0"/>
        <v>75</v>
      </c>
      <c r="F28">
        <f t="shared" si="1"/>
        <v>7500</v>
      </c>
      <c r="G28">
        <f t="shared" si="2"/>
        <v>100</v>
      </c>
      <c r="I28">
        <v>3</v>
      </c>
      <c r="J28">
        <f t="shared" si="3"/>
        <v>74.999999999999986</v>
      </c>
      <c r="K28">
        <f t="shared" si="4"/>
        <v>5000</v>
      </c>
      <c r="L28">
        <f t="shared" si="5"/>
        <v>66.666666666666686</v>
      </c>
    </row>
    <row r="29" spans="4:17" x14ac:dyDescent="0.25">
      <c r="D29">
        <v>1.1000000000000001</v>
      </c>
      <c r="E29">
        <f t="shared" si="0"/>
        <v>72.5</v>
      </c>
      <c r="F29">
        <f t="shared" si="1"/>
        <v>7250</v>
      </c>
      <c r="G29">
        <f t="shared" si="2"/>
        <v>100</v>
      </c>
      <c r="I29">
        <v>3.1</v>
      </c>
      <c r="J29">
        <f t="shared" si="3"/>
        <v>77.499999999999986</v>
      </c>
      <c r="K29">
        <f t="shared" si="4"/>
        <v>5000</v>
      </c>
      <c r="L29">
        <f t="shared" si="5"/>
        <v>64.516129032258078</v>
      </c>
    </row>
    <row r="30" spans="4:17" x14ac:dyDescent="0.25">
      <c r="D30">
        <v>1.2</v>
      </c>
      <c r="E30">
        <f t="shared" si="0"/>
        <v>70</v>
      </c>
      <c r="F30">
        <f t="shared" si="1"/>
        <v>7000</v>
      </c>
      <c r="G30">
        <f t="shared" si="2"/>
        <v>100</v>
      </c>
      <c r="I30">
        <v>3.2</v>
      </c>
      <c r="J30">
        <f t="shared" si="3"/>
        <v>79.999999999999986</v>
      </c>
      <c r="K30">
        <f t="shared" si="4"/>
        <v>5000</v>
      </c>
      <c r="L30">
        <f t="shared" si="5"/>
        <v>62.500000000000014</v>
      </c>
    </row>
    <row r="31" spans="4:17" x14ac:dyDescent="0.25">
      <c r="D31">
        <v>1.3</v>
      </c>
      <c r="E31">
        <f t="shared" si="0"/>
        <v>67.5</v>
      </c>
      <c r="F31">
        <f t="shared" si="1"/>
        <v>6750</v>
      </c>
      <c r="G31">
        <f t="shared" si="2"/>
        <v>100</v>
      </c>
      <c r="I31">
        <v>3.3</v>
      </c>
      <c r="J31">
        <f t="shared" si="3"/>
        <v>82.499999999999972</v>
      </c>
      <c r="K31">
        <f t="shared" si="4"/>
        <v>5000</v>
      </c>
      <c r="L31">
        <f t="shared" si="5"/>
        <v>60.60606060606063</v>
      </c>
    </row>
    <row r="32" spans="4:17" x14ac:dyDescent="0.25">
      <c r="D32">
        <v>1.4</v>
      </c>
      <c r="E32">
        <f t="shared" si="0"/>
        <v>65</v>
      </c>
      <c r="F32">
        <f t="shared" si="1"/>
        <v>6500</v>
      </c>
      <c r="G32">
        <f t="shared" si="2"/>
        <v>100</v>
      </c>
      <c r="I32">
        <v>3.4</v>
      </c>
      <c r="J32">
        <f t="shared" si="3"/>
        <v>84.999999999999972</v>
      </c>
      <c r="K32">
        <f t="shared" si="4"/>
        <v>5000</v>
      </c>
      <c r="L32">
        <f t="shared" si="5"/>
        <v>58.823529411764724</v>
      </c>
    </row>
    <row r="33" spans="4:12" x14ac:dyDescent="0.25">
      <c r="D33">
        <v>1.5</v>
      </c>
      <c r="E33">
        <f t="shared" si="0"/>
        <v>62.5</v>
      </c>
      <c r="F33">
        <f t="shared" si="1"/>
        <v>6250</v>
      </c>
      <c r="G33">
        <f t="shared" si="2"/>
        <v>100</v>
      </c>
      <c r="I33">
        <v>3.5</v>
      </c>
      <c r="J33">
        <f t="shared" si="3"/>
        <v>87.499999999999972</v>
      </c>
      <c r="K33">
        <f t="shared" si="4"/>
        <v>5000</v>
      </c>
      <c r="L33">
        <f t="shared" si="5"/>
        <v>57.14285714285716</v>
      </c>
    </row>
    <row r="34" spans="4:12" x14ac:dyDescent="0.25">
      <c r="D34">
        <v>1.6</v>
      </c>
      <c r="E34">
        <f t="shared" si="0"/>
        <v>60</v>
      </c>
      <c r="F34">
        <f t="shared" si="1"/>
        <v>6000</v>
      </c>
      <c r="G34">
        <f t="shared" si="2"/>
        <v>100</v>
      </c>
      <c r="I34">
        <v>3.6</v>
      </c>
      <c r="J34">
        <f t="shared" si="3"/>
        <v>89.999999999999972</v>
      </c>
      <c r="K34">
        <f t="shared" si="4"/>
        <v>5000</v>
      </c>
      <c r="L34">
        <f t="shared" si="5"/>
        <v>55.555555555555571</v>
      </c>
    </row>
    <row r="35" spans="4:12" x14ac:dyDescent="0.25">
      <c r="D35">
        <v>1.7</v>
      </c>
      <c r="E35">
        <f t="shared" si="0"/>
        <v>57.5</v>
      </c>
      <c r="F35">
        <f t="shared" si="1"/>
        <v>5750</v>
      </c>
      <c r="G35">
        <f t="shared" si="2"/>
        <v>100</v>
      </c>
      <c r="I35">
        <v>3.7</v>
      </c>
      <c r="J35">
        <f t="shared" si="3"/>
        <v>92.499999999999972</v>
      </c>
      <c r="K35">
        <f t="shared" si="4"/>
        <v>5000</v>
      </c>
      <c r="L35">
        <f t="shared" si="5"/>
        <v>54.05405405405407</v>
      </c>
    </row>
    <row r="36" spans="4:12" x14ac:dyDescent="0.25">
      <c r="D36">
        <v>1.8</v>
      </c>
      <c r="E36">
        <f t="shared" si="0"/>
        <v>55</v>
      </c>
      <c r="F36">
        <f t="shared" si="1"/>
        <v>5500</v>
      </c>
      <c r="G36">
        <f t="shared" si="2"/>
        <v>100</v>
      </c>
      <c r="I36">
        <v>3.8</v>
      </c>
      <c r="J36">
        <f t="shared" si="3"/>
        <v>94.999999999999957</v>
      </c>
      <c r="K36">
        <f t="shared" si="4"/>
        <v>5000</v>
      </c>
      <c r="L36">
        <f t="shared" si="5"/>
        <v>52.631578947368446</v>
      </c>
    </row>
    <row r="37" spans="4:12" x14ac:dyDescent="0.25">
      <c r="D37">
        <v>1.9</v>
      </c>
      <c r="E37">
        <f t="shared" si="0"/>
        <v>52.5</v>
      </c>
      <c r="F37">
        <f t="shared" si="1"/>
        <v>5250</v>
      </c>
      <c r="G37">
        <f t="shared" si="2"/>
        <v>100</v>
      </c>
      <c r="I37">
        <v>3.9</v>
      </c>
      <c r="J37">
        <f t="shared" si="3"/>
        <v>97.499999999999957</v>
      </c>
      <c r="K37">
        <f t="shared" si="4"/>
        <v>5000</v>
      </c>
      <c r="L37">
        <f t="shared" si="5"/>
        <v>51.282051282051306</v>
      </c>
    </row>
    <row r="38" spans="4:12" x14ac:dyDescent="0.25">
      <c r="D38">
        <v>2</v>
      </c>
      <c r="E38">
        <f t="shared" si="0"/>
        <v>50</v>
      </c>
      <c r="F38">
        <f t="shared" si="1"/>
        <v>5000</v>
      </c>
      <c r="G38">
        <f t="shared" si="2"/>
        <v>100</v>
      </c>
      <c r="I38">
        <v>4</v>
      </c>
      <c r="J38">
        <f t="shared" si="3"/>
        <v>99.999999999999957</v>
      </c>
      <c r="K38">
        <f t="shared" si="4"/>
        <v>5000</v>
      </c>
      <c r="L38">
        <f t="shared" si="5"/>
        <v>50.000000000000021</v>
      </c>
    </row>
  </sheetData>
  <mergeCells count="2">
    <mergeCell ref="F2:I2"/>
    <mergeCell ref="J2:M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8"/>
  <sheetViews>
    <sheetView topLeftCell="U1" zoomScale="80" zoomScaleNormal="80" workbookViewId="0">
      <selection activeCell="Q27" sqref="Q27"/>
    </sheetView>
  </sheetViews>
  <sheetFormatPr defaultRowHeight="15" x14ac:dyDescent="0.25"/>
  <cols>
    <col min="9" max="12" width="9.140625" customWidth="1"/>
  </cols>
  <sheetData>
    <row r="2" spans="1:17" x14ac:dyDescent="0.25">
      <c r="A2" t="s">
        <v>3</v>
      </c>
      <c r="B2">
        <v>10</v>
      </c>
      <c r="F2" s="4" t="s">
        <v>10</v>
      </c>
      <c r="G2" s="4"/>
      <c r="H2" s="4"/>
      <c r="I2" s="4"/>
      <c r="J2" s="4" t="s">
        <v>11</v>
      </c>
      <c r="K2" s="4"/>
      <c r="L2" s="4"/>
      <c r="M2" s="4"/>
    </row>
    <row r="3" spans="1:17" x14ac:dyDescent="0.25">
      <c r="A3" t="s">
        <v>4</v>
      </c>
      <c r="B3">
        <v>10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18</v>
      </c>
      <c r="K3" t="s">
        <v>19</v>
      </c>
      <c r="L3" t="s">
        <v>20</v>
      </c>
      <c r="M3" t="s">
        <v>21</v>
      </c>
    </row>
    <row r="4" spans="1:17" x14ac:dyDescent="0.25">
      <c r="A4" t="s">
        <v>5</v>
      </c>
      <c r="B4">
        <v>0.1</v>
      </c>
      <c r="E4" t="s">
        <v>0</v>
      </c>
      <c r="I4" t="s">
        <v>8</v>
      </c>
      <c r="M4" t="s">
        <v>9</v>
      </c>
    </row>
    <row r="5" spans="1:17" x14ac:dyDescent="0.25">
      <c r="A5" t="s">
        <v>36</v>
      </c>
      <c r="B5">
        <f>B2*B3*B4</f>
        <v>10</v>
      </c>
      <c r="D5" t="s">
        <v>1</v>
      </c>
      <c r="E5">
        <v>10</v>
      </c>
      <c r="F5" s="1" t="s">
        <v>17</v>
      </c>
      <c r="G5" s="1" t="s">
        <v>17</v>
      </c>
      <c r="H5" s="1" t="s">
        <v>17</v>
      </c>
      <c r="I5">
        <v>5</v>
      </c>
      <c r="J5" s="1" t="s">
        <v>17</v>
      </c>
      <c r="K5" s="1" t="s">
        <v>17</v>
      </c>
      <c r="L5" s="1" t="s">
        <v>17</v>
      </c>
      <c r="M5">
        <v>10</v>
      </c>
    </row>
    <row r="6" spans="1:17" x14ac:dyDescent="0.25">
      <c r="D6" t="s">
        <v>2</v>
      </c>
      <c r="E6">
        <f>$B$2*$B$3*$B$4*E5</f>
        <v>100</v>
      </c>
      <c r="F6">
        <v>50</v>
      </c>
      <c r="G6">
        <v>50</v>
      </c>
      <c r="H6">
        <v>50</v>
      </c>
      <c r="I6">
        <f>$B$2*$B$3*$B$4*I5</f>
        <v>50</v>
      </c>
      <c r="J6">
        <v>100</v>
      </c>
      <c r="K6">
        <v>100</v>
      </c>
      <c r="L6">
        <v>100</v>
      </c>
      <c r="M6">
        <f>$B$2*$B$3*$B$4*M5</f>
        <v>100</v>
      </c>
    </row>
    <row r="7" spans="1:17" x14ac:dyDescent="0.25">
      <c r="D7" t="s">
        <v>6</v>
      </c>
      <c r="E7">
        <v>100</v>
      </c>
      <c r="F7" s="2">
        <v>100</v>
      </c>
      <c r="G7" s="2">
        <v>100</v>
      </c>
      <c r="H7" s="2">
        <v>100</v>
      </c>
      <c r="I7" s="2">
        <f>E7</f>
        <v>100</v>
      </c>
      <c r="J7" s="3">
        <f>J8/J6</f>
        <v>50</v>
      </c>
      <c r="K7" s="3">
        <f>K8/K6</f>
        <v>50</v>
      </c>
      <c r="L7" s="3">
        <f>L8/L6</f>
        <v>50</v>
      </c>
      <c r="M7" s="3">
        <f>M8/M6</f>
        <v>50</v>
      </c>
    </row>
    <row r="8" spans="1:17" x14ac:dyDescent="0.25">
      <c r="D8" t="s">
        <v>7</v>
      </c>
      <c r="E8">
        <f>E6*E7</f>
        <v>10000</v>
      </c>
      <c r="F8" s="2">
        <f>F6*F7</f>
        <v>5000</v>
      </c>
      <c r="G8" s="2">
        <f>G6*G7</f>
        <v>5000</v>
      </c>
      <c r="H8" s="2">
        <f>H6*H7</f>
        <v>5000</v>
      </c>
      <c r="I8" s="2">
        <f>I6*I7</f>
        <v>5000</v>
      </c>
      <c r="J8" s="3">
        <f>I8</f>
        <v>5000</v>
      </c>
      <c r="K8" s="3">
        <f>J8</f>
        <v>5000</v>
      </c>
      <c r="L8" s="3">
        <f>K8</f>
        <v>5000</v>
      </c>
      <c r="M8" s="3">
        <f>I8</f>
        <v>5000</v>
      </c>
    </row>
    <row r="11" spans="1:17" x14ac:dyDescent="0.25">
      <c r="D11" t="s">
        <v>31</v>
      </c>
      <c r="E11">
        <v>100</v>
      </c>
      <c r="F11" t="s">
        <v>32</v>
      </c>
    </row>
    <row r="12" spans="1:17" x14ac:dyDescent="0.25">
      <c r="D12" t="s">
        <v>27</v>
      </c>
      <c r="E12">
        <v>-25</v>
      </c>
      <c r="F12" t="s">
        <v>28</v>
      </c>
      <c r="I12" t="s">
        <v>27</v>
      </c>
      <c r="J12">
        <v>25</v>
      </c>
      <c r="K12" t="s">
        <v>28</v>
      </c>
    </row>
    <row r="13" spans="1:17" x14ac:dyDescent="0.25">
      <c r="D13" t="s">
        <v>33</v>
      </c>
      <c r="E13">
        <v>10</v>
      </c>
      <c r="F13" t="s">
        <v>34</v>
      </c>
    </row>
    <row r="14" spans="1:17" x14ac:dyDescent="0.25">
      <c r="D14" t="s">
        <v>35</v>
      </c>
      <c r="E14">
        <f>$B$5*E13</f>
        <v>100</v>
      </c>
      <c r="F14" t="s">
        <v>37</v>
      </c>
    </row>
    <row r="15" spans="1:17" x14ac:dyDescent="0.25">
      <c r="D15" t="s">
        <v>38</v>
      </c>
      <c r="E15">
        <f>E14*E11</f>
        <v>10000</v>
      </c>
      <c r="F15" t="s">
        <v>39</v>
      </c>
    </row>
    <row r="16" spans="1:17" x14ac:dyDescent="0.25">
      <c r="E16" t="s">
        <v>40</v>
      </c>
      <c r="F16" t="s">
        <v>40</v>
      </c>
      <c r="G16" t="s">
        <v>40</v>
      </c>
      <c r="O16" t="s">
        <v>25</v>
      </c>
      <c r="P16" t="s">
        <v>24</v>
      </c>
      <c r="Q16" t="s">
        <v>23</v>
      </c>
    </row>
    <row r="17" spans="4:17" x14ac:dyDescent="0.25">
      <c r="D17" t="s">
        <v>22</v>
      </c>
      <c r="E17" t="s">
        <v>26</v>
      </c>
      <c r="F17" t="s">
        <v>30</v>
      </c>
      <c r="G17" t="s">
        <v>29</v>
      </c>
      <c r="I17" t="s">
        <v>22</v>
      </c>
      <c r="J17" t="s">
        <v>26</v>
      </c>
      <c r="K17" t="s">
        <v>30</v>
      </c>
      <c r="L17" t="s">
        <v>29</v>
      </c>
      <c r="N17" t="s">
        <v>22</v>
      </c>
      <c r="O17" t="s">
        <v>41</v>
      </c>
      <c r="P17" t="s">
        <v>41</v>
      </c>
      <c r="Q17" t="s">
        <v>41</v>
      </c>
    </row>
    <row r="18" spans="4:17" x14ac:dyDescent="0.25">
      <c r="D18">
        <v>0</v>
      </c>
      <c r="E18">
        <f>E14</f>
        <v>100</v>
      </c>
      <c r="F18">
        <f>E15</f>
        <v>10000</v>
      </c>
      <c r="G18">
        <f>E11</f>
        <v>100</v>
      </c>
      <c r="I18">
        <v>2</v>
      </c>
      <c r="J18">
        <f>E38</f>
        <v>50</v>
      </c>
      <c r="K18">
        <f>F38</f>
        <v>5000</v>
      </c>
      <c r="L18">
        <f>G38</f>
        <v>100</v>
      </c>
      <c r="N18">
        <v>0.5</v>
      </c>
      <c r="O18">
        <v>50</v>
      </c>
      <c r="P18">
        <v>4999.8999999999996</v>
      </c>
      <c r="Q18">
        <v>100</v>
      </c>
    </row>
    <row r="19" spans="4:17" x14ac:dyDescent="0.25">
      <c r="D19">
        <v>0.1</v>
      </c>
      <c r="E19">
        <f>E18+E$12*(D19-D18)</f>
        <v>97.5</v>
      </c>
      <c r="F19">
        <f>F18+E$12*(D19-D18)*G18</f>
        <v>9750</v>
      </c>
      <c r="G19">
        <f>F19/E19</f>
        <v>100</v>
      </c>
      <c r="I19">
        <v>2.1</v>
      </c>
      <c r="J19">
        <f>J18+J$12*(I19-I18)</f>
        <v>52.5</v>
      </c>
      <c r="K19">
        <f>K18+J$12*(I19-I18)*0</f>
        <v>5000</v>
      </c>
      <c r="L19">
        <f>K19/J19</f>
        <v>95.238095238095241</v>
      </c>
      <c r="N19">
        <v>1</v>
      </c>
      <c r="O19">
        <v>50</v>
      </c>
      <c r="P19">
        <v>3999.9</v>
      </c>
      <c r="Q19">
        <v>80</v>
      </c>
    </row>
    <row r="20" spans="4:17" x14ac:dyDescent="0.25">
      <c r="D20">
        <v>0.2</v>
      </c>
      <c r="E20">
        <f t="shared" ref="E20:E38" si="0">E19+E$12*(D20-D19)</f>
        <v>95</v>
      </c>
      <c r="F20">
        <f t="shared" ref="F20:F38" si="1">F19+E$12*(D20-D19)*G19</f>
        <v>9500</v>
      </c>
      <c r="G20">
        <f t="shared" ref="G20:G38" si="2">F20/E20</f>
        <v>100</v>
      </c>
      <c r="I20">
        <v>2.2000000000000002</v>
      </c>
      <c r="J20">
        <f t="shared" ref="J20:J38" si="3">J19+J$12*(I20-I19)</f>
        <v>55</v>
      </c>
      <c r="K20">
        <f t="shared" ref="K20:K38" si="4">K19+J$12*(I20-I19)*0</f>
        <v>5000</v>
      </c>
      <c r="L20">
        <f t="shared" ref="L20:L38" si="5">K20/J20</f>
        <v>90.909090909090907</v>
      </c>
      <c r="N20">
        <v>1.5</v>
      </c>
      <c r="O20">
        <v>50</v>
      </c>
      <c r="P20">
        <v>3199.9</v>
      </c>
      <c r="Q20">
        <v>64</v>
      </c>
    </row>
    <row r="21" spans="4:17" x14ac:dyDescent="0.25">
      <c r="D21">
        <v>0.3</v>
      </c>
      <c r="E21">
        <f t="shared" si="0"/>
        <v>92.5</v>
      </c>
      <c r="F21">
        <f t="shared" si="1"/>
        <v>9250</v>
      </c>
      <c r="G21">
        <f t="shared" si="2"/>
        <v>100</v>
      </c>
      <c r="I21">
        <v>2.2999999999999998</v>
      </c>
      <c r="J21">
        <f t="shared" si="3"/>
        <v>57.499999999999993</v>
      </c>
      <c r="K21">
        <f t="shared" si="4"/>
        <v>5000</v>
      </c>
      <c r="L21">
        <f t="shared" si="5"/>
        <v>86.956521739130451</v>
      </c>
      <c r="N21">
        <v>2</v>
      </c>
      <c r="O21">
        <v>50</v>
      </c>
      <c r="P21">
        <v>2559.9</v>
      </c>
      <c r="Q21">
        <v>51.2</v>
      </c>
    </row>
    <row r="22" spans="4:17" x14ac:dyDescent="0.25">
      <c r="D22">
        <v>0.4</v>
      </c>
      <c r="E22">
        <f t="shared" si="0"/>
        <v>90</v>
      </c>
      <c r="F22">
        <f t="shared" si="1"/>
        <v>9000</v>
      </c>
      <c r="G22">
        <f t="shared" si="2"/>
        <v>100</v>
      </c>
      <c r="I22">
        <v>2.4</v>
      </c>
      <c r="J22">
        <f t="shared" si="3"/>
        <v>59.999999999999993</v>
      </c>
      <c r="K22">
        <f t="shared" si="4"/>
        <v>5000</v>
      </c>
      <c r="L22">
        <f t="shared" si="5"/>
        <v>83.333333333333343</v>
      </c>
      <c r="N22">
        <v>2.5</v>
      </c>
      <c r="O22">
        <v>100</v>
      </c>
      <c r="P22">
        <v>4479.8999999999996</v>
      </c>
      <c r="Q22">
        <v>44.8</v>
      </c>
    </row>
    <row r="23" spans="4:17" x14ac:dyDescent="0.25">
      <c r="D23">
        <v>0.5</v>
      </c>
      <c r="E23">
        <f t="shared" si="0"/>
        <v>87.5</v>
      </c>
      <c r="F23">
        <f t="shared" si="1"/>
        <v>8750</v>
      </c>
      <c r="G23">
        <f t="shared" si="2"/>
        <v>100</v>
      </c>
      <c r="I23">
        <v>2.5</v>
      </c>
      <c r="J23">
        <f t="shared" si="3"/>
        <v>62.499999999999993</v>
      </c>
      <c r="K23">
        <f t="shared" si="4"/>
        <v>5000</v>
      </c>
      <c r="L23">
        <f t="shared" si="5"/>
        <v>80.000000000000014</v>
      </c>
      <c r="N23">
        <v>3</v>
      </c>
      <c r="O23">
        <v>100</v>
      </c>
      <c r="P23">
        <v>4479.8999999999996</v>
      </c>
      <c r="Q23">
        <v>44.8</v>
      </c>
    </row>
    <row r="24" spans="4:17" x14ac:dyDescent="0.25">
      <c r="D24">
        <v>0.6</v>
      </c>
      <c r="E24">
        <f t="shared" si="0"/>
        <v>85</v>
      </c>
      <c r="F24">
        <f t="shared" si="1"/>
        <v>8500</v>
      </c>
      <c r="G24">
        <f t="shared" si="2"/>
        <v>100</v>
      </c>
      <c r="I24">
        <v>2.6</v>
      </c>
      <c r="J24">
        <f t="shared" si="3"/>
        <v>65</v>
      </c>
      <c r="K24">
        <f t="shared" si="4"/>
        <v>5000</v>
      </c>
      <c r="L24">
        <f t="shared" si="5"/>
        <v>76.92307692307692</v>
      </c>
      <c r="N24">
        <v>3.5</v>
      </c>
      <c r="O24">
        <v>100</v>
      </c>
      <c r="P24">
        <v>4479.8999999999996</v>
      </c>
      <c r="Q24">
        <v>44.8</v>
      </c>
    </row>
    <row r="25" spans="4:17" x14ac:dyDescent="0.25">
      <c r="D25">
        <v>0.7</v>
      </c>
      <c r="E25">
        <f t="shared" si="0"/>
        <v>82.5</v>
      </c>
      <c r="F25">
        <f t="shared" si="1"/>
        <v>8250</v>
      </c>
      <c r="G25">
        <f t="shared" si="2"/>
        <v>100</v>
      </c>
      <c r="I25">
        <v>2.7</v>
      </c>
      <c r="J25">
        <f t="shared" si="3"/>
        <v>67.5</v>
      </c>
      <c r="K25">
        <f t="shared" si="4"/>
        <v>5000</v>
      </c>
      <c r="L25">
        <f t="shared" si="5"/>
        <v>74.074074074074076</v>
      </c>
      <c r="N25">
        <v>4</v>
      </c>
      <c r="O25">
        <v>100</v>
      </c>
      <c r="P25">
        <v>4479.8999999999996</v>
      </c>
      <c r="Q25">
        <v>44.8</v>
      </c>
    </row>
    <row r="26" spans="4:17" x14ac:dyDescent="0.25">
      <c r="D26">
        <v>0.8</v>
      </c>
      <c r="E26">
        <f t="shared" si="0"/>
        <v>80</v>
      </c>
      <c r="F26">
        <f t="shared" si="1"/>
        <v>8000</v>
      </c>
      <c r="G26">
        <f t="shared" si="2"/>
        <v>100</v>
      </c>
      <c r="I26">
        <v>2.8</v>
      </c>
      <c r="J26">
        <f t="shared" si="3"/>
        <v>69.999999999999986</v>
      </c>
      <c r="K26">
        <f t="shared" si="4"/>
        <v>5000</v>
      </c>
      <c r="L26">
        <f t="shared" si="5"/>
        <v>71.428571428571445</v>
      </c>
    </row>
    <row r="27" spans="4:17" x14ac:dyDescent="0.25">
      <c r="D27">
        <v>0.9</v>
      </c>
      <c r="E27">
        <f t="shared" si="0"/>
        <v>77.5</v>
      </c>
      <c r="F27">
        <f t="shared" si="1"/>
        <v>7750</v>
      </c>
      <c r="G27">
        <f t="shared" si="2"/>
        <v>100</v>
      </c>
      <c r="I27">
        <v>2.9</v>
      </c>
      <c r="J27">
        <f t="shared" si="3"/>
        <v>72.499999999999986</v>
      </c>
      <c r="K27">
        <f t="shared" si="4"/>
        <v>5000</v>
      </c>
      <c r="L27">
        <f t="shared" si="5"/>
        <v>68.965517241379331</v>
      </c>
    </row>
    <row r="28" spans="4:17" x14ac:dyDescent="0.25">
      <c r="D28">
        <v>1</v>
      </c>
      <c r="E28">
        <f t="shared" si="0"/>
        <v>75</v>
      </c>
      <c r="F28">
        <f t="shared" si="1"/>
        <v>7500</v>
      </c>
      <c r="G28">
        <f t="shared" si="2"/>
        <v>100</v>
      </c>
      <c r="I28">
        <v>3</v>
      </c>
      <c r="J28">
        <f t="shared" si="3"/>
        <v>74.999999999999986</v>
      </c>
      <c r="K28">
        <f t="shared" si="4"/>
        <v>5000</v>
      </c>
      <c r="L28">
        <f t="shared" si="5"/>
        <v>66.666666666666686</v>
      </c>
    </row>
    <row r="29" spans="4:17" x14ac:dyDescent="0.25">
      <c r="D29">
        <v>1.1000000000000001</v>
      </c>
      <c r="E29">
        <f t="shared" si="0"/>
        <v>72.5</v>
      </c>
      <c r="F29">
        <f t="shared" si="1"/>
        <v>7250</v>
      </c>
      <c r="G29">
        <f t="shared" si="2"/>
        <v>100</v>
      </c>
      <c r="I29">
        <v>3.1</v>
      </c>
      <c r="J29">
        <f t="shared" si="3"/>
        <v>77.499999999999986</v>
      </c>
      <c r="K29">
        <f t="shared" si="4"/>
        <v>5000</v>
      </c>
      <c r="L29">
        <f t="shared" si="5"/>
        <v>64.516129032258078</v>
      </c>
    </row>
    <row r="30" spans="4:17" x14ac:dyDescent="0.25">
      <c r="D30">
        <v>1.2</v>
      </c>
      <c r="E30">
        <f t="shared" si="0"/>
        <v>70</v>
      </c>
      <c r="F30">
        <f t="shared" si="1"/>
        <v>7000</v>
      </c>
      <c r="G30">
        <f t="shared" si="2"/>
        <v>100</v>
      </c>
      <c r="I30">
        <v>3.2</v>
      </c>
      <c r="J30">
        <f t="shared" si="3"/>
        <v>79.999999999999986</v>
      </c>
      <c r="K30">
        <f t="shared" si="4"/>
        <v>5000</v>
      </c>
      <c r="L30">
        <f t="shared" si="5"/>
        <v>62.500000000000014</v>
      </c>
    </row>
    <row r="31" spans="4:17" x14ac:dyDescent="0.25">
      <c r="D31">
        <v>1.3</v>
      </c>
      <c r="E31">
        <f t="shared" si="0"/>
        <v>67.5</v>
      </c>
      <c r="F31">
        <f t="shared" si="1"/>
        <v>6750</v>
      </c>
      <c r="G31">
        <f t="shared" si="2"/>
        <v>100</v>
      </c>
      <c r="I31">
        <v>3.3</v>
      </c>
      <c r="J31">
        <f t="shared" si="3"/>
        <v>82.499999999999972</v>
      </c>
      <c r="K31">
        <f t="shared" si="4"/>
        <v>5000</v>
      </c>
      <c r="L31">
        <f t="shared" si="5"/>
        <v>60.60606060606063</v>
      </c>
    </row>
    <row r="32" spans="4:17" x14ac:dyDescent="0.25">
      <c r="D32">
        <v>1.4</v>
      </c>
      <c r="E32">
        <f t="shared" si="0"/>
        <v>65</v>
      </c>
      <c r="F32">
        <f t="shared" si="1"/>
        <v>6500</v>
      </c>
      <c r="G32">
        <f t="shared" si="2"/>
        <v>100</v>
      </c>
      <c r="I32">
        <v>3.4</v>
      </c>
      <c r="J32">
        <f t="shared" si="3"/>
        <v>84.999999999999972</v>
      </c>
      <c r="K32">
        <f t="shared" si="4"/>
        <v>5000</v>
      </c>
      <c r="L32">
        <f t="shared" si="5"/>
        <v>58.823529411764724</v>
      </c>
    </row>
    <row r="33" spans="4:12" x14ac:dyDescent="0.25">
      <c r="D33">
        <v>1.5</v>
      </c>
      <c r="E33">
        <f t="shared" si="0"/>
        <v>62.5</v>
      </c>
      <c r="F33">
        <f t="shared" si="1"/>
        <v>6250</v>
      </c>
      <c r="G33">
        <f t="shared" si="2"/>
        <v>100</v>
      </c>
      <c r="I33">
        <v>3.5</v>
      </c>
      <c r="J33">
        <f t="shared" si="3"/>
        <v>87.499999999999972</v>
      </c>
      <c r="K33">
        <f t="shared" si="4"/>
        <v>5000</v>
      </c>
      <c r="L33">
        <f t="shared" si="5"/>
        <v>57.14285714285716</v>
      </c>
    </row>
    <row r="34" spans="4:12" x14ac:dyDescent="0.25">
      <c r="D34">
        <v>1.6</v>
      </c>
      <c r="E34">
        <f t="shared" si="0"/>
        <v>60</v>
      </c>
      <c r="F34">
        <f t="shared" si="1"/>
        <v>6000</v>
      </c>
      <c r="G34">
        <f t="shared" si="2"/>
        <v>100</v>
      </c>
      <c r="I34">
        <v>3.6</v>
      </c>
      <c r="J34">
        <f t="shared" si="3"/>
        <v>89.999999999999972</v>
      </c>
      <c r="K34">
        <f t="shared" si="4"/>
        <v>5000</v>
      </c>
      <c r="L34">
        <f t="shared" si="5"/>
        <v>55.555555555555571</v>
      </c>
    </row>
    <row r="35" spans="4:12" x14ac:dyDescent="0.25">
      <c r="D35">
        <v>1.7</v>
      </c>
      <c r="E35">
        <f t="shared" si="0"/>
        <v>57.5</v>
      </c>
      <c r="F35">
        <f t="shared" si="1"/>
        <v>5750</v>
      </c>
      <c r="G35">
        <f t="shared" si="2"/>
        <v>100</v>
      </c>
      <c r="I35">
        <v>3.7</v>
      </c>
      <c r="J35">
        <f t="shared" si="3"/>
        <v>92.499999999999972</v>
      </c>
      <c r="K35">
        <f t="shared" si="4"/>
        <v>5000</v>
      </c>
      <c r="L35">
        <f t="shared" si="5"/>
        <v>54.05405405405407</v>
      </c>
    </row>
    <row r="36" spans="4:12" x14ac:dyDescent="0.25">
      <c r="D36">
        <v>1.8</v>
      </c>
      <c r="E36">
        <f t="shared" si="0"/>
        <v>55</v>
      </c>
      <c r="F36">
        <f t="shared" si="1"/>
        <v>5500</v>
      </c>
      <c r="G36">
        <f t="shared" si="2"/>
        <v>100</v>
      </c>
      <c r="I36">
        <v>3.8</v>
      </c>
      <c r="J36">
        <f t="shared" si="3"/>
        <v>94.999999999999957</v>
      </c>
      <c r="K36">
        <f t="shared" si="4"/>
        <v>5000</v>
      </c>
      <c r="L36">
        <f t="shared" si="5"/>
        <v>52.631578947368446</v>
      </c>
    </row>
    <row r="37" spans="4:12" x14ac:dyDescent="0.25">
      <c r="D37">
        <v>1.9</v>
      </c>
      <c r="E37">
        <f t="shared" si="0"/>
        <v>52.5</v>
      </c>
      <c r="F37">
        <f t="shared" si="1"/>
        <v>5250</v>
      </c>
      <c r="G37">
        <f t="shared" si="2"/>
        <v>100</v>
      </c>
      <c r="I37">
        <v>3.9</v>
      </c>
      <c r="J37">
        <f t="shared" si="3"/>
        <v>97.499999999999957</v>
      </c>
      <c r="K37">
        <f t="shared" si="4"/>
        <v>5000</v>
      </c>
      <c r="L37">
        <f t="shared" si="5"/>
        <v>51.282051282051306</v>
      </c>
    </row>
    <row r="38" spans="4:12" x14ac:dyDescent="0.25">
      <c r="D38">
        <v>2</v>
      </c>
      <c r="E38">
        <f t="shared" si="0"/>
        <v>50</v>
      </c>
      <c r="F38">
        <f t="shared" si="1"/>
        <v>5000</v>
      </c>
      <c r="G38">
        <f t="shared" si="2"/>
        <v>100</v>
      </c>
      <c r="I38">
        <v>4</v>
      </c>
      <c r="J38">
        <f t="shared" si="3"/>
        <v>99.999999999999957</v>
      </c>
      <c r="K38">
        <f t="shared" si="4"/>
        <v>5000</v>
      </c>
      <c r="L38">
        <f t="shared" si="5"/>
        <v>50.000000000000021</v>
      </c>
    </row>
  </sheetData>
  <mergeCells count="2">
    <mergeCell ref="F2:I2"/>
    <mergeCell ref="J2:M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8"/>
  <sheetViews>
    <sheetView topLeftCell="U1" zoomScale="80" zoomScaleNormal="80" workbookViewId="0">
      <selection activeCell="Q31" sqref="Q31"/>
    </sheetView>
  </sheetViews>
  <sheetFormatPr defaultRowHeight="15" x14ac:dyDescent="0.25"/>
  <cols>
    <col min="9" max="12" width="9.140625" customWidth="1"/>
  </cols>
  <sheetData>
    <row r="2" spans="1:17" x14ac:dyDescent="0.25">
      <c r="A2" t="s">
        <v>3</v>
      </c>
      <c r="B2">
        <v>10</v>
      </c>
      <c r="F2" s="4" t="s">
        <v>10</v>
      </c>
      <c r="G2" s="4"/>
      <c r="H2" s="4"/>
      <c r="I2" s="4"/>
      <c r="J2" s="4" t="s">
        <v>11</v>
      </c>
      <c r="K2" s="4"/>
      <c r="L2" s="4"/>
      <c r="M2" s="4"/>
    </row>
    <row r="3" spans="1:17" x14ac:dyDescent="0.25">
      <c r="A3" t="s">
        <v>4</v>
      </c>
      <c r="B3">
        <v>10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18</v>
      </c>
      <c r="K3" t="s">
        <v>19</v>
      </c>
      <c r="L3" t="s">
        <v>20</v>
      </c>
      <c r="M3" t="s">
        <v>21</v>
      </c>
    </row>
    <row r="4" spans="1:17" x14ac:dyDescent="0.25">
      <c r="A4" t="s">
        <v>5</v>
      </c>
      <c r="B4">
        <v>0.1</v>
      </c>
      <c r="E4" t="s">
        <v>0</v>
      </c>
      <c r="I4" t="s">
        <v>8</v>
      </c>
      <c r="M4" t="s">
        <v>9</v>
      </c>
    </row>
    <row r="5" spans="1:17" x14ac:dyDescent="0.25">
      <c r="A5" t="s">
        <v>36</v>
      </c>
      <c r="B5">
        <f>B2*B3*B4</f>
        <v>10</v>
      </c>
      <c r="D5" t="s">
        <v>1</v>
      </c>
      <c r="E5">
        <v>10</v>
      </c>
      <c r="F5" s="1" t="s">
        <v>17</v>
      </c>
      <c r="G5" s="1" t="s">
        <v>17</v>
      </c>
      <c r="H5" s="1" t="s">
        <v>17</v>
      </c>
      <c r="I5">
        <v>5</v>
      </c>
      <c r="J5" s="1" t="s">
        <v>17</v>
      </c>
      <c r="K5" s="1" t="s">
        <v>17</v>
      </c>
      <c r="L5" s="1" t="s">
        <v>17</v>
      </c>
      <c r="M5">
        <v>10</v>
      </c>
    </row>
    <row r="6" spans="1:17" x14ac:dyDescent="0.25">
      <c r="D6" t="s">
        <v>2</v>
      </c>
      <c r="E6">
        <f>$B$2*$B$3*$B$4*E5</f>
        <v>100</v>
      </c>
      <c r="F6">
        <v>50</v>
      </c>
      <c r="G6">
        <v>50</v>
      </c>
      <c r="H6">
        <v>50</v>
      </c>
      <c r="I6">
        <f>$B$2*$B$3*$B$4*I5</f>
        <v>50</v>
      </c>
      <c r="J6">
        <v>100</v>
      </c>
      <c r="K6">
        <v>100</v>
      </c>
      <c r="L6">
        <v>100</v>
      </c>
      <c r="M6">
        <f>$B$2*$B$3*$B$4*M5</f>
        <v>100</v>
      </c>
    </row>
    <row r="7" spans="1:17" x14ac:dyDescent="0.25">
      <c r="D7" t="s">
        <v>6</v>
      </c>
      <c r="E7">
        <v>100</v>
      </c>
      <c r="F7" s="2">
        <v>100</v>
      </c>
      <c r="G7" s="2">
        <v>100</v>
      </c>
      <c r="H7" s="2">
        <v>100</v>
      </c>
      <c r="I7" s="2">
        <f>E7</f>
        <v>100</v>
      </c>
      <c r="J7" s="3">
        <f>J8/J6</f>
        <v>50</v>
      </c>
      <c r="K7" s="3">
        <f>K8/K6</f>
        <v>50</v>
      </c>
      <c r="L7" s="3">
        <f>L8/L6</f>
        <v>50</v>
      </c>
      <c r="M7" s="3">
        <f>M8/M6</f>
        <v>50</v>
      </c>
    </row>
    <row r="8" spans="1:17" x14ac:dyDescent="0.25">
      <c r="D8" t="s">
        <v>7</v>
      </c>
      <c r="E8">
        <f>E6*E7</f>
        <v>10000</v>
      </c>
      <c r="F8" s="2">
        <f>F6*F7</f>
        <v>5000</v>
      </c>
      <c r="G8" s="2">
        <f>G6*G7</f>
        <v>5000</v>
      </c>
      <c r="H8" s="2">
        <f>H6*H7</f>
        <v>5000</v>
      </c>
      <c r="I8" s="2">
        <f>I6*I7</f>
        <v>5000</v>
      </c>
      <c r="J8" s="3">
        <f>I8</f>
        <v>5000</v>
      </c>
      <c r="K8" s="3">
        <f>J8</f>
        <v>5000</v>
      </c>
      <c r="L8" s="3">
        <f>K8</f>
        <v>5000</v>
      </c>
      <c r="M8" s="3">
        <f>I8</f>
        <v>5000</v>
      </c>
    </row>
    <row r="11" spans="1:17" x14ac:dyDescent="0.25">
      <c r="D11" t="s">
        <v>31</v>
      </c>
      <c r="E11">
        <v>100</v>
      </c>
      <c r="F11" t="s">
        <v>32</v>
      </c>
    </row>
    <row r="12" spans="1:17" x14ac:dyDescent="0.25">
      <c r="D12" t="s">
        <v>27</v>
      </c>
      <c r="E12">
        <v>-25</v>
      </c>
      <c r="F12" t="s">
        <v>28</v>
      </c>
      <c r="I12" t="s">
        <v>27</v>
      </c>
      <c r="J12">
        <v>25</v>
      </c>
      <c r="K12" t="s">
        <v>28</v>
      </c>
    </row>
    <row r="13" spans="1:17" x14ac:dyDescent="0.25">
      <c r="D13" t="s">
        <v>33</v>
      </c>
      <c r="E13">
        <v>10</v>
      </c>
      <c r="F13" t="s">
        <v>34</v>
      </c>
    </row>
    <row r="14" spans="1:17" x14ac:dyDescent="0.25">
      <c r="D14" t="s">
        <v>35</v>
      </c>
      <c r="E14">
        <f>$B$5*E13</f>
        <v>100</v>
      </c>
      <c r="F14" t="s">
        <v>37</v>
      </c>
    </row>
    <row r="15" spans="1:17" x14ac:dyDescent="0.25">
      <c r="D15" t="s">
        <v>38</v>
      </c>
      <c r="E15">
        <f>E14*E11</f>
        <v>10000</v>
      </c>
      <c r="F15" t="s">
        <v>39</v>
      </c>
    </row>
    <row r="16" spans="1:17" x14ac:dyDescent="0.25">
      <c r="E16" t="s">
        <v>40</v>
      </c>
      <c r="F16" t="s">
        <v>40</v>
      </c>
      <c r="G16" t="s">
        <v>40</v>
      </c>
      <c r="O16" t="s">
        <v>25</v>
      </c>
      <c r="P16" t="s">
        <v>24</v>
      </c>
      <c r="Q16" t="s">
        <v>23</v>
      </c>
    </row>
    <row r="17" spans="4:17" x14ac:dyDescent="0.25">
      <c r="D17" t="s">
        <v>22</v>
      </c>
      <c r="E17" t="s">
        <v>26</v>
      </c>
      <c r="F17" t="s">
        <v>30</v>
      </c>
      <c r="G17" t="s">
        <v>29</v>
      </c>
      <c r="I17" t="s">
        <v>22</v>
      </c>
      <c r="J17" t="s">
        <v>26</v>
      </c>
      <c r="K17" t="s">
        <v>30</v>
      </c>
      <c r="L17" t="s">
        <v>29</v>
      </c>
      <c r="N17" t="s">
        <v>22</v>
      </c>
      <c r="O17" t="s">
        <v>42</v>
      </c>
      <c r="P17" t="s">
        <v>42</v>
      </c>
      <c r="Q17" t="s">
        <v>42</v>
      </c>
    </row>
    <row r="18" spans="4:17" x14ac:dyDescent="0.25">
      <c r="D18">
        <v>0</v>
      </c>
      <c r="E18">
        <f>E14</f>
        <v>100</v>
      </c>
      <c r="F18">
        <f>E15</f>
        <v>10000</v>
      </c>
      <c r="G18">
        <f>E11</f>
        <v>100</v>
      </c>
      <c r="I18">
        <v>2</v>
      </c>
      <c r="J18">
        <f>E38</f>
        <v>50</v>
      </c>
      <c r="K18">
        <f>F38</f>
        <v>5000</v>
      </c>
      <c r="L18">
        <f>G38</f>
        <v>100</v>
      </c>
      <c r="N18">
        <v>0.5</v>
      </c>
      <c r="O18">
        <v>50</v>
      </c>
      <c r="P18">
        <v>8749.9</v>
      </c>
      <c r="Q18">
        <v>100</v>
      </c>
    </row>
    <row r="19" spans="4:17" x14ac:dyDescent="0.25">
      <c r="D19">
        <v>0.1</v>
      </c>
      <c r="E19">
        <f>E18+E$12*(D19-D18)</f>
        <v>97.5</v>
      </c>
      <c r="F19">
        <f>F18+E$12*(D19-D18)*G18</f>
        <v>9750</v>
      </c>
      <c r="G19">
        <f>F19/E19</f>
        <v>100</v>
      </c>
      <c r="I19">
        <v>2.1</v>
      </c>
      <c r="J19">
        <f>J18+J$12*(I19-I18)</f>
        <v>52.5</v>
      </c>
      <c r="K19">
        <f>K18+J$12*(I19-I18)*0</f>
        <v>5000</v>
      </c>
      <c r="L19">
        <f>K19/J19</f>
        <v>95.238095238095241</v>
      </c>
      <c r="N19">
        <v>1</v>
      </c>
      <c r="O19">
        <v>50</v>
      </c>
      <c r="P19">
        <v>7499.9</v>
      </c>
      <c r="Q19">
        <v>100</v>
      </c>
    </row>
    <row r="20" spans="4:17" x14ac:dyDescent="0.25">
      <c r="D20">
        <v>0.2</v>
      </c>
      <c r="E20">
        <f t="shared" ref="E20:E38" si="0">E19+E$12*(D20-D19)</f>
        <v>95</v>
      </c>
      <c r="F20">
        <f t="shared" ref="F20:F38" si="1">F19+E$12*(D20-D19)*G19</f>
        <v>9500</v>
      </c>
      <c r="G20">
        <f t="shared" ref="G20:G38" si="2">F20/E20</f>
        <v>100</v>
      </c>
      <c r="I20">
        <v>2.2000000000000002</v>
      </c>
      <c r="J20">
        <f t="shared" ref="J20:J38" si="3">J19+J$12*(I20-I19)</f>
        <v>55</v>
      </c>
      <c r="K20">
        <f t="shared" ref="K20:K38" si="4">K19+J$12*(I20-I19)*0</f>
        <v>5000</v>
      </c>
      <c r="L20">
        <f t="shared" ref="L20:L38" si="5">K20/J20</f>
        <v>90.909090909090907</v>
      </c>
      <c r="N20">
        <v>1.5</v>
      </c>
      <c r="O20">
        <v>50</v>
      </c>
      <c r="P20">
        <v>6249.9</v>
      </c>
      <c r="Q20">
        <v>100</v>
      </c>
    </row>
    <row r="21" spans="4:17" x14ac:dyDescent="0.25">
      <c r="D21">
        <v>0.3</v>
      </c>
      <c r="E21">
        <f t="shared" si="0"/>
        <v>92.5</v>
      </c>
      <c r="F21">
        <f t="shared" si="1"/>
        <v>9250</v>
      </c>
      <c r="G21">
        <f t="shared" si="2"/>
        <v>100</v>
      </c>
      <c r="I21">
        <v>2.2999999999999998</v>
      </c>
      <c r="J21">
        <f t="shared" si="3"/>
        <v>57.499999999999993</v>
      </c>
      <c r="K21">
        <f t="shared" si="4"/>
        <v>5000</v>
      </c>
      <c r="L21">
        <f t="shared" si="5"/>
        <v>86.956521739130451</v>
      </c>
      <c r="N21">
        <v>2</v>
      </c>
      <c r="O21">
        <v>50</v>
      </c>
      <c r="P21">
        <v>4999.8999999999996</v>
      </c>
      <c r="Q21">
        <v>100</v>
      </c>
    </row>
    <row r="22" spans="4:17" x14ac:dyDescent="0.25">
      <c r="D22">
        <v>0.4</v>
      </c>
      <c r="E22">
        <f t="shared" si="0"/>
        <v>90</v>
      </c>
      <c r="F22">
        <f t="shared" si="1"/>
        <v>9000</v>
      </c>
      <c r="G22">
        <f t="shared" si="2"/>
        <v>100</v>
      </c>
      <c r="I22">
        <v>2.4</v>
      </c>
      <c r="J22">
        <f t="shared" si="3"/>
        <v>59.999999999999993</v>
      </c>
      <c r="K22">
        <f t="shared" si="4"/>
        <v>5000</v>
      </c>
      <c r="L22">
        <f t="shared" si="5"/>
        <v>83.333333333333343</v>
      </c>
      <c r="N22">
        <v>2.5</v>
      </c>
      <c r="O22">
        <v>100</v>
      </c>
      <c r="P22">
        <v>5468.7</v>
      </c>
      <c r="Q22">
        <v>87.5</v>
      </c>
    </row>
    <row r="23" spans="4:17" x14ac:dyDescent="0.25">
      <c r="D23">
        <v>0.5</v>
      </c>
      <c r="E23">
        <f t="shared" si="0"/>
        <v>87.5</v>
      </c>
      <c r="F23">
        <f t="shared" si="1"/>
        <v>8750</v>
      </c>
      <c r="G23">
        <f t="shared" si="2"/>
        <v>100</v>
      </c>
      <c r="I23">
        <v>2.5</v>
      </c>
      <c r="J23">
        <f t="shared" si="3"/>
        <v>62.499999999999993</v>
      </c>
      <c r="K23">
        <f t="shared" si="4"/>
        <v>5000</v>
      </c>
      <c r="L23">
        <f t="shared" si="5"/>
        <v>80.000000000000014</v>
      </c>
      <c r="N23">
        <v>3</v>
      </c>
      <c r="O23">
        <v>100</v>
      </c>
      <c r="P23">
        <v>5624.9</v>
      </c>
      <c r="Q23">
        <v>75</v>
      </c>
    </row>
    <row r="24" spans="4:17" x14ac:dyDescent="0.25">
      <c r="D24">
        <v>0.6</v>
      </c>
      <c r="E24">
        <f t="shared" si="0"/>
        <v>85</v>
      </c>
      <c r="F24">
        <f t="shared" si="1"/>
        <v>8500</v>
      </c>
      <c r="G24">
        <f t="shared" si="2"/>
        <v>100</v>
      </c>
      <c r="I24">
        <v>2.6</v>
      </c>
      <c r="J24">
        <f t="shared" si="3"/>
        <v>65</v>
      </c>
      <c r="K24">
        <f t="shared" si="4"/>
        <v>5000</v>
      </c>
      <c r="L24">
        <f t="shared" si="5"/>
        <v>76.92307692307692</v>
      </c>
      <c r="N24">
        <v>3.5</v>
      </c>
      <c r="O24">
        <v>100</v>
      </c>
      <c r="P24">
        <v>5468.7</v>
      </c>
      <c r="Q24">
        <v>62.5</v>
      </c>
    </row>
    <row r="25" spans="4:17" x14ac:dyDescent="0.25">
      <c r="D25">
        <v>0.7</v>
      </c>
      <c r="E25">
        <f t="shared" si="0"/>
        <v>82.5</v>
      </c>
      <c r="F25">
        <f t="shared" si="1"/>
        <v>8250</v>
      </c>
      <c r="G25">
        <f t="shared" si="2"/>
        <v>100</v>
      </c>
      <c r="I25">
        <v>2.7</v>
      </c>
      <c r="J25">
        <f t="shared" si="3"/>
        <v>67.5</v>
      </c>
      <c r="K25">
        <f t="shared" si="4"/>
        <v>5000</v>
      </c>
      <c r="L25">
        <f t="shared" si="5"/>
        <v>74.074074074074076</v>
      </c>
      <c r="N25">
        <v>4</v>
      </c>
      <c r="O25">
        <v>100</v>
      </c>
      <c r="P25">
        <v>4999.8999999999996</v>
      </c>
      <c r="Q25">
        <v>50</v>
      </c>
    </row>
    <row r="26" spans="4:17" x14ac:dyDescent="0.25">
      <c r="D26">
        <v>0.8</v>
      </c>
      <c r="E26">
        <f t="shared" si="0"/>
        <v>80</v>
      </c>
      <c r="F26">
        <f t="shared" si="1"/>
        <v>8000</v>
      </c>
      <c r="G26">
        <f t="shared" si="2"/>
        <v>100</v>
      </c>
      <c r="I26">
        <v>2.8</v>
      </c>
      <c r="J26">
        <f t="shared" si="3"/>
        <v>69.999999999999986</v>
      </c>
      <c r="K26">
        <f t="shared" si="4"/>
        <v>5000</v>
      </c>
      <c r="L26">
        <f t="shared" si="5"/>
        <v>71.428571428571445</v>
      </c>
    </row>
    <row r="27" spans="4:17" x14ac:dyDescent="0.25">
      <c r="D27">
        <v>0.9</v>
      </c>
      <c r="E27">
        <f t="shared" si="0"/>
        <v>77.5</v>
      </c>
      <c r="F27">
        <f t="shared" si="1"/>
        <v>7750</v>
      </c>
      <c r="G27">
        <f t="shared" si="2"/>
        <v>100</v>
      </c>
      <c r="I27">
        <v>2.9</v>
      </c>
      <c r="J27">
        <f t="shared" si="3"/>
        <v>72.499999999999986</v>
      </c>
      <c r="K27">
        <f t="shared" si="4"/>
        <v>5000</v>
      </c>
      <c r="L27">
        <f t="shared" si="5"/>
        <v>68.965517241379331</v>
      </c>
    </row>
    <row r="28" spans="4:17" x14ac:dyDescent="0.25">
      <c r="D28">
        <v>1</v>
      </c>
      <c r="E28">
        <f t="shared" si="0"/>
        <v>75</v>
      </c>
      <c r="F28">
        <f t="shared" si="1"/>
        <v>7500</v>
      </c>
      <c r="G28">
        <f t="shared" si="2"/>
        <v>100</v>
      </c>
      <c r="I28">
        <v>3</v>
      </c>
      <c r="J28">
        <f t="shared" si="3"/>
        <v>74.999999999999986</v>
      </c>
      <c r="K28">
        <f t="shared" si="4"/>
        <v>5000</v>
      </c>
      <c r="L28">
        <f t="shared" si="5"/>
        <v>66.666666666666686</v>
      </c>
    </row>
    <row r="29" spans="4:17" x14ac:dyDescent="0.25">
      <c r="D29">
        <v>1.1000000000000001</v>
      </c>
      <c r="E29">
        <f t="shared" si="0"/>
        <v>72.5</v>
      </c>
      <c r="F29">
        <f t="shared" si="1"/>
        <v>7250</v>
      </c>
      <c r="G29">
        <f t="shared" si="2"/>
        <v>100</v>
      </c>
      <c r="I29">
        <v>3.1</v>
      </c>
      <c r="J29">
        <f t="shared" si="3"/>
        <v>77.499999999999986</v>
      </c>
      <c r="K29">
        <f t="shared" si="4"/>
        <v>5000</v>
      </c>
      <c r="L29">
        <f t="shared" si="5"/>
        <v>64.516129032258078</v>
      </c>
    </row>
    <row r="30" spans="4:17" x14ac:dyDescent="0.25">
      <c r="D30">
        <v>1.2</v>
      </c>
      <c r="E30">
        <f t="shared" si="0"/>
        <v>70</v>
      </c>
      <c r="F30">
        <f t="shared" si="1"/>
        <v>7000</v>
      </c>
      <c r="G30">
        <f t="shared" si="2"/>
        <v>100</v>
      </c>
      <c r="I30">
        <v>3.2</v>
      </c>
      <c r="J30">
        <f t="shared" si="3"/>
        <v>79.999999999999986</v>
      </c>
      <c r="K30">
        <f t="shared" si="4"/>
        <v>5000</v>
      </c>
      <c r="L30">
        <f t="shared" si="5"/>
        <v>62.500000000000014</v>
      </c>
    </row>
    <row r="31" spans="4:17" x14ac:dyDescent="0.25">
      <c r="D31">
        <v>1.3</v>
      </c>
      <c r="E31">
        <f t="shared" si="0"/>
        <v>67.5</v>
      </c>
      <c r="F31">
        <f t="shared" si="1"/>
        <v>6750</v>
      </c>
      <c r="G31">
        <f t="shared" si="2"/>
        <v>100</v>
      </c>
      <c r="I31">
        <v>3.3</v>
      </c>
      <c r="J31">
        <f t="shared" si="3"/>
        <v>82.499999999999972</v>
      </c>
      <c r="K31">
        <f t="shared" si="4"/>
        <v>5000</v>
      </c>
      <c r="L31">
        <f t="shared" si="5"/>
        <v>60.60606060606063</v>
      </c>
    </row>
    <row r="32" spans="4:17" x14ac:dyDescent="0.25">
      <c r="D32">
        <v>1.4</v>
      </c>
      <c r="E32">
        <f t="shared" si="0"/>
        <v>65</v>
      </c>
      <c r="F32">
        <f t="shared" si="1"/>
        <v>6500</v>
      </c>
      <c r="G32">
        <f t="shared" si="2"/>
        <v>100</v>
      </c>
      <c r="I32">
        <v>3.4</v>
      </c>
      <c r="J32">
        <f t="shared" si="3"/>
        <v>84.999999999999972</v>
      </c>
      <c r="K32">
        <f t="shared" si="4"/>
        <v>5000</v>
      </c>
      <c r="L32">
        <f t="shared" si="5"/>
        <v>58.823529411764724</v>
      </c>
    </row>
    <row r="33" spans="4:12" x14ac:dyDescent="0.25">
      <c r="D33">
        <v>1.5</v>
      </c>
      <c r="E33">
        <f t="shared" si="0"/>
        <v>62.5</v>
      </c>
      <c r="F33">
        <f t="shared" si="1"/>
        <v>6250</v>
      </c>
      <c r="G33">
        <f t="shared" si="2"/>
        <v>100</v>
      </c>
      <c r="I33">
        <v>3.5</v>
      </c>
      <c r="J33">
        <f t="shared" si="3"/>
        <v>87.499999999999972</v>
      </c>
      <c r="K33">
        <f t="shared" si="4"/>
        <v>5000</v>
      </c>
      <c r="L33">
        <f t="shared" si="5"/>
        <v>57.14285714285716</v>
      </c>
    </row>
    <row r="34" spans="4:12" x14ac:dyDescent="0.25">
      <c r="D34">
        <v>1.6</v>
      </c>
      <c r="E34">
        <f t="shared" si="0"/>
        <v>60</v>
      </c>
      <c r="F34">
        <f t="shared" si="1"/>
        <v>6000</v>
      </c>
      <c r="G34">
        <f t="shared" si="2"/>
        <v>100</v>
      </c>
      <c r="I34">
        <v>3.6</v>
      </c>
      <c r="J34">
        <f t="shared" si="3"/>
        <v>89.999999999999972</v>
      </c>
      <c r="K34">
        <f t="shared" si="4"/>
        <v>5000</v>
      </c>
      <c r="L34">
        <f t="shared" si="5"/>
        <v>55.555555555555571</v>
      </c>
    </row>
    <row r="35" spans="4:12" x14ac:dyDescent="0.25">
      <c r="D35">
        <v>1.7</v>
      </c>
      <c r="E35">
        <f t="shared" si="0"/>
        <v>57.5</v>
      </c>
      <c r="F35">
        <f t="shared" si="1"/>
        <v>5750</v>
      </c>
      <c r="G35">
        <f t="shared" si="2"/>
        <v>100</v>
      </c>
      <c r="I35">
        <v>3.7</v>
      </c>
      <c r="J35">
        <f t="shared" si="3"/>
        <v>92.499999999999972</v>
      </c>
      <c r="K35">
        <f t="shared" si="4"/>
        <v>5000</v>
      </c>
      <c r="L35">
        <f t="shared" si="5"/>
        <v>54.05405405405407</v>
      </c>
    </row>
    <row r="36" spans="4:12" x14ac:dyDescent="0.25">
      <c r="D36">
        <v>1.8</v>
      </c>
      <c r="E36">
        <f t="shared" si="0"/>
        <v>55</v>
      </c>
      <c r="F36">
        <f t="shared" si="1"/>
        <v>5500</v>
      </c>
      <c r="G36">
        <f t="shared" si="2"/>
        <v>100</v>
      </c>
      <c r="I36">
        <v>3.8</v>
      </c>
      <c r="J36">
        <f t="shared" si="3"/>
        <v>94.999999999999957</v>
      </c>
      <c r="K36">
        <f t="shared" si="4"/>
        <v>5000</v>
      </c>
      <c r="L36">
        <f t="shared" si="5"/>
        <v>52.631578947368446</v>
      </c>
    </row>
    <row r="37" spans="4:12" x14ac:dyDescent="0.25">
      <c r="D37">
        <v>1.9</v>
      </c>
      <c r="E37">
        <f t="shared" si="0"/>
        <v>52.5</v>
      </c>
      <c r="F37">
        <f t="shared" si="1"/>
        <v>5250</v>
      </c>
      <c r="G37">
        <f t="shared" si="2"/>
        <v>100</v>
      </c>
      <c r="I37">
        <v>3.9</v>
      </c>
      <c r="J37">
        <f t="shared" si="3"/>
        <v>97.499999999999957</v>
      </c>
      <c r="K37">
        <f t="shared" si="4"/>
        <v>5000</v>
      </c>
      <c r="L37">
        <f t="shared" si="5"/>
        <v>51.282051282051306</v>
      </c>
    </row>
    <row r="38" spans="4:12" x14ac:dyDescent="0.25">
      <c r="D38">
        <v>2</v>
      </c>
      <c r="E38">
        <f t="shared" si="0"/>
        <v>50</v>
      </c>
      <c r="F38">
        <f t="shared" si="1"/>
        <v>5000</v>
      </c>
      <c r="G38">
        <f t="shared" si="2"/>
        <v>100</v>
      </c>
      <c r="I38">
        <v>4</v>
      </c>
      <c r="J38">
        <f t="shared" si="3"/>
        <v>99.999999999999957</v>
      </c>
      <c r="K38">
        <f t="shared" si="4"/>
        <v>5000</v>
      </c>
      <c r="L38">
        <f t="shared" si="5"/>
        <v>50.000000000000021</v>
      </c>
    </row>
  </sheetData>
  <mergeCells count="2">
    <mergeCell ref="F2:I2"/>
    <mergeCell ref="J2:M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8"/>
  <sheetViews>
    <sheetView topLeftCell="O1" zoomScale="80" zoomScaleNormal="80" workbookViewId="0">
      <selection activeCell="AO33" sqref="AO33"/>
    </sheetView>
  </sheetViews>
  <sheetFormatPr defaultRowHeight="15" x14ac:dyDescent="0.25"/>
  <cols>
    <col min="9" max="12" width="9.140625" customWidth="1"/>
  </cols>
  <sheetData>
    <row r="2" spans="1:17" x14ac:dyDescent="0.25">
      <c r="A2" t="s">
        <v>3</v>
      </c>
      <c r="B2">
        <v>10</v>
      </c>
      <c r="F2" s="4" t="s">
        <v>10</v>
      </c>
      <c r="G2" s="4"/>
      <c r="H2" s="4"/>
      <c r="I2" s="4"/>
      <c r="J2" s="4" t="s">
        <v>11</v>
      </c>
      <c r="K2" s="4"/>
      <c r="L2" s="4"/>
      <c r="M2" s="4"/>
    </row>
    <row r="3" spans="1:17" x14ac:dyDescent="0.25">
      <c r="A3" t="s">
        <v>4</v>
      </c>
      <c r="B3">
        <v>10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18</v>
      </c>
      <c r="K3" t="s">
        <v>19</v>
      </c>
      <c r="L3" t="s">
        <v>20</v>
      </c>
      <c r="M3" t="s">
        <v>21</v>
      </c>
    </row>
    <row r="4" spans="1:17" x14ac:dyDescent="0.25">
      <c r="A4" t="s">
        <v>5</v>
      </c>
      <c r="B4">
        <v>0.1</v>
      </c>
      <c r="E4" t="s">
        <v>0</v>
      </c>
      <c r="I4" t="s">
        <v>8</v>
      </c>
      <c r="M4" t="s">
        <v>9</v>
      </c>
    </row>
    <row r="5" spans="1:17" x14ac:dyDescent="0.25">
      <c r="A5" t="s">
        <v>36</v>
      </c>
      <c r="B5">
        <f>B2*B3*B4</f>
        <v>10</v>
      </c>
      <c r="D5" t="s">
        <v>1</v>
      </c>
      <c r="E5">
        <v>10</v>
      </c>
      <c r="F5" s="1" t="s">
        <v>17</v>
      </c>
      <c r="G5" s="1" t="s">
        <v>17</v>
      </c>
      <c r="H5" s="1" t="s">
        <v>17</v>
      </c>
      <c r="I5">
        <v>5</v>
      </c>
      <c r="J5" s="1" t="s">
        <v>17</v>
      </c>
      <c r="K5" s="1" t="s">
        <v>17</v>
      </c>
      <c r="L5" s="1" t="s">
        <v>17</v>
      </c>
      <c r="M5">
        <v>10</v>
      </c>
    </row>
    <row r="6" spans="1:17" x14ac:dyDescent="0.25">
      <c r="D6" t="s">
        <v>2</v>
      </c>
      <c r="E6">
        <f>$B$2*$B$3*$B$4*E5</f>
        <v>100</v>
      </c>
      <c r="F6">
        <v>50</v>
      </c>
      <c r="G6">
        <v>50</v>
      </c>
      <c r="H6">
        <v>50</v>
      </c>
      <c r="I6">
        <f>$B$2*$B$3*$B$4*I5</f>
        <v>50</v>
      </c>
      <c r="J6">
        <v>100</v>
      </c>
      <c r="K6">
        <v>100</v>
      </c>
      <c r="L6">
        <v>100</v>
      </c>
      <c r="M6">
        <f>$B$2*$B$3*$B$4*M5</f>
        <v>100</v>
      </c>
    </row>
    <row r="7" spans="1:17" x14ac:dyDescent="0.25">
      <c r="D7" t="s">
        <v>6</v>
      </c>
      <c r="E7">
        <v>100</v>
      </c>
      <c r="F7" s="2">
        <v>100</v>
      </c>
      <c r="G7" s="2">
        <v>100</v>
      </c>
      <c r="H7" s="2">
        <v>100</v>
      </c>
      <c r="I7" s="2">
        <f>E7</f>
        <v>100</v>
      </c>
      <c r="J7" s="3">
        <f>J8/J6</f>
        <v>50</v>
      </c>
      <c r="K7" s="3">
        <f>K8/K6</f>
        <v>50</v>
      </c>
      <c r="L7" s="3">
        <f>L8/L6</f>
        <v>50</v>
      </c>
      <c r="M7" s="3">
        <f>M8/M6</f>
        <v>50</v>
      </c>
    </row>
    <row r="8" spans="1:17" x14ac:dyDescent="0.25">
      <c r="D8" t="s">
        <v>7</v>
      </c>
      <c r="E8">
        <f>E6*E7</f>
        <v>10000</v>
      </c>
      <c r="F8" s="2">
        <f>F6*F7</f>
        <v>5000</v>
      </c>
      <c r="G8" s="2">
        <f>G6*G7</f>
        <v>5000</v>
      </c>
      <c r="H8" s="2">
        <f>H6*H7</f>
        <v>5000</v>
      </c>
      <c r="I8" s="2">
        <f>I6*I7</f>
        <v>5000</v>
      </c>
      <c r="J8" s="3">
        <f>I8</f>
        <v>5000</v>
      </c>
      <c r="K8" s="3">
        <f>J8</f>
        <v>5000</v>
      </c>
      <c r="L8" s="3">
        <f>K8</f>
        <v>5000</v>
      </c>
      <c r="M8" s="3">
        <f>I8</f>
        <v>5000</v>
      </c>
    </row>
    <row r="11" spans="1:17" x14ac:dyDescent="0.25">
      <c r="D11" t="s">
        <v>31</v>
      </c>
      <c r="E11">
        <v>100</v>
      </c>
      <c r="F11" t="s">
        <v>32</v>
      </c>
    </row>
    <row r="12" spans="1:17" x14ac:dyDescent="0.25">
      <c r="D12" t="s">
        <v>27</v>
      </c>
      <c r="E12">
        <v>-25</v>
      </c>
      <c r="F12" t="s">
        <v>28</v>
      </c>
      <c r="I12" t="s">
        <v>27</v>
      </c>
      <c r="J12">
        <v>25</v>
      </c>
      <c r="K12" t="s">
        <v>28</v>
      </c>
    </row>
    <row r="13" spans="1:17" x14ac:dyDescent="0.25">
      <c r="D13" t="s">
        <v>33</v>
      </c>
      <c r="E13">
        <v>10</v>
      </c>
      <c r="F13" t="s">
        <v>34</v>
      </c>
    </row>
    <row r="14" spans="1:17" x14ac:dyDescent="0.25">
      <c r="D14" t="s">
        <v>35</v>
      </c>
      <c r="E14">
        <f>$B$5*E13</f>
        <v>100</v>
      </c>
      <c r="F14" t="s">
        <v>37</v>
      </c>
    </row>
    <row r="15" spans="1:17" x14ac:dyDescent="0.25">
      <c r="D15" t="s">
        <v>38</v>
      </c>
      <c r="E15">
        <f>E14*E11</f>
        <v>10000</v>
      </c>
      <c r="F15" t="s">
        <v>39</v>
      </c>
    </row>
    <row r="16" spans="1:17" x14ac:dyDescent="0.25">
      <c r="E16" t="s">
        <v>40</v>
      </c>
      <c r="F16" t="s">
        <v>40</v>
      </c>
      <c r="G16" t="s">
        <v>40</v>
      </c>
      <c r="O16" t="s">
        <v>25</v>
      </c>
      <c r="P16" t="s">
        <v>24</v>
      </c>
      <c r="Q16" t="s">
        <v>23</v>
      </c>
    </row>
    <row r="17" spans="4:17" x14ac:dyDescent="0.25">
      <c r="D17" t="s">
        <v>22</v>
      </c>
      <c r="E17" t="s">
        <v>26</v>
      </c>
      <c r="F17" t="s">
        <v>30</v>
      </c>
      <c r="G17" t="s">
        <v>29</v>
      </c>
      <c r="I17" t="s">
        <v>22</v>
      </c>
      <c r="J17" t="s">
        <v>26</v>
      </c>
      <c r="K17" t="s">
        <v>30</v>
      </c>
      <c r="L17" t="s">
        <v>29</v>
      </c>
      <c r="N17" t="s">
        <v>22</v>
      </c>
      <c r="O17" t="s">
        <v>44</v>
      </c>
      <c r="P17" t="s">
        <v>44</v>
      </c>
      <c r="Q17" t="s">
        <v>44</v>
      </c>
    </row>
    <row r="18" spans="4:17" x14ac:dyDescent="0.25">
      <c r="D18">
        <v>0</v>
      </c>
      <c r="E18">
        <f>E14</f>
        <v>100</v>
      </c>
      <c r="F18">
        <f>E15</f>
        <v>10000</v>
      </c>
      <c r="G18">
        <f>E11</f>
        <v>100</v>
      </c>
      <c r="I18">
        <v>2</v>
      </c>
      <c r="J18">
        <f>E38</f>
        <v>50</v>
      </c>
      <c r="K18">
        <f>F38</f>
        <v>5000</v>
      </c>
      <c r="L18">
        <f>G38</f>
        <v>100</v>
      </c>
      <c r="N18">
        <v>0.5</v>
      </c>
      <c r="O18">
        <v>87.5</v>
      </c>
      <c r="P18">
        <v>8749.9</v>
      </c>
      <c r="Q18">
        <v>100</v>
      </c>
    </row>
    <row r="19" spans="4:17" x14ac:dyDescent="0.25">
      <c r="D19">
        <v>0.1</v>
      </c>
      <c r="E19">
        <f>E18+E$12*(D19-D18)</f>
        <v>97.5</v>
      </c>
      <c r="F19">
        <f>F18+E$12*(D19-D18)*G18</f>
        <v>9750</v>
      </c>
      <c r="G19">
        <f>F19/E19</f>
        <v>100</v>
      </c>
      <c r="I19">
        <v>2.1</v>
      </c>
      <c r="J19">
        <f>J18+J$12*(I19-I18)</f>
        <v>52.5</v>
      </c>
      <c r="K19">
        <f>K18+J$12*(I19-I18)*0</f>
        <v>5000</v>
      </c>
      <c r="L19">
        <f>K19/J19</f>
        <v>95.238095238095241</v>
      </c>
      <c r="N19">
        <v>1</v>
      </c>
      <c r="O19">
        <v>75</v>
      </c>
      <c r="P19">
        <v>7499.9</v>
      </c>
      <c r="Q19">
        <v>100</v>
      </c>
    </row>
    <row r="20" spans="4:17" x14ac:dyDescent="0.25">
      <c r="D20">
        <v>0.2</v>
      </c>
      <c r="E20">
        <f t="shared" ref="E20:E38" si="0">E19+E$12*(D20-D19)</f>
        <v>95</v>
      </c>
      <c r="F20">
        <f t="shared" ref="F20:F38" si="1">F19+E$12*(D20-D19)*G19</f>
        <v>9500</v>
      </c>
      <c r="G20">
        <f t="shared" ref="G20:G38" si="2">F20/E20</f>
        <v>100</v>
      </c>
      <c r="I20">
        <v>2.2000000000000002</v>
      </c>
      <c r="J20">
        <f t="shared" ref="J20:J38" si="3">J19+J$12*(I20-I19)</f>
        <v>55</v>
      </c>
      <c r="K20">
        <f t="shared" ref="K20:K38" si="4">K19+J$12*(I20-I19)*0</f>
        <v>5000</v>
      </c>
      <c r="L20">
        <f t="shared" ref="L20:L38" si="5">K20/J20</f>
        <v>90.909090909090907</v>
      </c>
      <c r="N20">
        <v>1.5</v>
      </c>
      <c r="O20">
        <v>62.5</v>
      </c>
      <c r="P20">
        <v>6249.9</v>
      </c>
      <c r="Q20">
        <v>100</v>
      </c>
    </row>
    <row r="21" spans="4:17" x14ac:dyDescent="0.25">
      <c r="D21">
        <v>0.3</v>
      </c>
      <c r="E21">
        <f t="shared" si="0"/>
        <v>92.5</v>
      </c>
      <c r="F21">
        <f t="shared" si="1"/>
        <v>9250</v>
      </c>
      <c r="G21">
        <f t="shared" si="2"/>
        <v>100</v>
      </c>
      <c r="I21">
        <v>2.2999999999999998</v>
      </c>
      <c r="J21">
        <f t="shared" si="3"/>
        <v>57.499999999999993</v>
      </c>
      <c r="K21">
        <f t="shared" si="4"/>
        <v>5000</v>
      </c>
      <c r="L21">
        <f t="shared" si="5"/>
        <v>86.956521739130451</v>
      </c>
      <c r="N21">
        <v>2</v>
      </c>
      <c r="O21">
        <v>50</v>
      </c>
      <c r="P21">
        <v>4999.8999999999996</v>
      </c>
      <c r="Q21">
        <v>100</v>
      </c>
    </row>
    <row r="22" spans="4:17" x14ac:dyDescent="0.25">
      <c r="D22">
        <v>0.4</v>
      </c>
      <c r="E22">
        <f t="shared" si="0"/>
        <v>90</v>
      </c>
      <c r="F22">
        <f t="shared" si="1"/>
        <v>9000</v>
      </c>
      <c r="G22">
        <f t="shared" si="2"/>
        <v>100</v>
      </c>
      <c r="I22">
        <v>2.4</v>
      </c>
      <c r="J22">
        <f t="shared" si="3"/>
        <v>59.999999999999993</v>
      </c>
      <c r="K22">
        <f t="shared" si="4"/>
        <v>5000</v>
      </c>
      <c r="L22">
        <f t="shared" si="5"/>
        <v>83.333333333333343</v>
      </c>
      <c r="N22">
        <v>2.5</v>
      </c>
      <c r="O22">
        <v>62.5</v>
      </c>
      <c r="P22">
        <v>4999.8999999999996</v>
      </c>
      <c r="Q22">
        <v>80</v>
      </c>
    </row>
    <row r="23" spans="4:17" x14ac:dyDescent="0.25">
      <c r="D23">
        <v>0.5</v>
      </c>
      <c r="E23">
        <f t="shared" si="0"/>
        <v>87.5</v>
      </c>
      <c r="F23">
        <f t="shared" si="1"/>
        <v>8750</v>
      </c>
      <c r="G23">
        <f t="shared" si="2"/>
        <v>100</v>
      </c>
      <c r="I23">
        <v>2.5</v>
      </c>
      <c r="J23">
        <f t="shared" si="3"/>
        <v>62.499999999999993</v>
      </c>
      <c r="K23">
        <f t="shared" si="4"/>
        <v>5000</v>
      </c>
      <c r="L23">
        <f t="shared" si="5"/>
        <v>80.000000000000014</v>
      </c>
      <c r="N23">
        <v>3</v>
      </c>
      <c r="O23">
        <v>75</v>
      </c>
      <c r="P23">
        <v>4999.8999999999996</v>
      </c>
      <c r="Q23">
        <v>66.7</v>
      </c>
    </row>
    <row r="24" spans="4:17" x14ac:dyDescent="0.25">
      <c r="D24">
        <v>0.6</v>
      </c>
      <c r="E24">
        <f t="shared" si="0"/>
        <v>85</v>
      </c>
      <c r="F24">
        <f t="shared" si="1"/>
        <v>8500</v>
      </c>
      <c r="G24">
        <f t="shared" si="2"/>
        <v>100</v>
      </c>
      <c r="I24">
        <v>2.6</v>
      </c>
      <c r="J24">
        <f t="shared" si="3"/>
        <v>65</v>
      </c>
      <c r="K24">
        <f t="shared" si="4"/>
        <v>5000</v>
      </c>
      <c r="L24">
        <f t="shared" si="5"/>
        <v>76.92307692307692</v>
      </c>
      <c r="N24">
        <v>3.5</v>
      </c>
      <c r="O24">
        <v>87.5</v>
      </c>
      <c r="P24">
        <v>4999.8999999999996</v>
      </c>
      <c r="Q24">
        <v>57.1</v>
      </c>
    </row>
    <row r="25" spans="4:17" x14ac:dyDescent="0.25">
      <c r="D25">
        <v>0.7</v>
      </c>
      <c r="E25">
        <f t="shared" si="0"/>
        <v>82.5</v>
      </c>
      <c r="F25">
        <f t="shared" si="1"/>
        <v>8250</v>
      </c>
      <c r="G25">
        <f t="shared" si="2"/>
        <v>100</v>
      </c>
      <c r="I25">
        <v>2.7</v>
      </c>
      <c r="J25">
        <f t="shared" si="3"/>
        <v>67.5</v>
      </c>
      <c r="K25">
        <f t="shared" si="4"/>
        <v>5000</v>
      </c>
      <c r="L25">
        <f t="shared" si="5"/>
        <v>74.074074074074076</v>
      </c>
      <c r="N25">
        <v>4</v>
      </c>
      <c r="O25">
        <v>100</v>
      </c>
      <c r="P25">
        <v>4999.8999999999996</v>
      </c>
      <c r="Q25">
        <v>50</v>
      </c>
    </row>
    <row r="26" spans="4:17" x14ac:dyDescent="0.25">
      <c r="D26">
        <v>0.8</v>
      </c>
      <c r="E26">
        <f t="shared" si="0"/>
        <v>80</v>
      </c>
      <c r="F26">
        <f t="shared" si="1"/>
        <v>8000</v>
      </c>
      <c r="G26">
        <f t="shared" si="2"/>
        <v>100</v>
      </c>
      <c r="I26">
        <v>2.8</v>
      </c>
      <c r="J26">
        <f t="shared" si="3"/>
        <v>69.999999999999986</v>
      </c>
      <c r="K26">
        <f t="shared" si="4"/>
        <v>5000</v>
      </c>
      <c r="L26">
        <f t="shared" si="5"/>
        <v>71.428571428571445</v>
      </c>
    </row>
    <row r="27" spans="4:17" x14ac:dyDescent="0.25">
      <c r="D27">
        <v>0.9</v>
      </c>
      <c r="E27">
        <f t="shared" si="0"/>
        <v>77.5</v>
      </c>
      <c r="F27">
        <f t="shared" si="1"/>
        <v>7750</v>
      </c>
      <c r="G27">
        <f t="shared" si="2"/>
        <v>100</v>
      </c>
      <c r="I27">
        <v>2.9</v>
      </c>
      <c r="J27">
        <f t="shared" si="3"/>
        <v>72.499999999999986</v>
      </c>
      <c r="K27">
        <f t="shared" si="4"/>
        <v>5000</v>
      </c>
      <c r="L27">
        <f t="shared" si="5"/>
        <v>68.965517241379331</v>
      </c>
    </row>
    <row r="28" spans="4:17" x14ac:dyDescent="0.25">
      <c r="D28">
        <v>1</v>
      </c>
      <c r="E28">
        <f t="shared" si="0"/>
        <v>75</v>
      </c>
      <c r="F28">
        <f t="shared" si="1"/>
        <v>7500</v>
      </c>
      <c r="G28">
        <f t="shared" si="2"/>
        <v>100</v>
      </c>
      <c r="I28">
        <v>3</v>
      </c>
      <c r="J28">
        <f t="shared" si="3"/>
        <v>74.999999999999986</v>
      </c>
      <c r="K28">
        <f t="shared" si="4"/>
        <v>5000</v>
      </c>
      <c r="L28">
        <f t="shared" si="5"/>
        <v>66.666666666666686</v>
      </c>
    </row>
    <row r="29" spans="4:17" x14ac:dyDescent="0.25">
      <c r="D29">
        <v>1.1000000000000001</v>
      </c>
      <c r="E29">
        <f t="shared" si="0"/>
        <v>72.5</v>
      </c>
      <c r="F29">
        <f t="shared" si="1"/>
        <v>7250</v>
      </c>
      <c r="G29">
        <f t="shared" si="2"/>
        <v>100</v>
      </c>
      <c r="I29">
        <v>3.1</v>
      </c>
      <c r="J29">
        <f t="shared" si="3"/>
        <v>77.499999999999986</v>
      </c>
      <c r="K29">
        <f t="shared" si="4"/>
        <v>5000</v>
      </c>
      <c r="L29">
        <f t="shared" si="5"/>
        <v>64.516129032258078</v>
      </c>
    </row>
    <row r="30" spans="4:17" x14ac:dyDescent="0.25">
      <c r="D30">
        <v>1.2</v>
      </c>
      <c r="E30">
        <f t="shared" si="0"/>
        <v>70</v>
      </c>
      <c r="F30">
        <f t="shared" si="1"/>
        <v>7000</v>
      </c>
      <c r="G30">
        <f t="shared" si="2"/>
        <v>100</v>
      </c>
      <c r="I30">
        <v>3.2</v>
      </c>
      <c r="J30">
        <f t="shared" si="3"/>
        <v>79.999999999999986</v>
      </c>
      <c r="K30">
        <f t="shared" si="4"/>
        <v>5000</v>
      </c>
      <c r="L30">
        <f t="shared" si="5"/>
        <v>62.500000000000014</v>
      </c>
    </row>
    <row r="31" spans="4:17" x14ac:dyDescent="0.25">
      <c r="D31">
        <v>1.3</v>
      </c>
      <c r="E31">
        <f t="shared" si="0"/>
        <v>67.5</v>
      </c>
      <c r="F31">
        <f t="shared" si="1"/>
        <v>6750</v>
      </c>
      <c r="G31">
        <f t="shared" si="2"/>
        <v>100</v>
      </c>
      <c r="I31">
        <v>3.3</v>
      </c>
      <c r="J31">
        <f t="shared" si="3"/>
        <v>82.499999999999972</v>
      </c>
      <c r="K31">
        <f t="shared" si="4"/>
        <v>5000</v>
      </c>
      <c r="L31">
        <f t="shared" si="5"/>
        <v>60.60606060606063</v>
      </c>
    </row>
    <row r="32" spans="4:17" x14ac:dyDescent="0.25">
      <c r="D32">
        <v>1.4</v>
      </c>
      <c r="E32">
        <f t="shared" si="0"/>
        <v>65</v>
      </c>
      <c r="F32">
        <f t="shared" si="1"/>
        <v>6500</v>
      </c>
      <c r="G32">
        <f t="shared" si="2"/>
        <v>100</v>
      </c>
      <c r="I32">
        <v>3.4</v>
      </c>
      <c r="J32">
        <f t="shared" si="3"/>
        <v>84.999999999999972</v>
      </c>
      <c r="K32">
        <f t="shared" si="4"/>
        <v>5000</v>
      </c>
      <c r="L32">
        <f t="shared" si="5"/>
        <v>58.823529411764724</v>
      </c>
    </row>
    <row r="33" spans="4:12" x14ac:dyDescent="0.25">
      <c r="D33">
        <v>1.5</v>
      </c>
      <c r="E33">
        <f t="shared" si="0"/>
        <v>62.5</v>
      </c>
      <c r="F33">
        <f t="shared" si="1"/>
        <v>6250</v>
      </c>
      <c r="G33">
        <f t="shared" si="2"/>
        <v>100</v>
      </c>
      <c r="I33">
        <v>3.5</v>
      </c>
      <c r="J33">
        <f t="shared" si="3"/>
        <v>87.499999999999972</v>
      </c>
      <c r="K33">
        <f t="shared" si="4"/>
        <v>5000</v>
      </c>
      <c r="L33">
        <f t="shared" si="5"/>
        <v>57.14285714285716</v>
      </c>
    </row>
    <row r="34" spans="4:12" x14ac:dyDescent="0.25">
      <c r="D34">
        <v>1.6</v>
      </c>
      <c r="E34">
        <f t="shared" si="0"/>
        <v>60</v>
      </c>
      <c r="F34">
        <f t="shared" si="1"/>
        <v>6000</v>
      </c>
      <c r="G34">
        <f t="shared" si="2"/>
        <v>100</v>
      </c>
      <c r="I34">
        <v>3.6</v>
      </c>
      <c r="J34">
        <f t="shared" si="3"/>
        <v>89.999999999999972</v>
      </c>
      <c r="K34">
        <f t="shared" si="4"/>
        <v>5000</v>
      </c>
      <c r="L34">
        <f t="shared" si="5"/>
        <v>55.555555555555571</v>
      </c>
    </row>
    <row r="35" spans="4:12" x14ac:dyDescent="0.25">
      <c r="D35">
        <v>1.7</v>
      </c>
      <c r="E35">
        <f t="shared" si="0"/>
        <v>57.5</v>
      </c>
      <c r="F35">
        <f t="shared" si="1"/>
        <v>5750</v>
      </c>
      <c r="G35">
        <f t="shared" si="2"/>
        <v>100</v>
      </c>
      <c r="I35">
        <v>3.7</v>
      </c>
      <c r="J35">
        <f t="shared" si="3"/>
        <v>92.499999999999972</v>
      </c>
      <c r="K35">
        <f t="shared" si="4"/>
        <v>5000</v>
      </c>
      <c r="L35">
        <f t="shared" si="5"/>
        <v>54.05405405405407</v>
      </c>
    </row>
    <row r="36" spans="4:12" x14ac:dyDescent="0.25">
      <c r="D36">
        <v>1.8</v>
      </c>
      <c r="E36">
        <f t="shared" si="0"/>
        <v>55</v>
      </c>
      <c r="F36">
        <f t="shared" si="1"/>
        <v>5500</v>
      </c>
      <c r="G36">
        <f t="shared" si="2"/>
        <v>100</v>
      </c>
      <c r="I36">
        <v>3.8</v>
      </c>
      <c r="J36">
        <f t="shared" si="3"/>
        <v>94.999999999999957</v>
      </c>
      <c r="K36">
        <f t="shared" si="4"/>
        <v>5000</v>
      </c>
      <c r="L36">
        <f t="shared" si="5"/>
        <v>52.631578947368446</v>
      </c>
    </row>
    <row r="37" spans="4:12" x14ac:dyDescent="0.25">
      <c r="D37">
        <v>1.9</v>
      </c>
      <c r="E37">
        <f t="shared" si="0"/>
        <v>52.5</v>
      </c>
      <c r="F37">
        <f t="shared" si="1"/>
        <v>5250</v>
      </c>
      <c r="G37">
        <f t="shared" si="2"/>
        <v>100</v>
      </c>
      <c r="I37">
        <v>3.9</v>
      </c>
      <c r="J37">
        <f t="shared" si="3"/>
        <v>97.499999999999957</v>
      </c>
      <c r="K37">
        <f t="shared" si="4"/>
        <v>5000</v>
      </c>
      <c r="L37">
        <f t="shared" si="5"/>
        <v>51.282051282051306</v>
      </c>
    </row>
    <row r="38" spans="4:12" x14ac:dyDescent="0.25">
      <c r="D38">
        <v>2</v>
      </c>
      <c r="E38">
        <f t="shared" si="0"/>
        <v>50</v>
      </c>
      <c r="F38">
        <f t="shared" si="1"/>
        <v>5000</v>
      </c>
      <c r="G38">
        <f t="shared" si="2"/>
        <v>100</v>
      </c>
      <c r="I38">
        <v>4</v>
      </c>
      <c r="J38">
        <f t="shared" si="3"/>
        <v>99.999999999999957</v>
      </c>
      <c r="K38">
        <f t="shared" si="4"/>
        <v>5000</v>
      </c>
      <c r="L38">
        <f t="shared" si="5"/>
        <v>50.000000000000021</v>
      </c>
    </row>
  </sheetData>
  <mergeCells count="2">
    <mergeCell ref="F2:I2"/>
    <mergeCell ref="J2:M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OrigMT3D</vt:lpstr>
      <vt:lpstr>IALTFM_OLD</vt:lpstr>
      <vt:lpstr>IALTFM=1</vt:lpstr>
      <vt:lpstr>IALTFM=2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Bedekar, Vivek</dc:creator>
  <cp:lastModifiedBy>Morway, Eric</cp:lastModifiedBy>
  <dcterms:created xsi:type="dcterms:W3CDTF">2013-08-01T19:19:33Z</dcterms:created>
  <dcterms:modified xsi:type="dcterms:W3CDTF">2013-12-18T21:15:18Z</dcterms:modified>
</cp:coreProperties>
</file>