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hardutia/Desktop/"/>
    </mc:Choice>
  </mc:AlternateContent>
  <xr:revisionPtr revIDLastSave="0" documentId="13_ncr:1_{7044C4AB-4FDB-9449-BC95-0DACF2CF9B68}" xr6:coauthVersionLast="47" xr6:coauthVersionMax="47" xr10:uidLastSave="{00000000-0000-0000-0000-000000000000}"/>
  <bookViews>
    <workbookView xWindow="0" yWindow="460" windowWidth="28780" windowHeight="15940" activeTab="2" xr2:uid="{D4119E6E-CA69-B048-A7CD-4F372D7DAB2C}"/>
  </bookViews>
  <sheets>
    <sheet name="Ans 1" sheetId="1" r:id="rId1"/>
    <sheet name="Ans 2" sheetId="2" r:id="rId2"/>
    <sheet name="Ans 3" sheetId="3" r:id="rId3"/>
  </sheets>
  <definedNames>
    <definedName name="_xlchart.v1.2" hidden="1">'Ans 3'!$B$26:$B$39</definedName>
    <definedName name="_xlchart.v1.3" hidden="1">'Ans 3'!$J$26:$J$39</definedName>
    <definedName name="_xlchart.v1.4" hidden="1">'Ans 3'!$B$26:$B$39</definedName>
    <definedName name="_xlchart.v1.5" hidden="1">'Ans 3'!$J$26:$J$39</definedName>
    <definedName name="_xlchart.v2.0" hidden="1">'Ans 3'!$B$26:$B$39</definedName>
    <definedName name="_xlchart.v2.1" hidden="1">'Ans 3'!$J$26:$J$39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J32" i="3"/>
  <c r="J27" i="3"/>
  <c r="J28" i="3"/>
  <c r="J29" i="3"/>
  <c r="J30" i="3"/>
  <c r="J31" i="3"/>
  <c r="J33" i="3"/>
  <c r="J34" i="3"/>
  <c r="J35" i="3"/>
  <c r="J36" i="3"/>
  <c r="J37" i="3"/>
  <c r="J38" i="3"/>
  <c r="J39" i="3"/>
  <c r="I26" i="3"/>
  <c r="I27" i="3"/>
  <c r="I28" i="3"/>
  <c r="I29" i="3"/>
  <c r="G29" i="3" s="1"/>
  <c r="I30" i="3"/>
  <c r="G30" i="3" s="1"/>
  <c r="I31" i="3"/>
  <c r="I32" i="3"/>
  <c r="I33" i="3"/>
  <c r="G33" i="3" s="1"/>
  <c r="I34" i="3"/>
  <c r="G34" i="3" s="1"/>
  <c r="I35" i="3"/>
  <c r="I36" i="3"/>
  <c r="I37" i="3"/>
  <c r="G37" i="3" s="1"/>
  <c r="I38" i="3"/>
  <c r="G38" i="3" s="1"/>
  <c r="I39" i="3"/>
  <c r="G26" i="3"/>
  <c r="G27" i="3"/>
  <c r="G28" i="3"/>
  <c r="G31" i="3"/>
  <c r="G32" i="3"/>
  <c r="G35" i="3"/>
  <c r="G36" i="3"/>
  <c r="K13" i="1"/>
  <c r="L13" i="1" s="1"/>
  <c r="E26" i="3"/>
  <c r="F26" i="3"/>
  <c r="E39" i="3"/>
  <c r="C39" i="3" s="1"/>
  <c r="F39" i="3"/>
  <c r="B39" i="3"/>
  <c r="D26" i="3"/>
  <c r="C26" i="3"/>
  <c r="E38" i="3"/>
  <c r="F38" i="3" s="1"/>
  <c r="C38" i="3"/>
  <c r="E37" i="3"/>
  <c r="F37" i="3" s="1"/>
  <c r="C37" i="3"/>
  <c r="E36" i="3"/>
  <c r="F36" i="3" s="1"/>
  <c r="C36" i="3"/>
  <c r="E35" i="3"/>
  <c r="F35" i="3" s="1"/>
  <c r="C35" i="3"/>
  <c r="E34" i="3"/>
  <c r="F34" i="3" s="1"/>
  <c r="C34" i="3"/>
  <c r="E33" i="3"/>
  <c r="F33" i="3" s="1"/>
  <c r="C33" i="3"/>
  <c r="E32" i="3"/>
  <c r="F32" i="3" s="1"/>
  <c r="C32" i="3"/>
  <c r="E31" i="3"/>
  <c r="F31" i="3" s="1"/>
  <c r="C31" i="3"/>
  <c r="E30" i="3"/>
  <c r="F30" i="3" s="1"/>
  <c r="C30" i="3"/>
  <c r="E29" i="3"/>
  <c r="F29" i="3" s="1"/>
  <c r="C29" i="3"/>
  <c r="E28" i="3"/>
  <c r="F28" i="3" s="1"/>
  <c r="C28" i="3"/>
  <c r="E27" i="3"/>
  <c r="F27" i="3" s="1"/>
  <c r="C27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7" i="3"/>
  <c r="B22" i="3"/>
  <c r="B19" i="3"/>
  <c r="B16" i="3"/>
  <c r="B13" i="3"/>
  <c r="E8" i="3"/>
  <c r="C8" i="3"/>
  <c r="F15" i="2"/>
  <c r="G15" i="2" s="1"/>
  <c r="F16" i="2"/>
  <c r="G16" i="2"/>
  <c r="F17" i="2"/>
  <c r="G17" i="2" s="1"/>
  <c r="F18" i="2"/>
  <c r="G18" i="2"/>
  <c r="F19" i="2"/>
  <c r="G19" i="2" s="1"/>
  <c r="F20" i="2"/>
  <c r="G20" i="2" s="1"/>
  <c r="F21" i="2"/>
  <c r="G21" i="2" s="1"/>
  <c r="F22" i="2"/>
  <c r="G22" i="2"/>
  <c r="F23" i="2"/>
  <c r="G23" i="2" s="1"/>
  <c r="F24" i="2"/>
  <c r="G24" i="2"/>
  <c r="F25" i="2"/>
  <c r="G25" i="2" s="1"/>
  <c r="F26" i="2"/>
  <c r="G26" i="2"/>
  <c r="F27" i="2"/>
  <c r="G27" i="2" s="1"/>
  <c r="F28" i="2"/>
  <c r="G28" i="2" s="1"/>
  <c r="F29" i="2"/>
  <c r="G29" i="2" s="1"/>
  <c r="F14" i="2"/>
  <c r="G14" i="2" s="1"/>
  <c r="D14" i="2"/>
  <c r="C14" i="2"/>
  <c r="G13" i="1"/>
  <c r="H13" i="1" s="1"/>
  <c r="E13" i="1"/>
  <c r="F13" i="1" s="1"/>
  <c r="E14" i="2"/>
  <c r="B15" i="2"/>
  <c r="C15" i="2" s="1"/>
  <c r="D15" i="2" s="1"/>
  <c r="C8" i="2"/>
  <c r="M13" i="1"/>
  <c r="N13" i="1" s="1"/>
  <c r="J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K25" i="1" s="1"/>
  <c r="E8" i="1"/>
  <c r="C8" i="1"/>
  <c r="I25" i="1" l="1"/>
  <c r="L25" i="1"/>
  <c r="J25" i="1"/>
  <c r="E18" i="1"/>
  <c r="G20" i="1"/>
  <c r="H20" i="1" s="1"/>
  <c r="K24" i="1"/>
  <c r="K16" i="1"/>
  <c r="M23" i="1"/>
  <c r="N23" i="1" s="1"/>
  <c r="M19" i="1"/>
  <c r="N19" i="1" s="1"/>
  <c r="M15" i="1"/>
  <c r="N15" i="1" s="1"/>
  <c r="M22" i="1"/>
  <c r="N22" i="1" s="1"/>
  <c r="M18" i="1"/>
  <c r="N18" i="1" s="1"/>
  <c r="M14" i="1"/>
  <c r="N14" i="1" s="1"/>
  <c r="E22" i="1"/>
  <c r="G24" i="1"/>
  <c r="H24" i="1" s="1"/>
  <c r="G16" i="1"/>
  <c r="H16" i="1" s="1"/>
  <c r="K20" i="1"/>
  <c r="E25" i="1"/>
  <c r="E21" i="1"/>
  <c r="E17" i="1"/>
  <c r="C13" i="1"/>
  <c r="G23" i="1"/>
  <c r="H23" i="1" s="1"/>
  <c r="G19" i="1"/>
  <c r="H19" i="1" s="1"/>
  <c r="G15" i="1"/>
  <c r="H15" i="1" s="1"/>
  <c r="K23" i="1"/>
  <c r="K19" i="1"/>
  <c r="K15" i="1"/>
  <c r="E24" i="1"/>
  <c r="E20" i="1"/>
  <c r="E16" i="1"/>
  <c r="D13" i="1"/>
  <c r="G22" i="1"/>
  <c r="H22" i="1" s="1"/>
  <c r="G18" i="1"/>
  <c r="H18" i="1" s="1"/>
  <c r="G14" i="1"/>
  <c r="H14" i="1" s="1"/>
  <c r="K22" i="1"/>
  <c r="K18" i="1"/>
  <c r="K14" i="1"/>
  <c r="M25" i="1"/>
  <c r="N25" i="1" s="1"/>
  <c r="M21" i="1"/>
  <c r="N21" i="1" s="1"/>
  <c r="M17" i="1"/>
  <c r="N17" i="1" s="1"/>
  <c r="E14" i="1"/>
  <c r="E23" i="1"/>
  <c r="E19" i="1"/>
  <c r="E15" i="1"/>
  <c r="G25" i="1"/>
  <c r="H25" i="1" s="1"/>
  <c r="G21" i="1"/>
  <c r="H21" i="1" s="1"/>
  <c r="G17" i="1"/>
  <c r="H17" i="1" s="1"/>
  <c r="K21" i="1"/>
  <c r="K17" i="1"/>
  <c r="I13" i="1"/>
  <c r="M24" i="1"/>
  <c r="N24" i="1" s="1"/>
  <c r="M20" i="1"/>
  <c r="N20" i="1" s="1"/>
  <c r="M16" i="1"/>
  <c r="N16" i="1" s="1"/>
  <c r="H38" i="3"/>
  <c r="H37" i="3"/>
  <c r="H36" i="3"/>
  <c r="H35" i="3"/>
  <c r="H34" i="3"/>
  <c r="H33" i="3"/>
  <c r="H31" i="3"/>
  <c r="H30" i="3"/>
  <c r="H29" i="3"/>
  <c r="H28" i="3"/>
  <c r="H27" i="3"/>
  <c r="H26" i="3"/>
  <c r="H32" i="3"/>
  <c r="G39" i="3"/>
  <c r="H39" i="3"/>
  <c r="D39" i="3"/>
  <c r="D27" i="3"/>
  <c r="D28" i="3"/>
  <c r="D29" i="3"/>
  <c r="D30" i="3"/>
  <c r="D31" i="3"/>
  <c r="D32" i="3"/>
  <c r="D33" i="3"/>
  <c r="D34" i="3"/>
  <c r="D35" i="3"/>
  <c r="D36" i="3"/>
  <c r="D37" i="3"/>
  <c r="D38" i="3"/>
  <c r="B16" i="2"/>
  <c r="E15" i="2"/>
  <c r="C24" i="1" l="1"/>
  <c r="D24" i="1"/>
  <c r="F24" i="1"/>
  <c r="D19" i="1"/>
  <c r="F19" i="1"/>
  <c r="C19" i="1"/>
  <c r="J16" i="1"/>
  <c r="I16" i="1"/>
  <c r="L16" i="1"/>
  <c r="F17" i="1"/>
  <c r="D17" i="1"/>
  <c r="C17" i="1"/>
  <c r="I15" i="1"/>
  <c r="L15" i="1"/>
  <c r="J15" i="1"/>
  <c r="I19" i="1"/>
  <c r="L19" i="1"/>
  <c r="J19" i="1"/>
  <c r="I21" i="1"/>
  <c r="L21" i="1"/>
  <c r="J21" i="1"/>
  <c r="D15" i="1"/>
  <c r="F15" i="1"/>
  <c r="C15" i="1"/>
  <c r="J18" i="1"/>
  <c r="L18" i="1"/>
  <c r="I18" i="1"/>
  <c r="F18" i="1"/>
  <c r="C18" i="1"/>
  <c r="D18" i="1"/>
  <c r="J22" i="1"/>
  <c r="L22" i="1"/>
  <c r="I22" i="1"/>
  <c r="F21" i="1"/>
  <c r="D21" i="1"/>
  <c r="C21" i="1"/>
  <c r="D23" i="1"/>
  <c r="F23" i="1"/>
  <c r="C23" i="1"/>
  <c r="C16" i="1"/>
  <c r="D16" i="1"/>
  <c r="F16" i="1"/>
  <c r="F25" i="1"/>
  <c r="D25" i="1"/>
  <c r="C25" i="1"/>
  <c r="F22" i="1"/>
  <c r="C22" i="1"/>
  <c r="D22" i="1"/>
  <c r="J24" i="1"/>
  <c r="I24" i="1"/>
  <c r="L24" i="1"/>
  <c r="I17" i="1"/>
  <c r="L17" i="1"/>
  <c r="J17" i="1"/>
  <c r="F14" i="1"/>
  <c r="C14" i="1"/>
  <c r="D14" i="1"/>
  <c r="J14" i="1"/>
  <c r="L14" i="1"/>
  <c r="I14" i="1"/>
  <c r="C20" i="1"/>
  <c r="D20" i="1"/>
  <c r="F20" i="1"/>
  <c r="I23" i="1"/>
  <c r="L23" i="1"/>
  <c r="J23" i="1"/>
  <c r="J20" i="1"/>
  <c r="I20" i="1"/>
  <c r="L20" i="1"/>
  <c r="C16" i="2"/>
  <c r="D16" i="2" s="1"/>
  <c r="E16" i="2"/>
  <c r="B17" i="2"/>
  <c r="C17" i="2" l="1"/>
  <c r="D17" i="2" s="1"/>
  <c r="E17" i="2"/>
  <c r="B18" i="2"/>
  <c r="C18" i="2" l="1"/>
  <c r="D18" i="2" s="1"/>
  <c r="E18" i="2"/>
  <c r="B19" i="2"/>
  <c r="B20" i="2" l="1"/>
  <c r="C19" i="2"/>
  <c r="D19" i="2" s="1"/>
  <c r="E19" i="2"/>
  <c r="B21" i="2" l="1"/>
  <c r="C20" i="2"/>
  <c r="D20" i="2" s="1"/>
  <c r="E20" i="2"/>
  <c r="B22" i="2" l="1"/>
  <c r="C21" i="2"/>
  <c r="D21" i="2" s="1"/>
  <c r="E21" i="2"/>
  <c r="B23" i="2" l="1"/>
  <c r="C22" i="2"/>
  <c r="D22" i="2" s="1"/>
  <c r="E22" i="2"/>
  <c r="B24" i="2" l="1"/>
  <c r="C23" i="2"/>
  <c r="D23" i="2" s="1"/>
  <c r="E23" i="2"/>
  <c r="B25" i="2" l="1"/>
  <c r="C24" i="2"/>
  <c r="D24" i="2" s="1"/>
  <c r="E24" i="2"/>
  <c r="B26" i="2" l="1"/>
  <c r="E25" i="2"/>
  <c r="C25" i="2"/>
  <c r="D25" i="2" s="1"/>
  <c r="B27" i="2" l="1"/>
  <c r="C26" i="2"/>
  <c r="D26" i="2" s="1"/>
  <c r="E26" i="2"/>
  <c r="B28" i="2" l="1"/>
  <c r="C27" i="2"/>
  <c r="D27" i="2" s="1"/>
  <c r="E27" i="2"/>
  <c r="B29" i="2" l="1"/>
  <c r="C28" i="2"/>
  <c r="D28" i="2" s="1"/>
  <c r="E28" i="2"/>
  <c r="C29" i="2" l="1"/>
  <c r="D29" i="2" s="1"/>
  <c r="E29" i="2"/>
</calcChain>
</file>

<file path=xl/sharedStrings.xml><?xml version="1.0" encoding="utf-8"?>
<sst xmlns="http://schemas.openxmlformats.org/spreadsheetml/2006/main" count="92" uniqueCount="45">
  <si>
    <t>Ans 1</t>
  </si>
  <si>
    <t>Options</t>
  </si>
  <si>
    <t>Long/ Short</t>
  </si>
  <si>
    <t>Spot Price</t>
  </si>
  <si>
    <t>Strike Price</t>
  </si>
  <si>
    <t>Premium</t>
  </si>
  <si>
    <t>Breakeven</t>
  </si>
  <si>
    <t>Lot Size</t>
  </si>
  <si>
    <t>Call</t>
  </si>
  <si>
    <t>Put</t>
  </si>
  <si>
    <t>Expiration Pirce</t>
  </si>
  <si>
    <t>Long</t>
  </si>
  <si>
    <t>Short</t>
  </si>
  <si>
    <t>Moneyness</t>
  </si>
  <si>
    <t>Action</t>
  </si>
  <si>
    <t>Option Value</t>
  </si>
  <si>
    <t>Gain from Option</t>
  </si>
  <si>
    <t>Call Option Buyer</t>
  </si>
  <si>
    <t>Call Option Seller</t>
  </si>
  <si>
    <t>Put Option Buyer</t>
  </si>
  <si>
    <t>Put Option Seller</t>
  </si>
  <si>
    <t>Ans 2</t>
  </si>
  <si>
    <t>-</t>
  </si>
  <si>
    <t>Ans 3</t>
  </si>
  <si>
    <t>Stock held</t>
  </si>
  <si>
    <t>Long Stock</t>
  </si>
  <si>
    <t>Gain/Loss on Stock Held</t>
  </si>
  <si>
    <t>Remarks</t>
  </si>
  <si>
    <t>As visible from the table if a trader would write a naked call, his loss would be unlimited once the spot price goes above 460. Where as if a trader uses covered call strategy, his loss would be minimised as the shares held would rise in the value.</t>
  </si>
  <si>
    <t>Net P&amp;L</t>
  </si>
  <si>
    <t>Range</t>
  </si>
  <si>
    <t>380-520</t>
  </si>
  <si>
    <t>i</t>
  </si>
  <si>
    <t>If Ram wants to purchase a call option the initial outlay would be the premium he would be paying multiplied by number of shares</t>
  </si>
  <si>
    <t>(Outlay)</t>
  </si>
  <si>
    <t>ii</t>
  </si>
  <si>
    <t>(Inflow)</t>
  </si>
  <si>
    <t>iii</t>
  </si>
  <si>
    <t>If Ram writes a call option, initial receipt would be the premium multiplied by number of share</t>
  </si>
  <si>
    <t>If Ram wants to purchase a put option the initial outlay would be the premium he would be paying multiplied by number of shares</t>
  </si>
  <si>
    <t>iv</t>
  </si>
  <si>
    <t>If Ram writes a put option, initial receipt would be the premium multiplied by number of share</t>
  </si>
  <si>
    <t>v</t>
  </si>
  <si>
    <t>Long Call</t>
  </si>
  <si>
    <t>Long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</si>
</sst>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ont="1" applyFill="1" applyBorder="1"/>
    <xf numFmtId="0" fontId="0" fillId="4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 Call</a:t>
            </a:r>
            <a:r>
              <a:rPr lang="en-GB" baseline="0"/>
              <a:t>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1'!$B$13:$B$25</c:f>
              <c:numCache>
                <c:formatCode>General</c:formatCode>
                <c:ptCount val="13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</c:numCache>
            </c:numRef>
          </c:cat>
          <c:val>
            <c:numRef>
              <c:f>'Ans 1'!$F$13:$F$25</c:f>
              <c:numCache>
                <c:formatCode>General</c:formatCode>
                <c:ptCount val="13"/>
                <c:pt idx="0">
                  <c:v>-9240</c:v>
                </c:pt>
                <c:pt idx="1">
                  <c:v>-9240</c:v>
                </c:pt>
                <c:pt idx="2">
                  <c:v>-9240</c:v>
                </c:pt>
                <c:pt idx="3">
                  <c:v>-9240</c:v>
                </c:pt>
                <c:pt idx="4">
                  <c:v>-9240</c:v>
                </c:pt>
                <c:pt idx="5">
                  <c:v>-9240</c:v>
                </c:pt>
                <c:pt idx="6">
                  <c:v>-9240</c:v>
                </c:pt>
                <c:pt idx="7">
                  <c:v>3960</c:v>
                </c:pt>
                <c:pt idx="8">
                  <c:v>17160</c:v>
                </c:pt>
                <c:pt idx="9">
                  <c:v>30360</c:v>
                </c:pt>
                <c:pt idx="10">
                  <c:v>43560</c:v>
                </c:pt>
                <c:pt idx="11">
                  <c:v>56760</c:v>
                </c:pt>
                <c:pt idx="12">
                  <c:v>69960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F-0D46-9AF4-C175B380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78448"/>
        <c:axId val="781604448"/>
      </c:lineChart>
      <c:catAx>
        <c:axId val="7673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04448"/>
        <c:crosses val="autoZero"/>
        <c:auto val="1"/>
        <c:lblAlgn val="ctr"/>
        <c:lblOffset val="100"/>
        <c:noMultiLvlLbl val="0"/>
      </c:catAx>
      <c:valAx>
        <c:axId val="781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7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Short Call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1'!$B$13:$B$25</c:f>
              <c:numCache>
                <c:formatCode>General</c:formatCode>
                <c:ptCount val="13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</c:numCache>
            </c:numRef>
          </c:cat>
          <c:val>
            <c:numRef>
              <c:f>'Ans 1'!$H$13:$H$25</c:f>
              <c:numCache>
                <c:formatCode>General</c:formatCode>
                <c:ptCount val="13"/>
                <c:pt idx="0">
                  <c:v>9240</c:v>
                </c:pt>
                <c:pt idx="1">
                  <c:v>9240</c:v>
                </c:pt>
                <c:pt idx="2">
                  <c:v>9240</c:v>
                </c:pt>
                <c:pt idx="3">
                  <c:v>9240</c:v>
                </c:pt>
                <c:pt idx="4">
                  <c:v>9240</c:v>
                </c:pt>
                <c:pt idx="5">
                  <c:v>9240</c:v>
                </c:pt>
                <c:pt idx="6">
                  <c:v>9240</c:v>
                </c:pt>
                <c:pt idx="7">
                  <c:v>-3960</c:v>
                </c:pt>
                <c:pt idx="8">
                  <c:v>-17160</c:v>
                </c:pt>
                <c:pt idx="9">
                  <c:v>-30360</c:v>
                </c:pt>
                <c:pt idx="10">
                  <c:v>-43560</c:v>
                </c:pt>
                <c:pt idx="11">
                  <c:v>-56760</c:v>
                </c:pt>
                <c:pt idx="12">
                  <c:v>-69960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E-CF44-8303-7962C362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04992"/>
        <c:axId val="1264229088"/>
      </c:lineChart>
      <c:catAx>
        <c:axId val="12644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29088"/>
        <c:crosses val="autoZero"/>
        <c:auto val="1"/>
        <c:lblAlgn val="ctr"/>
        <c:lblOffset val="100"/>
        <c:noMultiLvlLbl val="0"/>
      </c:catAx>
      <c:valAx>
        <c:axId val="12642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Put Payoff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1'!$B$13:$B$25</c:f>
              <c:numCache>
                <c:formatCode>General</c:formatCode>
                <c:ptCount val="13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</c:numCache>
            </c:numRef>
          </c:cat>
          <c:val>
            <c:numRef>
              <c:f>'Ans 1'!$L$13:$L$25</c:f>
              <c:numCache>
                <c:formatCode>General</c:formatCode>
                <c:ptCount val="13"/>
                <c:pt idx="0">
                  <c:v>58080</c:v>
                </c:pt>
                <c:pt idx="1">
                  <c:v>44880</c:v>
                </c:pt>
                <c:pt idx="2">
                  <c:v>31680</c:v>
                </c:pt>
                <c:pt idx="3">
                  <c:v>18480</c:v>
                </c:pt>
                <c:pt idx="4">
                  <c:v>5280</c:v>
                </c:pt>
                <c:pt idx="5">
                  <c:v>-7920</c:v>
                </c:pt>
                <c:pt idx="6">
                  <c:v>-21120</c:v>
                </c:pt>
                <c:pt idx="7">
                  <c:v>-21120</c:v>
                </c:pt>
                <c:pt idx="8">
                  <c:v>-21120</c:v>
                </c:pt>
                <c:pt idx="9">
                  <c:v>-21120</c:v>
                </c:pt>
                <c:pt idx="10">
                  <c:v>-21120</c:v>
                </c:pt>
                <c:pt idx="11">
                  <c:v>-21120</c:v>
                </c:pt>
                <c:pt idx="12">
                  <c:v>-21120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C-2647-8DE6-874D14C5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43712"/>
        <c:axId val="1109897984"/>
      </c:lineChart>
      <c:catAx>
        <c:axId val="11381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97984"/>
        <c:crosses val="autoZero"/>
        <c:auto val="1"/>
        <c:lblAlgn val="ctr"/>
        <c:lblOffset val="100"/>
        <c:noMultiLvlLbl val="0"/>
      </c:catAx>
      <c:valAx>
        <c:axId val="11098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Short</a:t>
            </a:r>
            <a:r>
              <a:rPr lang="en-GB" baseline="0"/>
              <a:t> Put Payoff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1'!$B$13:$B$25</c:f>
              <c:numCache>
                <c:formatCode>General</c:formatCode>
                <c:ptCount val="13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</c:numCache>
            </c:numRef>
          </c:cat>
          <c:val>
            <c:numRef>
              <c:f>'Ans 1'!$N$13:$N$25</c:f>
              <c:numCache>
                <c:formatCode>General</c:formatCode>
                <c:ptCount val="13"/>
                <c:pt idx="0">
                  <c:v>-58080</c:v>
                </c:pt>
                <c:pt idx="1">
                  <c:v>-44880</c:v>
                </c:pt>
                <c:pt idx="2">
                  <c:v>-31680</c:v>
                </c:pt>
                <c:pt idx="3">
                  <c:v>-18480</c:v>
                </c:pt>
                <c:pt idx="4">
                  <c:v>-5280</c:v>
                </c:pt>
                <c:pt idx="5">
                  <c:v>7920</c:v>
                </c:pt>
                <c:pt idx="6">
                  <c:v>21120</c:v>
                </c:pt>
                <c:pt idx="7">
                  <c:v>21120</c:v>
                </c:pt>
                <c:pt idx="8">
                  <c:v>21120</c:v>
                </c:pt>
                <c:pt idx="9">
                  <c:v>21120</c:v>
                </c:pt>
                <c:pt idx="10">
                  <c:v>21120</c:v>
                </c:pt>
                <c:pt idx="11">
                  <c:v>21120</c:v>
                </c:pt>
                <c:pt idx="12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EC46-BBE9-BE716204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63776"/>
        <c:axId val="767275328"/>
      </c:lineChart>
      <c:catAx>
        <c:axId val="7667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75328"/>
        <c:crosses val="autoZero"/>
        <c:auto val="1"/>
        <c:lblAlgn val="ctr"/>
        <c:lblOffset val="100"/>
        <c:noMultiLvlLbl val="0"/>
      </c:catAx>
      <c:valAx>
        <c:axId val="7672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3'!$B$26:$B$39</c:f>
              <c:numCache>
                <c:formatCode>General</c:formatCode>
                <c:ptCount val="14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</c:numCache>
            </c:numRef>
          </c:cat>
          <c:val>
            <c:numRef>
              <c:f>'Ans 3'!$F$26:$F$39</c:f>
              <c:numCache>
                <c:formatCode>General</c:formatCode>
                <c:ptCount val="14"/>
                <c:pt idx="0">
                  <c:v>-21000</c:v>
                </c:pt>
                <c:pt idx="1">
                  <c:v>-21000</c:v>
                </c:pt>
                <c:pt idx="2">
                  <c:v>-21000</c:v>
                </c:pt>
                <c:pt idx="3">
                  <c:v>-21000</c:v>
                </c:pt>
                <c:pt idx="4">
                  <c:v>-21000</c:v>
                </c:pt>
                <c:pt idx="5">
                  <c:v>-21000</c:v>
                </c:pt>
                <c:pt idx="6">
                  <c:v>-21000</c:v>
                </c:pt>
                <c:pt idx="7">
                  <c:v>-21000</c:v>
                </c:pt>
                <c:pt idx="8">
                  <c:v>-14000</c:v>
                </c:pt>
                <c:pt idx="9">
                  <c:v>0</c:v>
                </c:pt>
                <c:pt idx="10">
                  <c:v>14000</c:v>
                </c:pt>
                <c:pt idx="11">
                  <c:v>28000</c:v>
                </c:pt>
                <c:pt idx="12">
                  <c:v>42000</c:v>
                </c:pt>
                <c:pt idx="13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C-3E42-9359-BEDCD261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21216"/>
        <c:axId val="778608032"/>
      </c:lineChart>
      <c:catAx>
        <c:axId val="11381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8032"/>
        <c:crosses val="autoZero"/>
        <c:auto val="1"/>
        <c:lblAlgn val="ctr"/>
        <c:lblOffset val="100"/>
        <c:noMultiLvlLbl val="0"/>
      </c:catAx>
      <c:valAx>
        <c:axId val="7786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 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 3'!$B$26:$B$39</c:f>
              <c:numCache>
                <c:formatCode>General</c:formatCode>
                <c:ptCount val="14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</c:numCache>
            </c:numRef>
          </c:cat>
          <c:val>
            <c:numRef>
              <c:f>'Ans 3'!$J$26:$J$39</c:f>
              <c:numCache>
                <c:formatCode>General</c:formatCode>
                <c:ptCount val="14"/>
                <c:pt idx="0">
                  <c:v>70000</c:v>
                </c:pt>
                <c:pt idx="1">
                  <c:v>56000</c:v>
                </c:pt>
                <c:pt idx="2">
                  <c:v>42000</c:v>
                </c:pt>
                <c:pt idx="3">
                  <c:v>28000</c:v>
                </c:pt>
                <c:pt idx="4">
                  <c:v>14000</c:v>
                </c:pt>
                <c:pt idx="5">
                  <c:v>0</c:v>
                </c:pt>
                <c:pt idx="6">
                  <c:v>-14000</c:v>
                </c:pt>
                <c:pt idx="7">
                  <c:v>-28000</c:v>
                </c:pt>
                <c:pt idx="8">
                  <c:v>-35000</c:v>
                </c:pt>
                <c:pt idx="9">
                  <c:v>-35000</c:v>
                </c:pt>
                <c:pt idx="10">
                  <c:v>-35000</c:v>
                </c:pt>
                <c:pt idx="11">
                  <c:v>-35000</c:v>
                </c:pt>
                <c:pt idx="12">
                  <c:v>-35000</c:v>
                </c:pt>
                <c:pt idx="13">
                  <c:v>-35000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4-AD49-8F99-996E0202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773248"/>
        <c:axId val="1265297936"/>
      </c:lineChart>
      <c:catAx>
        <c:axId val="7777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7936"/>
        <c:crosses val="autoZero"/>
        <c:auto val="1"/>
        <c:lblAlgn val="ctr"/>
        <c:lblOffset val="100"/>
        <c:noMultiLvlLbl val="0"/>
      </c:catAx>
      <c:valAx>
        <c:axId val="12652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27</xdr:row>
      <xdr:rowOff>30480</xdr:rowOff>
    </xdr:from>
    <xdr:to>
      <xdr:col>6</xdr:col>
      <xdr:colOff>10160</xdr:colOff>
      <xdr:row>41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A1ECE-A16A-2847-B702-2BE429C1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42</xdr:row>
      <xdr:rowOff>10160</xdr:rowOff>
    </xdr:from>
    <xdr:to>
      <xdr:col>5</xdr:col>
      <xdr:colOff>1168400</xdr:colOff>
      <xdr:row>55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E351F-C4D2-8C4F-B569-A23BB5BE4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27</xdr:row>
      <xdr:rowOff>0</xdr:rowOff>
    </xdr:from>
    <xdr:to>
      <xdr:col>11</xdr:col>
      <xdr:colOff>1137920</xdr:colOff>
      <xdr:row>40</xdr:row>
      <xdr:rowOff>193040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4F112-A857-6642-9EE9-3243B29D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894080</xdr:colOff>
      <xdr:row>42</xdr:row>
      <xdr:rowOff>10160</xdr:rowOff>
    </xdr:from>
    <xdr:to>
      <xdr:col>11</xdr:col>
      <xdr:colOff>1158240</xdr:colOff>
      <xdr:row>56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1140D-4D51-8F41-8777-94217D06D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142240</xdr:rowOff>
    </xdr:from>
    <xdr:to>
      <xdr:col>7</xdr:col>
      <xdr:colOff>223520</xdr:colOff>
      <xdr:row>57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71DAE-6A80-534A-9A96-804F00E2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492760</xdr:colOff>
      <xdr:row>40</xdr:row>
      <xdr:rowOff>193040</xdr:rowOff>
    </xdr:from>
    <xdr:to>
      <xdr:col>14</xdr:col>
      <xdr:colOff>345440</xdr:colOff>
      <xdr:row>56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46EF1-3BB8-0741-95AE-803632EBA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CF4A-B0A7-7E46-B27E-3A4C69BBBF17}">
  <dimension ref="A1:N25"/>
  <sheetViews>
    <sheetView zoomScale="125" workbookViewId="0">
      <selection activeCell="H9" sqref="H9"/>
    </sheetView>
  </sheetViews>
  <sheetFormatPr baseColWidth="10" defaultRowHeight="16" x14ac:dyDescent="0.2"/>
  <cols>
    <col min="2" max="2" width="13.83203125" bestFit="1" customWidth="1"/>
    <col min="4" max="4" width="14.6640625" customWidth="1"/>
    <col min="5" max="5" width="11.83203125" bestFit="1" customWidth="1"/>
    <col min="6" max="6" width="15.5" bestFit="1" customWidth="1"/>
    <col min="7" max="7" width="11.83203125" bestFit="1" customWidth="1"/>
    <col min="8" max="8" width="15.5" bestFit="1" customWidth="1"/>
    <col min="9" max="9" width="10.33203125" bestFit="1" customWidth="1"/>
    <col min="10" max="10" width="14" bestFit="1" customWidth="1"/>
    <col min="11" max="11" width="11.83203125" bestFit="1" customWidth="1"/>
    <col min="12" max="12" width="15.5" bestFit="1" customWidth="1"/>
    <col min="13" max="13" width="15" bestFit="1" customWidth="1"/>
    <col min="14" max="14" width="15.5" bestFit="1" customWidth="1"/>
  </cols>
  <sheetData>
    <row r="1" spans="1:14" ht="33" x14ac:dyDescent="0.4">
      <c r="A1" s="14" t="s">
        <v>0</v>
      </c>
    </row>
    <row r="3" spans="1:14" x14ac:dyDescent="0.2">
      <c r="B3" s="13" t="s">
        <v>1</v>
      </c>
      <c r="C3" s="16" t="s">
        <v>8</v>
      </c>
      <c r="D3" s="17"/>
      <c r="E3" s="16" t="s">
        <v>9</v>
      </c>
      <c r="F3" s="17"/>
    </row>
    <row r="4" spans="1:14" x14ac:dyDescent="0.2">
      <c r="B4" s="13" t="s">
        <v>2</v>
      </c>
      <c r="C4" s="15" t="s">
        <v>11</v>
      </c>
      <c r="D4" s="15" t="s">
        <v>12</v>
      </c>
      <c r="E4" s="15" t="s">
        <v>11</v>
      </c>
      <c r="F4" s="15" t="s">
        <v>12</v>
      </c>
    </row>
    <row r="5" spans="1:14" x14ac:dyDescent="0.2">
      <c r="A5" s="1">
        <v>36892</v>
      </c>
      <c r="B5" s="13" t="s">
        <v>3</v>
      </c>
      <c r="C5" s="18">
        <v>2500</v>
      </c>
      <c r="D5" s="20"/>
      <c r="E5" s="20"/>
      <c r="F5" s="19"/>
    </row>
    <row r="6" spans="1:14" x14ac:dyDescent="0.2">
      <c r="A6" s="1">
        <v>47119</v>
      </c>
      <c r="B6" s="13" t="s">
        <v>4</v>
      </c>
      <c r="C6" s="18">
        <v>2600</v>
      </c>
      <c r="D6" s="19"/>
      <c r="E6" s="18">
        <v>2600</v>
      </c>
      <c r="F6" s="19"/>
    </row>
    <row r="7" spans="1:14" x14ac:dyDescent="0.2">
      <c r="B7" s="13" t="s">
        <v>5</v>
      </c>
      <c r="C7" s="18">
        <v>70</v>
      </c>
      <c r="D7" s="19"/>
      <c r="E7" s="18">
        <v>160</v>
      </c>
      <c r="F7" s="19"/>
    </row>
    <row r="8" spans="1:14" x14ac:dyDescent="0.2">
      <c r="B8" s="13" t="s">
        <v>6</v>
      </c>
      <c r="C8" s="18">
        <f>C6+C7</f>
        <v>2670</v>
      </c>
      <c r="D8" s="19"/>
      <c r="E8" s="18">
        <f>E6-E7</f>
        <v>2440</v>
      </c>
      <c r="F8" s="19"/>
    </row>
    <row r="9" spans="1:14" x14ac:dyDescent="0.2">
      <c r="B9" s="13" t="s">
        <v>7</v>
      </c>
      <c r="C9" s="18">
        <v>132</v>
      </c>
      <c r="D9" s="20"/>
      <c r="E9" s="20"/>
      <c r="F9" s="19"/>
    </row>
    <row r="11" spans="1:14" x14ac:dyDescent="0.2">
      <c r="B11" s="26" t="s">
        <v>10</v>
      </c>
      <c r="C11" s="15" t="s">
        <v>17</v>
      </c>
      <c r="D11" s="15"/>
      <c r="E11" s="15"/>
      <c r="F11" s="15"/>
      <c r="G11" s="15" t="s">
        <v>18</v>
      </c>
      <c r="H11" s="15"/>
      <c r="I11" s="15" t="s">
        <v>19</v>
      </c>
      <c r="J11" s="15"/>
      <c r="K11" s="15"/>
      <c r="L11" s="15"/>
      <c r="M11" s="16" t="s">
        <v>20</v>
      </c>
      <c r="N11" s="17"/>
    </row>
    <row r="12" spans="1:14" x14ac:dyDescent="0.2">
      <c r="B12" s="26"/>
      <c r="C12" s="13" t="s">
        <v>13</v>
      </c>
      <c r="D12" s="13" t="s">
        <v>14</v>
      </c>
      <c r="E12" s="13" t="s">
        <v>15</v>
      </c>
      <c r="F12" s="13" t="s">
        <v>16</v>
      </c>
      <c r="G12" s="13" t="s">
        <v>15</v>
      </c>
      <c r="H12" s="13" t="s">
        <v>16</v>
      </c>
      <c r="I12" s="13" t="s">
        <v>13</v>
      </c>
      <c r="J12" s="13" t="s">
        <v>14</v>
      </c>
      <c r="K12" s="13" t="s">
        <v>15</v>
      </c>
      <c r="L12" s="13" t="s">
        <v>16</v>
      </c>
      <c r="M12" s="13" t="s">
        <v>15</v>
      </c>
      <c r="N12" s="13" t="s">
        <v>16</v>
      </c>
    </row>
    <row r="13" spans="1:14" x14ac:dyDescent="0.2">
      <c r="B13" s="5">
        <v>2000</v>
      </c>
      <c r="C13" s="5" t="str">
        <f>IF(E13=0,"OTM","ITM")</f>
        <v>OTM</v>
      </c>
      <c r="D13" s="5" t="str">
        <f>IF(E13=0,"Do Not Exercise","Exercise")</f>
        <v>Do Not Exercise</v>
      </c>
      <c r="E13" s="5">
        <f>MAX(B13-$C$6,0)</f>
        <v>0</v>
      </c>
      <c r="F13" s="5">
        <f>(E13-$C$7)*$C$9</f>
        <v>-9240</v>
      </c>
      <c r="G13" s="5">
        <f>MAX(B13-$C$6,0)</f>
        <v>0</v>
      </c>
      <c r="H13" s="5">
        <f>($C$7-G13)*$C$9</f>
        <v>9240</v>
      </c>
      <c r="I13" s="5" t="str">
        <f>IF(K13=0,"OTM","ITM")</f>
        <v>ITM</v>
      </c>
      <c r="J13" s="5" t="str">
        <f>IF(K13=0,"Do Not Exercise","Exercise")</f>
        <v>Exercise</v>
      </c>
      <c r="K13" s="5">
        <f>MAX($E$6-B13,0)</f>
        <v>600</v>
      </c>
      <c r="L13" s="5">
        <f>(K13-$E$7)*$C$9</f>
        <v>58080</v>
      </c>
      <c r="M13" s="5">
        <f>MAX($E$6-B13,0)</f>
        <v>600</v>
      </c>
      <c r="N13" s="5">
        <f>($E$7-M13)*$C$9</f>
        <v>-58080</v>
      </c>
    </row>
    <row r="14" spans="1:14" x14ac:dyDescent="0.2">
      <c r="B14" s="5">
        <f>B13+100</f>
        <v>2100</v>
      </c>
      <c r="C14" s="5" t="str">
        <f t="shared" ref="C14:C25" si="0">IF(E14=0,"OTM","ITM")</f>
        <v>OTM</v>
      </c>
      <c r="D14" s="5" t="str">
        <f t="shared" ref="D14:D25" si="1">IF(E14=0,"Do Not Exercise","Exercise")</f>
        <v>Do Not Exercise</v>
      </c>
      <c r="E14" s="5">
        <f t="shared" ref="E14:G25" si="2">MAX(B14-$C$6,0)</f>
        <v>0</v>
      </c>
      <c r="F14" s="5">
        <f t="shared" ref="F14:F25" si="3">(E14-$C$7)*$C$9</f>
        <v>-9240</v>
      </c>
      <c r="G14" s="5">
        <f t="shared" ref="G14:G25" si="4">MAX(B14-$C$6,0)</f>
        <v>0</v>
      </c>
      <c r="H14" s="5">
        <f t="shared" ref="H14:H25" si="5">($C$7-G14)*$C$9</f>
        <v>9240</v>
      </c>
      <c r="I14" s="5" t="str">
        <f t="shared" ref="I14:I25" si="6">IF(K14=0,"OTM","ITM")</f>
        <v>ITM</v>
      </c>
      <c r="J14" s="5" t="str">
        <f t="shared" ref="J14:J25" si="7">IF(K14=0,"Do Not Exercise","Exercise")</f>
        <v>Exercise</v>
      </c>
      <c r="K14" s="5">
        <f t="shared" ref="K14:K25" si="8">MAX($E$6-B14,0)</f>
        <v>500</v>
      </c>
      <c r="L14" s="5">
        <f t="shared" ref="L14:L25" si="9">(K14-$E$7)*$C$9</f>
        <v>44880</v>
      </c>
      <c r="M14" s="5">
        <f t="shared" ref="M14:M25" si="10">MAX($E$6-B14,0)</f>
        <v>500</v>
      </c>
      <c r="N14" s="5">
        <f t="shared" ref="N14:N25" si="11">($E$7-M14)*$C$9</f>
        <v>-44880</v>
      </c>
    </row>
    <row r="15" spans="1:14" x14ac:dyDescent="0.2">
      <c r="B15" s="5">
        <f t="shared" ref="B15:B25" si="12">B14+100</f>
        <v>2200</v>
      </c>
      <c r="C15" s="5" t="str">
        <f t="shared" si="0"/>
        <v>OTM</v>
      </c>
      <c r="D15" s="5" t="str">
        <f t="shared" si="1"/>
        <v>Do Not Exercise</v>
      </c>
      <c r="E15" s="5">
        <f t="shared" si="2"/>
        <v>0</v>
      </c>
      <c r="F15" s="5">
        <f t="shared" si="3"/>
        <v>-9240</v>
      </c>
      <c r="G15" s="5">
        <f t="shared" si="4"/>
        <v>0</v>
      </c>
      <c r="H15" s="5">
        <f t="shared" si="5"/>
        <v>9240</v>
      </c>
      <c r="I15" s="5" t="str">
        <f t="shared" si="6"/>
        <v>ITM</v>
      </c>
      <c r="J15" s="5" t="str">
        <f t="shared" si="7"/>
        <v>Exercise</v>
      </c>
      <c r="K15" s="5">
        <f t="shared" si="8"/>
        <v>400</v>
      </c>
      <c r="L15" s="5">
        <f t="shared" si="9"/>
        <v>31680</v>
      </c>
      <c r="M15" s="5">
        <f t="shared" si="10"/>
        <v>400</v>
      </c>
      <c r="N15" s="5">
        <f t="shared" si="11"/>
        <v>-31680</v>
      </c>
    </row>
    <row r="16" spans="1:14" x14ac:dyDescent="0.2">
      <c r="B16" s="5">
        <f t="shared" si="12"/>
        <v>2300</v>
      </c>
      <c r="C16" s="5" t="str">
        <f t="shared" si="0"/>
        <v>OTM</v>
      </c>
      <c r="D16" s="5" t="str">
        <f t="shared" si="1"/>
        <v>Do Not Exercise</v>
      </c>
      <c r="E16" s="5">
        <f t="shared" si="2"/>
        <v>0</v>
      </c>
      <c r="F16" s="5">
        <f t="shared" si="3"/>
        <v>-9240</v>
      </c>
      <c r="G16" s="5">
        <f t="shared" si="4"/>
        <v>0</v>
      </c>
      <c r="H16" s="5">
        <f t="shared" si="5"/>
        <v>9240</v>
      </c>
      <c r="I16" s="5" t="str">
        <f t="shared" si="6"/>
        <v>ITM</v>
      </c>
      <c r="J16" s="5" t="str">
        <f t="shared" si="7"/>
        <v>Exercise</v>
      </c>
      <c r="K16" s="5">
        <f t="shared" si="8"/>
        <v>300</v>
      </c>
      <c r="L16" s="5">
        <f t="shared" si="9"/>
        <v>18480</v>
      </c>
      <c r="M16" s="5">
        <f t="shared" si="10"/>
        <v>300</v>
      </c>
      <c r="N16" s="5">
        <f t="shared" si="11"/>
        <v>-18480</v>
      </c>
    </row>
    <row r="17" spans="2:14" x14ac:dyDescent="0.2">
      <c r="B17" s="5">
        <f t="shared" si="12"/>
        <v>2400</v>
      </c>
      <c r="C17" s="5" t="str">
        <f t="shared" si="0"/>
        <v>OTM</v>
      </c>
      <c r="D17" s="5" t="str">
        <f t="shared" si="1"/>
        <v>Do Not Exercise</v>
      </c>
      <c r="E17" s="5">
        <f t="shared" si="2"/>
        <v>0</v>
      </c>
      <c r="F17" s="5">
        <f t="shared" si="3"/>
        <v>-9240</v>
      </c>
      <c r="G17" s="5">
        <f t="shared" si="4"/>
        <v>0</v>
      </c>
      <c r="H17" s="5">
        <f t="shared" si="5"/>
        <v>9240</v>
      </c>
      <c r="I17" s="5" t="str">
        <f t="shared" si="6"/>
        <v>ITM</v>
      </c>
      <c r="J17" s="5" t="str">
        <f t="shared" si="7"/>
        <v>Exercise</v>
      </c>
      <c r="K17" s="5">
        <f t="shared" si="8"/>
        <v>200</v>
      </c>
      <c r="L17" s="5">
        <f t="shared" si="9"/>
        <v>5280</v>
      </c>
      <c r="M17" s="5">
        <f t="shared" si="10"/>
        <v>200</v>
      </c>
      <c r="N17" s="5">
        <f t="shared" si="11"/>
        <v>-5280</v>
      </c>
    </row>
    <row r="18" spans="2:14" x14ac:dyDescent="0.2">
      <c r="B18" s="5">
        <f t="shared" si="12"/>
        <v>2500</v>
      </c>
      <c r="C18" s="5" t="str">
        <f t="shared" si="0"/>
        <v>OTM</v>
      </c>
      <c r="D18" s="5" t="str">
        <f t="shared" si="1"/>
        <v>Do Not Exercise</v>
      </c>
      <c r="E18" s="5">
        <f t="shared" si="2"/>
        <v>0</v>
      </c>
      <c r="F18" s="5">
        <f t="shared" si="3"/>
        <v>-9240</v>
      </c>
      <c r="G18" s="5">
        <f t="shared" si="4"/>
        <v>0</v>
      </c>
      <c r="H18" s="5">
        <f t="shared" si="5"/>
        <v>9240</v>
      </c>
      <c r="I18" s="5" t="str">
        <f t="shared" si="6"/>
        <v>ITM</v>
      </c>
      <c r="J18" s="5" t="str">
        <f t="shared" si="7"/>
        <v>Exercise</v>
      </c>
      <c r="K18" s="5">
        <f t="shared" si="8"/>
        <v>100</v>
      </c>
      <c r="L18" s="5">
        <f t="shared" si="9"/>
        <v>-7920</v>
      </c>
      <c r="M18" s="5">
        <f t="shared" si="10"/>
        <v>100</v>
      </c>
      <c r="N18" s="5">
        <f t="shared" si="11"/>
        <v>7920</v>
      </c>
    </row>
    <row r="19" spans="2:14" x14ac:dyDescent="0.2">
      <c r="B19" s="5">
        <f t="shared" si="12"/>
        <v>2600</v>
      </c>
      <c r="C19" s="5" t="str">
        <f t="shared" si="0"/>
        <v>OTM</v>
      </c>
      <c r="D19" s="5" t="str">
        <f t="shared" si="1"/>
        <v>Do Not Exercise</v>
      </c>
      <c r="E19" s="5">
        <f t="shared" si="2"/>
        <v>0</v>
      </c>
      <c r="F19" s="5">
        <f t="shared" si="3"/>
        <v>-9240</v>
      </c>
      <c r="G19" s="5">
        <f t="shared" si="4"/>
        <v>0</v>
      </c>
      <c r="H19" s="5">
        <f t="shared" si="5"/>
        <v>9240</v>
      </c>
      <c r="I19" s="5" t="str">
        <f t="shared" si="6"/>
        <v>OTM</v>
      </c>
      <c r="J19" s="5" t="str">
        <f t="shared" si="7"/>
        <v>Do Not Exercise</v>
      </c>
      <c r="K19" s="5">
        <f t="shared" si="8"/>
        <v>0</v>
      </c>
      <c r="L19" s="5">
        <f t="shared" si="9"/>
        <v>-21120</v>
      </c>
      <c r="M19" s="5">
        <f t="shared" si="10"/>
        <v>0</v>
      </c>
      <c r="N19" s="5">
        <f t="shared" si="11"/>
        <v>21120</v>
      </c>
    </row>
    <row r="20" spans="2:14" x14ac:dyDescent="0.2">
      <c r="B20" s="5">
        <f t="shared" si="12"/>
        <v>2700</v>
      </c>
      <c r="C20" s="5" t="str">
        <f t="shared" si="0"/>
        <v>ITM</v>
      </c>
      <c r="D20" s="5" t="str">
        <f t="shared" si="1"/>
        <v>Exercise</v>
      </c>
      <c r="E20" s="5">
        <f t="shared" si="2"/>
        <v>100</v>
      </c>
      <c r="F20" s="5">
        <f t="shared" si="3"/>
        <v>3960</v>
      </c>
      <c r="G20" s="5">
        <f t="shared" si="4"/>
        <v>100</v>
      </c>
      <c r="H20" s="5">
        <f t="shared" si="5"/>
        <v>-3960</v>
      </c>
      <c r="I20" s="5" t="str">
        <f t="shared" si="6"/>
        <v>OTM</v>
      </c>
      <c r="J20" s="5" t="str">
        <f t="shared" si="7"/>
        <v>Do Not Exercise</v>
      </c>
      <c r="K20" s="5">
        <f t="shared" si="8"/>
        <v>0</v>
      </c>
      <c r="L20" s="5">
        <f t="shared" si="9"/>
        <v>-21120</v>
      </c>
      <c r="M20" s="5">
        <f t="shared" si="10"/>
        <v>0</v>
      </c>
      <c r="N20" s="5">
        <f t="shared" si="11"/>
        <v>21120</v>
      </c>
    </row>
    <row r="21" spans="2:14" x14ac:dyDescent="0.2">
      <c r="B21" s="5">
        <f t="shared" si="12"/>
        <v>2800</v>
      </c>
      <c r="C21" s="5" t="str">
        <f t="shared" si="0"/>
        <v>ITM</v>
      </c>
      <c r="D21" s="5" t="str">
        <f t="shared" si="1"/>
        <v>Exercise</v>
      </c>
      <c r="E21" s="5">
        <f t="shared" si="2"/>
        <v>200</v>
      </c>
      <c r="F21" s="5">
        <f t="shared" si="3"/>
        <v>17160</v>
      </c>
      <c r="G21" s="5">
        <f t="shared" si="4"/>
        <v>200</v>
      </c>
      <c r="H21" s="5">
        <f t="shared" si="5"/>
        <v>-17160</v>
      </c>
      <c r="I21" s="5" t="str">
        <f t="shared" si="6"/>
        <v>OTM</v>
      </c>
      <c r="J21" s="5" t="str">
        <f t="shared" si="7"/>
        <v>Do Not Exercise</v>
      </c>
      <c r="K21" s="5">
        <f t="shared" si="8"/>
        <v>0</v>
      </c>
      <c r="L21" s="5">
        <f t="shared" si="9"/>
        <v>-21120</v>
      </c>
      <c r="M21" s="5">
        <f t="shared" si="10"/>
        <v>0</v>
      </c>
      <c r="N21" s="5">
        <f t="shared" si="11"/>
        <v>21120</v>
      </c>
    </row>
    <row r="22" spans="2:14" x14ac:dyDescent="0.2">
      <c r="B22" s="5">
        <f t="shared" si="12"/>
        <v>2900</v>
      </c>
      <c r="C22" s="5" t="str">
        <f t="shared" si="0"/>
        <v>ITM</v>
      </c>
      <c r="D22" s="5" t="str">
        <f t="shared" si="1"/>
        <v>Exercise</v>
      </c>
      <c r="E22" s="5">
        <f t="shared" si="2"/>
        <v>300</v>
      </c>
      <c r="F22" s="5">
        <f t="shared" si="3"/>
        <v>30360</v>
      </c>
      <c r="G22" s="5">
        <f t="shared" si="4"/>
        <v>300</v>
      </c>
      <c r="H22" s="5">
        <f t="shared" si="5"/>
        <v>-30360</v>
      </c>
      <c r="I22" s="5" t="str">
        <f t="shared" si="6"/>
        <v>OTM</v>
      </c>
      <c r="J22" s="5" t="str">
        <f t="shared" si="7"/>
        <v>Do Not Exercise</v>
      </c>
      <c r="K22" s="5">
        <f t="shared" si="8"/>
        <v>0</v>
      </c>
      <c r="L22" s="5">
        <f t="shared" si="9"/>
        <v>-21120</v>
      </c>
      <c r="M22" s="5">
        <f t="shared" si="10"/>
        <v>0</v>
      </c>
      <c r="N22" s="5">
        <f t="shared" si="11"/>
        <v>21120</v>
      </c>
    </row>
    <row r="23" spans="2:14" x14ac:dyDescent="0.2">
      <c r="B23" s="5">
        <f t="shared" si="12"/>
        <v>3000</v>
      </c>
      <c r="C23" s="5" t="str">
        <f t="shared" si="0"/>
        <v>ITM</v>
      </c>
      <c r="D23" s="5" t="str">
        <f t="shared" si="1"/>
        <v>Exercise</v>
      </c>
      <c r="E23" s="5">
        <f t="shared" si="2"/>
        <v>400</v>
      </c>
      <c r="F23" s="5">
        <f t="shared" si="3"/>
        <v>43560</v>
      </c>
      <c r="G23" s="5">
        <f t="shared" si="4"/>
        <v>400</v>
      </c>
      <c r="H23" s="5">
        <f t="shared" si="5"/>
        <v>-43560</v>
      </c>
      <c r="I23" s="5" t="str">
        <f t="shared" si="6"/>
        <v>OTM</v>
      </c>
      <c r="J23" s="5" t="str">
        <f t="shared" si="7"/>
        <v>Do Not Exercise</v>
      </c>
      <c r="K23" s="5">
        <f t="shared" si="8"/>
        <v>0</v>
      </c>
      <c r="L23" s="5">
        <f t="shared" si="9"/>
        <v>-21120</v>
      </c>
      <c r="M23" s="5">
        <f t="shared" si="10"/>
        <v>0</v>
      </c>
      <c r="N23" s="5">
        <f t="shared" si="11"/>
        <v>21120</v>
      </c>
    </row>
    <row r="24" spans="2:14" x14ac:dyDescent="0.2">
      <c r="B24" s="5">
        <f t="shared" si="12"/>
        <v>3100</v>
      </c>
      <c r="C24" s="5" t="str">
        <f t="shared" si="0"/>
        <v>ITM</v>
      </c>
      <c r="D24" s="5" t="str">
        <f t="shared" si="1"/>
        <v>Exercise</v>
      </c>
      <c r="E24" s="5">
        <f t="shared" si="2"/>
        <v>500</v>
      </c>
      <c r="F24" s="5">
        <f t="shared" si="3"/>
        <v>56760</v>
      </c>
      <c r="G24" s="5">
        <f t="shared" si="4"/>
        <v>500</v>
      </c>
      <c r="H24" s="5">
        <f t="shared" si="5"/>
        <v>-56760</v>
      </c>
      <c r="I24" s="5" t="str">
        <f t="shared" si="6"/>
        <v>OTM</v>
      </c>
      <c r="J24" s="5" t="str">
        <f t="shared" si="7"/>
        <v>Do Not Exercise</v>
      </c>
      <c r="K24" s="5">
        <f t="shared" si="8"/>
        <v>0</v>
      </c>
      <c r="L24" s="5">
        <f t="shared" si="9"/>
        <v>-21120</v>
      </c>
      <c r="M24" s="5">
        <f t="shared" si="10"/>
        <v>0</v>
      </c>
      <c r="N24" s="5">
        <f t="shared" si="11"/>
        <v>21120</v>
      </c>
    </row>
    <row r="25" spans="2:14" x14ac:dyDescent="0.2">
      <c r="B25" s="5">
        <f t="shared" si="12"/>
        <v>3200</v>
      </c>
      <c r="C25" s="5" t="str">
        <f t="shared" si="0"/>
        <v>ITM</v>
      </c>
      <c r="D25" s="5" t="str">
        <f t="shared" si="1"/>
        <v>Exercise</v>
      </c>
      <c r="E25" s="5">
        <f t="shared" si="2"/>
        <v>600</v>
      </c>
      <c r="F25" s="5">
        <f t="shared" si="3"/>
        <v>69960</v>
      </c>
      <c r="G25" s="5">
        <f t="shared" si="4"/>
        <v>600</v>
      </c>
      <c r="H25" s="5">
        <f t="shared" si="5"/>
        <v>-69960</v>
      </c>
      <c r="I25" s="5" t="str">
        <f t="shared" si="6"/>
        <v>OTM</v>
      </c>
      <c r="J25" s="5" t="str">
        <f t="shared" si="7"/>
        <v>Do Not Exercise</v>
      </c>
      <c r="K25" s="5">
        <f t="shared" si="8"/>
        <v>0</v>
      </c>
      <c r="L25" s="5">
        <f t="shared" si="9"/>
        <v>-21120</v>
      </c>
      <c r="M25" s="5">
        <f t="shared" si="10"/>
        <v>0</v>
      </c>
      <c r="N25" s="5">
        <f t="shared" si="11"/>
        <v>21120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D35D-68B3-A74E-AB84-C903FF19D77F}">
  <dimension ref="A1:H29"/>
  <sheetViews>
    <sheetView zoomScale="125" workbookViewId="0">
      <selection activeCell="K8" sqref="K8"/>
    </sheetView>
  </sheetViews>
  <sheetFormatPr baseColWidth="10" defaultRowHeight="16" x14ac:dyDescent="0.2"/>
  <cols>
    <col min="2" max="2" width="14" bestFit="1" customWidth="1"/>
    <col min="3" max="3" width="12" bestFit="1" customWidth="1"/>
    <col min="4" max="4" width="15.6640625" bestFit="1" customWidth="1"/>
    <col min="8" max="8" width="20.6640625" customWidth="1"/>
  </cols>
  <sheetData>
    <row r="1" spans="1:8" ht="33" x14ac:dyDescent="0.4">
      <c r="A1" s="14" t="s">
        <v>21</v>
      </c>
    </row>
    <row r="3" spans="1:8" x14ac:dyDescent="0.2">
      <c r="B3" s="13" t="s">
        <v>1</v>
      </c>
      <c r="C3" s="17" t="s">
        <v>8</v>
      </c>
      <c r="D3" s="9" t="s">
        <v>24</v>
      </c>
    </row>
    <row r="4" spans="1:8" x14ac:dyDescent="0.2">
      <c r="B4" s="13" t="s">
        <v>2</v>
      </c>
      <c r="C4" s="15" t="s">
        <v>12</v>
      </c>
      <c r="D4" s="9"/>
    </row>
    <row r="5" spans="1:8" x14ac:dyDescent="0.2">
      <c r="B5" s="13" t="s">
        <v>3</v>
      </c>
      <c r="C5" s="5" t="s">
        <v>22</v>
      </c>
      <c r="D5" s="5">
        <v>450</v>
      </c>
    </row>
    <row r="6" spans="1:8" x14ac:dyDescent="0.2">
      <c r="B6" s="13" t="s">
        <v>4</v>
      </c>
      <c r="C6" s="5">
        <v>440</v>
      </c>
      <c r="D6" s="3"/>
    </row>
    <row r="7" spans="1:8" x14ac:dyDescent="0.2">
      <c r="B7" s="13" t="s">
        <v>5</v>
      </c>
      <c r="C7" s="5">
        <v>20</v>
      </c>
      <c r="D7" s="3"/>
    </row>
    <row r="8" spans="1:8" x14ac:dyDescent="0.2">
      <c r="B8" s="13" t="s">
        <v>6</v>
      </c>
      <c r="C8" s="5">
        <f>C6+C7</f>
        <v>460</v>
      </c>
      <c r="D8" s="3"/>
    </row>
    <row r="9" spans="1:8" x14ac:dyDescent="0.2">
      <c r="B9" s="13" t="s">
        <v>7</v>
      </c>
      <c r="C9" s="5"/>
      <c r="D9" s="3"/>
    </row>
    <row r="12" spans="1:8" x14ac:dyDescent="0.2">
      <c r="B12" s="9" t="s">
        <v>10</v>
      </c>
      <c r="C12" s="10" t="s">
        <v>18</v>
      </c>
      <c r="D12" s="10"/>
      <c r="E12" s="9" t="s">
        <v>25</v>
      </c>
      <c r="F12" s="21" t="s">
        <v>26</v>
      </c>
      <c r="G12" s="9" t="s">
        <v>29</v>
      </c>
      <c r="H12" s="9" t="s">
        <v>27</v>
      </c>
    </row>
    <row r="13" spans="1:8" x14ac:dyDescent="0.2">
      <c r="B13" s="9"/>
      <c r="C13" s="13" t="s">
        <v>15</v>
      </c>
      <c r="D13" s="13" t="s">
        <v>16</v>
      </c>
      <c r="E13" s="9"/>
      <c r="F13" s="21"/>
      <c r="G13" s="9"/>
      <c r="H13" s="9"/>
    </row>
    <row r="14" spans="1:8" x14ac:dyDescent="0.2">
      <c r="B14" s="5">
        <v>360</v>
      </c>
      <c r="C14" s="5">
        <f>MAX(B14-$C$6,0)</f>
        <v>0</v>
      </c>
      <c r="D14" s="5">
        <f>$C$7-C14</f>
        <v>20</v>
      </c>
      <c r="E14" s="5">
        <f>B14</f>
        <v>360</v>
      </c>
      <c r="F14" s="5">
        <f>E14-$D$5</f>
        <v>-90</v>
      </c>
      <c r="G14" s="5">
        <f>D14+F14</f>
        <v>-70</v>
      </c>
      <c r="H14" s="22" t="s">
        <v>28</v>
      </c>
    </row>
    <row r="15" spans="1:8" x14ac:dyDescent="0.2">
      <c r="B15" s="5">
        <f>B14+20</f>
        <v>380</v>
      </c>
      <c r="C15" s="5">
        <f t="shared" ref="C15:C29" si="0">MAX(B15-$C$6,0)</f>
        <v>0</v>
      </c>
      <c r="D15" s="5">
        <f t="shared" ref="D15:D29" si="1">$C$7-C15</f>
        <v>20</v>
      </c>
      <c r="E15" s="5">
        <f t="shared" ref="E15:E29" si="2">B15</f>
        <v>380</v>
      </c>
      <c r="F15" s="5">
        <f t="shared" ref="F15:F29" si="3">E15-$D$5</f>
        <v>-70</v>
      </c>
      <c r="G15" s="5">
        <f t="shared" ref="G15:G29" si="4">D15+F15</f>
        <v>-50</v>
      </c>
      <c r="H15" s="22"/>
    </row>
    <row r="16" spans="1:8" x14ac:dyDescent="0.2">
      <c r="B16" s="5">
        <f t="shared" ref="B16:B29" si="5">B15+20</f>
        <v>400</v>
      </c>
      <c r="C16" s="5">
        <f t="shared" si="0"/>
        <v>0</v>
      </c>
      <c r="D16" s="5">
        <f t="shared" si="1"/>
        <v>20</v>
      </c>
      <c r="E16" s="5">
        <f t="shared" si="2"/>
        <v>400</v>
      </c>
      <c r="F16" s="5">
        <f t="shared" si="3"/>
        <v>-50</v>
      </c>
      <c r="G16" s="5">
        <f t="shared" si="4"/>
        <v>-30</v>
      </c>
      <c r="H16" s="22"/>
    </row>
    <row r="17" spans="2:8" x14ac:dyDescent="0.2">
      <c r="B17" s="5">
        <f t="shared" si="5"/>
        <v>420</v>
      </c>
      <c r="C17" s="5">
        <f t="shared" si="0"/>
        <v>0</v>
      </c>
      <c r="D17" s="5">
        <f t="shared" si="1"/>
        <v>20</v>
      </c>
      <c r="E17" s="5">
        <f t="shared" si="2"/>
        <v>420</v>
      </c>
      <c r="F17" s="5">
        <f t="shared" si="3"/>
        <v>-30</v>
      </c>
      <c r="G17" s="5">
        <f t="shared" si="4"/>
        <v>-10</v>
      </c>
      <c r="H17" s="22"/>
    </row>
    <row r="18" spans="2:8" x14ac:dyDescent="0.2">
      <c r="B18" s="5">
        <f t="shared" si="5"/>
        <v>440</v>
      </c>
      <c r="C18" s="5">
        <f t="shared" si="0"/>
        <v>0</v>
      </c>
      <c r="D18" s="5">
        <f t="shared" si="1"/>
        <v>20</v>
      </c>
      <c r="E18" s="5">
        <f t="shared" si="2"/>
        <v>440</v>
      </c>
      <c r="F18" s="5">
        <f t="shared" si="3"/>
        <v>-10</v>
      </c>
      <c r="G18" s="5">
        <f t="shared" si="4"/>
        <v>10</v>
      </c>
      <c r="H18" s="22"/>
    </row>
    <row r="19" spans="2:8" x14ac:dyDescent="0.2">
      <c r="B19" s="5">
        <f t="shared" si="5"/>
        <v>460</v>
      </c>
      <c r="C19" s="5">
        <f t="shared" si="0"/>
        <v>20</v>
      </c>
      <c r="D19" s="5">
        <f t="shared" si="1"/>
        <v>0</v>
      </c>
      <c r="E19" s="5">
        <f t="shared" si="2"/>
        <v>460</v>
      </c>
      <c r="F19" s="5">
        <f t="shared" si="3"/>
        <v>10</v>
      </c>
      <c r="G19" s="5">
        <f t="shared" si="4"/>
        <v>10</v>
      </c>
      <c r="H19" s="22"/>
    </row>
    <row r="20" spans="2:8" x14ac:dyDescent="0.2">
      <c r="B20" s="5">
        <f t="shared" si="5"/>
        <v>480</v>
      </c>
      <c r="C20" s="5">
        <f t="shared" si="0"/>
        <v>40</v>
      </c>
      <c r="D20" s="5">
        <f t="shared" si="1"/>
        <v>-20</v>
      </c>
      <c r="E20" s="5">
        <f t="shared" si="2"/>
        <v>480</v>
      </c>
      <c r="F20" s="5">
        <f t="shared" si="3"/>
        <v>30</v>
      </c>
      <c r="G20" s="5">
        <f t="shared" si="4"/>
        <v>10</v>
      </c>
      <c r="H20" s="22"/>
    </row>
    <row r="21" spans="2:8" x14ac:dyDescent="0.2">
      <c r="B21" s="5">
        <f t="shared" si="5"/>
        <v>500</v>
      </c>
      <c r="C21" s="5">
        <f t="shared" si="0"/>
        <v>60</v>
      </c>
      <c r="D21" s="5">
        <f t="shared" si="1"/>
        <v>-40</v>
      </c>
      <c r="E21" s="5">
        <f t="shared" si="2"/>
        <v>500</v>
      </c>
      <c r="F21" s="5">
        <f t="shared" si="3"/>
        <v>50</v>
      </c>
      <c r="G21" s="5">
        <f t="shared" si="4"/>
        <v>10</v>
      </c>
      <c r="H21" s="22"/>
    </row>
    <row r="22" spans="2:8" x14ac:dyDescent="0.2">
      <c r="B22" s="5">
        <f t="shared" si="5"/>
        <v>520</v>
      </c>
      <c r="C22" s="5">
        <f t="shared" si="0"/>
        <v>80</v>
      </c>
      <c r="D22" s="5">
        <f t="shared" si="1"/>
        <v>-60</v>
      </c>
      <c r="E22" s="5">
        <f t="shared" si="2"/>
        <v>520</v>
      </c>
      <c r="F22" s="5">
        <f t="shared" si="3"/>
        <v>70</v>
      </c>
      <c r="G22" s="5">
        <f t="shared" si="4"/>
        <v>10</v>
      </c>
      <c r="H22" s="22"/>
    </row>
    <row r="23" spans="2:8" x14ac:dyDescent="0.2">
      <c r="B23" s="5">
        <f t="shared" si="5"/>
        <v>540</v>
      </c>
      <c r="C23" s="5">
        <f t="shared" si="0"/>
        <v>100</v>
      </c>
      <c r="D23" s="5">
        <f t="shared" si="1"/>
        <v>-80</v>
      </c>
      <c r="E23" s="5">
        <f t="shared" si="2"/>
        <v>540</v>
      </c>
      <c r="F23" s="5">
        <f t="shared" si="3"/>
        <v>90</v>
      </c>
      <c r="G23" s="5">
        <f t="shared" si="4"/>
        <v>10</v>
      </c>
      <c r="H23" s="22"/>
    </row>
    <row r="24" spans="2:8" x14ac:dyDescent="0.2">
      <c r="B24" s="5">
        <f t="shared" si="5"/>
        <v>560</v>
      </c>
      <c r="C24" s="5">
        <f t="shared" si="0"/>
        <v>120</v>
      </c>
      <c r="D24" s="5">
        <f t="shared" si="1"/>
        <v>-100</v>
      </c>
      <c r="E24" s="5">
        <f t="shared" si="2"/>
        <v>560</v>
      </c>
      <c r="F24" s="5">
        <f t="shared" si="3"/>
        <v>110</v>
      </c>
      <c r="G24" s="5">
        <f t="shared" si="4"/>
        <v>10</v>
      </c>
      <c r="H24" s="22"/>
    </row>
    <row r="25" spans="2:8" x14ac:dyDescent="0.2">
      <c r="B25" s="5">
        <f t="shared" si="5"/>
        <v>580</v>
      </c>
      <c r="C25" s="5">
        <f t="shared" si="0"/>
        <v>140</v>
      </c>
      <c r="D25" s="5">
        <f t="shared" si="1"/>
        <v>-120</v>
      </c>
      <c r="E25" s="5">
        <f t="shared" si="2"/>
        <v>580</v>
      </c>
      <c r="F25" s="5">
        <f t="shared" si="3"/>
        <v>130</v>
      </c>
      <c r="G25" s="5">
        <f t="shared" si="4"/>
        <v>10</v>
      </c>
      <c r="H25" s="22"/>
    </row>
    <row r="26" spans="2:8" x14ac:dyDescent="0.2">
      <c r="B26" s="5">
        <f t="shared" si="5"/>
        <v>600</v>
      </c>
      <c r="C26" s="5">
        <f t="shared" si="0"/>
        <v>160</v>
      </c>
      <c r="D26" s="5">
        <f t="shared" si="1"/>
        <v>-140</v>
      </c>
      <c r="E26" s="5">
        <f t="shared" si="2"/>
        <v>600</v>
      </c>
      <c r="F26" s="5">
        <f t="shared" si="3"/>
        <v>150</v>
      </c>
      <c r="G26" s="5">
        <f t="shared" si="4"/>
        <v>10</v>
      </c>
      <c r="H26" s="22"/>
    </row>
    <row r="27" spans="2:8" x14ac:dyDescent="0.2">
      <c r="B27" s="5">
        <f t="shared" si="5"/>
        <v>620</v>
      </c>
      <c r="C27" s="5">
        <f t="shared" si="0"/>
        <v>180</v>
      </c>
      <c r="D27" s="5">
        <f t="shared" si="1"/>
        <v>-160</v>
      </c>
      <c r="E27" s="5">
        <f t="shared" si="2"/>
        <v>620</v>
      </c>
      <c r="F27" s="5">
        <f t="shared" si="3"/>
        <v>170</v>
      </c>
      <c r="G27" s="5">
        <f t="shared" si="4"/>
        <v>10</v>
      </c>
      <c r="H27" s="22"/>
    </row>
    <row r="28" spans="2:8" x14ac:dyDescent="0.2">
      <c r="B28" s="5">
        <f t="shared" si="5"/>
        <v>640</v>
      </c>
      <c r="C28" s="5">
        <f t="shared" si="0"/>
        <v>200</v>
      </c>
      <c r="D28" s="5">
        <f t="shared" si="1"/>
        <v>-180</v>
      </c>
      <c r="E28" s="5">
        <f t="shared" si="2"/>
        <v>640</v>
      </c>
      <c r="F28" s="5">
        <f t="shared" si="3"/>
        <v>190</v>
      </c>
      <c r="G28" s="5">
        <f t="shared" si="4"/>
        <v>10</v>
      </c>
      <c r="H28" s="22"/>
    </row>
    <row r="29" spans="2:8" x14ac:dyDescent="0.2">
      <c r="B29" s="5">
        <f t="shared" si="5"/>
        <v>660</v>
      </c>
      <c r="C29" s="5">
        <f t="shared" si="0"/>
        <v>220</v>
      </c>
      <c r="D29" s="5">
        <f t="shared" si="1"/>
        <v>-200</v>
      </c>
      <c r="E29" s="5">
        <f t="shared" si="2"/>
        <v>660</v>
      </c>
      <c r="F29" s="5">
        <f t="shared" si="3"/>
        <v>210</v>
      </c>
      <c r="G29" s="5">
        <f t="shared" si="4"/>
        <v>10</v>
      </c>
      <c r="H29" s="22"/>
    </row>
  </sheetData>
  <mergeCells count="8">
    <mergeCell ref="C12:D12"/>
    <mergeCell ref="E12:E13"/>
    <mergeCell ref="G12:G13"/>
    <mergeCell ref="F12:F13"/>
    <mergeCell ref="H12:H13"/>
    <mergeCell ref="H14:H29"/>
    <mergeCell ref="D3:D4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6A21-58B2-1A40-A25D-E6A38896A5BB}">
  <dimension ref="A1:J39"/>
  <sheetViews>
    <sheetView tabSelected="1" zoomScale="125" workbookViewId="0">
      <selection activeCell="B24" sqref="B24:J39"/>
    </sheetView>
  </sheetViews>
  <sheetFormatPr baseColWidth="10" defaultRowHeight="16" x14ac:dyDescent="0.2"/>
  <cols>
    <col min="1" max="1" width="7.6640625" customWidth="1"/>
    <col min="2" max="2" width="14" customWidth="1"/>
    <col min="4" max="4" width="15.5" customWidth="1"/>
    <col min="5" max="5" width="12.5" customWidth="1"/>
    <col min="6" max="6" width="15.1640625" customWidth="1"/>
    <col min="8" max="8" width="14.1640625" customWidth="1"/>
    <col min="9" max="9" width="14.6640625" customWidth="1"/>
    <col min="10" max="10" width="15.5" customWidth="1"/>
  </cols>
  <sheetData>
    <row r="1" spans="1:6" ht="33" x14ac:dyDescent="0.4">
      <c r="A1" s="14" t="s">
        <v>23</v>
      </c>
    </row>
    <row r="3" spans="1:6" x14ac:dyDescent="0.2">
      <c r="B3" s="13" t="s">
        <v>1</v>
      </c>
      <c r="C3" s="11" t="s">
        <v>8</v>
      </c>
      <c r="D3" s="12"/>
      <c r="E3" s="11" t="s">
        <v>9</v>
      </c>
      <c r="F3" s="12"/>
    </row>
    <row r="4" spans="1:6" x14ac:dyDescent="0.2">
      <c r="B4" s="13" t="s">
        <v>2</v>
      </c>
      <c r="C4" s="15" t="s">
        <v>11</v>
      </c>
      <c r="D4" s="15" t="s">
        <v>12</v>
      </c>
      <c r="E4" s="15" t="s">
        <v>11</v>
      </c>
      <c r="F4" s="15" t="s">
        <v>12</v>
      </c>
    </row>
    <row r="5" spans="1:6" x14ac:dyDescent="0.2">
      <c r="A5" s="1">
        <v>37135</v>
      </c>
      <c r="B5" s="13" t="s">
        <v>3</v>
      </c>
      <c r="C5" s="6">
        <v>430</v>
      </c>
      <c r="D5" s="8"/>
      <c r="E5" s="8"/>
      <c r="F5" s="7"/>
    </row>
    <row r="6" spans="1:6" x14ac:dyDescent="0.2">
      <c r="A6" s="1">
        <v>47027</v>
      </c>
      <c r="B6" s="13" t="s">
        <v>4</v>
      </c>
      <c r="C6" s="6">
        <v>450</v>
      </c>
      <c r="D6" s="7"/>
      <c r="E6" s="6">
        <v>450</v>
      </c>
      <c r="F6" s="7"/>
    </row>
    <row r="7" spans="1:6" x14ac:dyDescent="0.2">
      <c r="B7" s="13" t="s">
        <v>5</v>
      </c>
      <c r="C7" s="6">
        <v>30</v>
      </c>
      <c r="D7" s="7"/>
      <c r="E7" s="6">
        <v>50</v>
      </c>
      <c r="F7" s="7"/>
    </row>
    <row r="8" spans="1:6" x14ac:dyDescent="0.2">
      <c r="B8" s="13" t="s">
        <v>6</v>
      </c>
      <c r="C8" s="6">
        <f>C6+C7</f>
        <v>480</v>
      </c>
      <c r="D8" s="7"/>
      <c r="E8" s="6">
        <f>E6-E7</f>
        <v>400</v>
      </c>
      <c r="F8" s="7"/>
    </row>
    <row r="9" spans="1:6" x14ac:dyDescent="0.2">
      <c r="B9" s="13" t="s">
        <v>7</v>
      </c>
      <c r="C9" s="6">
        <v>700</v>
      </c>
      <c r="D9" s="8"/>
      <c r="E9" s="8"/>
      <c r="F9" s="7"/>
    </row>
    <row r="10" spans="1:6" x14ac:dyDescent="0.2">
      <c r="B10" s="13" t="s">
        <v>30</v>
      </c>
      <c r="C10" s="4" t="s">
        <v>31</v>
      </c>
      <c r="D10" s="4"/>
      <c r="E10" s="4"/>
      <c r="F10" s="4"/>
    </row>
    <row r="12" spans="1:6" x14ac:dyDescent="0.2">
      <c r="A12" s="2" t="s">
        <v>32</v>
      </c>
      <c r="B12" s="23" t="s">
        <v>33</v>
      </c>
    </row>
    <row r="13" spans="1:6" x14ac:dyDescent="0.2">
      <c r="A13" s="2"/>
      <c r="B13">
        <f>-C7*C9</f>
        <v>-21000</v>
      </c>
      <c r="C13" t="s">
        <v>34</v>
      </c>
    </row>
    <row r="14" spans="1:6" x14ac:dyDescent="0.2">
      <c r="A14" s="2"/>
    </row>
    <row r="15" spans="1:6" x14ac:dyDescent="0.2">
      <c r="A15" s="2" t="s">
        <v>35</v>
      </c>
      <c r="B15" t="s">
        <v>38</v>
      </c>
    </row>
    <row r="16" spans="1:6" x14ac:dyDescent="0.2">
      <c r="A16" s="2"/>
      <c r="B16">
        <f>C7*C9</f>
        <v>21000</v>
      </c>
      <c r="C16" t="s">
        <v>36</v>
      </c>
    </row>
    <row r="17" spans="1:10" x14ac:dyDescent="0.2">
      <c r="A17" s="2"/>
    </row>
    <row r="18" spans="1:10" x14ac:dyDescent="0.2">
      <c r="A18" s="2" t="s">
        <v>37</v>
      </c>
      <c r="B18" s="23" t="s">
        <v>39</v>
      </c>
    </row>
    <row r="19" spans="1:10" x14ac:dyDescent="0.2">
      <c r="A19" s="2"/>
      <c r="B19">
        <f>-E7*C9</f>
        <v>-35000</v>
      </c>
      <c r="C19" t="s">
        <v>34</v>
      </c>
    </row>
    <row r="20" spans="1:10" x14ac:dyDescent="0.2">
      <c r="A20" s="2"/>
    </row>
    <row r="21" spans="1:10" x14ac:dyDescent="0.2">
      <c r="A21" s="2" t="s">
        <v>40</v>
      </c>
      <c r="B21" t="s">
        <v>41</v>
      </c>
    </row>
    <row r="22" spans="1:10" x14ac:dyDescent="0.2">
      <c r="A22" s="2"/>
      <c r="B22">
        <f>E7*C9</f>
        <v>35000</v>
      </c>
      <c r="C22" t="s">
        <v>36</v>
      </c>
    </row>
    <row r="23" spans="1:10" x14ac:dyDescent="0.2">
      <c r="A23" s="2"/>
    </row>
    <row r="24" spans="1:10" x14ac:dyDescent="0.2">
      <c r="A24" s="2" t="s">
        <v>42</v>
      </c>
      <c r="B24" s="9" t="s">
        <v>10</v>
      </c>
      <c r="C24" s="10" t="s">
        <v>43</v>
      </c>
      <c r="D24" s="10"/>
      <c r="E24" s="10"/>
      <c r="F24" s="10"/>
      <c r="G24" s="11" t="s">
        <v>44</v>
      </c>
      <c r="H24" s="25"/>
      <c r="I24" s="25"/>
      <c r="J24" s="12"/>
    </row>
    <row r="25" spans="1:10" x14ac:dyDescent="0.2">
      <c r="A25" s="2"/>
      <c r="B25" s="9"/>
      <c r="C25" s="15" t="s">
        <v>13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J25" s="15" t="s">
        <v>16</v>
      </c>
    </row>
    <row r="26" spans="1:10" x14ac:dyDescent="0.2">
      <c r="A26" s="2"/>
      <c r="B26" s="5">
        <v>300</v>
      </c>
      <c r="C26" s="5" t="str">
        <f>IF(E26=0,"OTM","ITM")</f>
        <v>OTM</v>
      </c>
      <c r="D26" s="5" t="str">
        <f>IF(E26=0,"Do Not Exercise","Exercise")</f>
        <v>Do Not Exercise</v>
      </c>
      <c r="E26" s="5">
        <f>MAX(B26-$C$6,0)</f>
        <v>0</v>
      </c>
      <c r="F26" s="5">
        <f>(E26-$C$7)*$C$9</f>
        <v>-21000</v>
      </c>
      <c r="G26" s="5" t="str">
        <f>IF(I26=0,"OTM","ITM")</f>
        <v>ITM</v>
      </c>
      <c r="H26" s="5" t="str">
        <f>IF(I26=0,"Do Not Exercise","Exercise")</f>
        <v>Exercise</v>
      </c>
      <c r="I26" s="5">
        <f>MAX($E$6-B26,0)</f>
        <v>150</v>
      </c>
      <c r="J26" s="5">
        <f>(I26-$E$7)*$C$9</f>
        <v>70000</v>
      </c>
    </row>
    <row r="27" spans="1:10" x14ac:dyDescent="0.2">
      <c r="B27" s="5">
        <f>B26+20</f>
        <v>320</v>
      </c>
      <c r="C27" s="5" t="str">
        <f t="shared" ref="C27:C38" si="0">IF(E27=0,"OTM","ITM")</f>
        <v>OTM</v>
      </c>
      <c r="D27" s="5" t="str">
        <f t="shared" ref="D27:D39" si="1">IF(E27=0,"Do Not Exercise","Exercise")</f>
        <v>Do Not Exercise</v>
      </c>
      <c r="E27" s="5">
        <f t="shared" ref="E27:E38" si="2">MAX(B27-$C$6,0)</f>
        <v>0</v>
      </c>
      <c r="F27" s="5">
        <f t="shared" ref="F27:F39" si="3">(E27-$C$7)*$C$9</f>
        <v>-21000</v>
      </c>
      <c r="G27" s="5" t="str">
        <f t="shared" ref="G27:G38" si="4">IF(I27=0,"OTM","ITM")</f>
        <v>ITM</v>
      </c>
      <c r="H27" s="5" t="str">
        <f t="shared" ref="H27:H39" si="5">IF(I27=0,"Do Not Exercise","Exercise")</f>
        <v>Exercise</v>
      </c>
      <c r="I27" s="5">
        <f t="shared" ref="I27:I39" si="6">MAX($E$6-B27,0)</f>
        <v>130</v>
      </c>
      <c r="J27" s="5">
        <f t="shared" ref="J27:J39" si="7">(I27-$E$7)*$C$9</f>
        <v>56000</v>
      </c>
    </row>
    <row r="28" spans="1:10" x14ac:dyDescent="0.2">
      <c r="B28" s="5">
        <f t="shared" ref="B28:B39" si="8">B27+20</f>
        <v>340</v>
      </c>
      <c r="C28" s="5" t="str">
        <f t="shared" si="0"/>
        <v>OTM</v>
      </c>
      <c r="D28" s="5" t="str">
        <f t="shared" si="1"/>
        <v>Do Not Exercise</v>
      </c>
      <c r="E28" s="5">
        <f t="shared" si="2"/>
        <v>0</v>
      </c>
      <c r="F28" s="5">
        <f t="shared" si="3"/>
        <v>-21000</v>
      </c>
      <c r="G28" s="5" t="str">
        <f t="shared" si="4"/>
        <v>ITM</v>
      </c>
      <c r="H28" s="5" t="str">
        <f t="shared" si="5"/>
        <v>Exercise</v>
      </c>
      <c r="I28" s="5">
        <f t="shared" si="6"/>
        <v>110</v>
      </c>
      <c r="J28" s="5">
        <f t="shared" si="7"/>
        <v>42000</v>
      </c>
    </row>
    <row r="29" spans="1:10" x14ac:dyDescent="0.2">
      <c r="B29" s="24">
        <f t="shared" si="8"/>
        <v>360</v>
      </c>
      <c r="C29" s="24" t="str">
        <f t="shared" si="0"/>
        <v>OTM</v>
      </c>
      <c r="D29" s="24" t="str">
        <f t="shared" si="1"/>
        <v>Do Not Exercise</v>
      </c>
      <c r="E29" s="24">
        <f t="shared" si="2"/>
        <v>0</v>
      </c>
      <c r="F29" s="24">
        <f t="shared" si="3"/>
        <v>-21000</v>
      </c>
      <c r="G29" s="24" t="str">
        <f t="shared" si="4"/>
        <v>ITM</v>
      </c>
      <c r="H29" s="24" t="str">
        <f t="shared" si="5"/>
        <v>Exercise</v>
      </c>
      <c r="I29" s="24">
        <f t="shared" si="6"/>
        <v>90</v>
      </c>
      <c r="J29" s="24">
        <f t="shared" si="7"/>
        <v>28000</v>
      </c>
    </row>
    <row r="30" spans="1:10" x14ac:dyDescent="0.2">
      <c r="B30" s="5">
        <f t="shared" si="8"/>
        <v>380</v>
      </c>
      <c r="C30" s="5" t="str">
        <f t="shared" si="0"/>
        <v>OTM</v>
      </c>
      <c r="D30" s="5" t="str">
        <f t="shared" si="1"/>
        <v>Do Not Exercise</v>
      </c>
      <c r="E30" s="5">
        <f t="shared" si="2"/>
        <v>0</v>
      </c>
      <c r="F30" s="5">
        <f t="shared" si="3"/>
        <v>-21000</v>
      </c>
      <c r="G30" s="5" t="str">
        <f t="shared" si="4"/>
        <v>ITM</v>
      </c>
      <c r="H30" s="5" t="str">
        <f t="shared" si="5"/>
        <v>Exercise</v>
      </c>
      <c r="I30" s="5">
        <f t="shared" si="6"/>
        <v>70</v>
      </c>
      <c r="J30" s="5">
        <f t="shared" si="7"/>
        <v>14000</v>
      </c>
    </row>
    <row r="31" spans="1:10" x14ac:dyDescent="0.2">
      <c r="B31" s="24">
        <f t="shared" si="8"/>
        <v>400</v>
      </c>
      <c r="C31" s="24" t="str">
        <f t="shared" si="0"/>
        <v>OTM</v>
      </c>
      <c r="D31" s="24" t="str">
        <f t="shared" si="1"/>
        <v>Do Not Exercise</v>
      </c>
      <c r="E31" s="24">
        <f t="shared" si="2"/>
        <v>0</v>
      </c>
      <c r="F31" s="24">
        <f t="shared" si="3"/>
        <v>-21000</v>
      </c>
      <c r="G31" s="24" t="str">
        <f t="shared" si="4"/>
        <v>ITM</v>
      </c>
      <c r="H31" s="24" t="str">
        <f t="shared" si="5"/>
        <v>Exercise</v>
      </c>
      <c r="I31" s="24">
        <f t="shared" si="6"/>
        <v>50</v>
      </c>
      <c r="J31" s="24">
        <f t="shared" si="7"/>
        <v>0</v>
      </c>
    </row>
    <row r="32" spans="1:10" x14ac:dyDescent="0.2">
      <c r="B32" s="5">
        <f t="shared" si="8"/>
        <v>420</v>
      </c>
      <c r="C32" s="5" t="str">
        <f t="shared" si="0"/>
        <v>OTM</v>
      </c>
      <c r="D32" s="5" t="str">
        <f t="shared" si="1"/>
        <v>Do Not Exercise</v>
      </c>
      <c r="E32" s="5">
        <f t="shared" si="2"/>
        <v>0</v>
      </c>
      <c r="F32" s="5">
        <f t="shared" si="3"/>
        <v>-21000</v>
      </c>
      <c r="G32" s="5" t="str">
        <f t="shared" si="4"/>
        <v>ITM</v>
      </c>
      <c r="H32" s="5" t="str">
        <f t="shared" si="5"/>
        <v>Exercise</v>
      </c>
      <c r="I32" s="5">
        <f t="shared" si="6"/>
        <v>30</v>
      </c>
      <c r="J32" s="5">
        <f>(I32-$E$7)*$C$9</f>
        <v>-14000</v>
      </c>
    </row>
    <row r="33" spans="2:10" x14ac:dyDescent="0.2">
      <c r="B33" s="24">
        <f t="shared" si="8"/>
        <v>440</v>
      </c>
      <c r="C33" s="24" t="str">
        <f t="shared" si="0"/>
        <v>OTM</v>
      </c>
      <c r="D33" s="24" t="str">
        <f t="shared" si="1"/>
        <v>Do Not Exercise</v>
      </c>
      <c r="E33" s="24">
        <f t="shared" si="2"/>
        <v>0</v>
      </c>
      <c r="F33" s="24">
        <f t="shared" si="3"/>
        <v>-21000</v>
      </c>
      <c r="G33" s="24" t="str">
        <f t="shared" si="4"/>
        <v>ITM</v>
      </c>
      <c r="H33" s="24" t="str">
        <f t="shared" si="5"/>
        <v>Exercise</v>
      </c>
      <c r="I33" s="24">
        <f t="shared" si="6"/>
        <v>10</v>
      </c>
      <c r="J33" s="24">
        <f t="shared" si="7"/>
        <v>-28000</v>
      </c>
    </row>
    <row r="34" spans="2:10" x14ac:dyDescent="0.2">
      <c r="B34" s="5">
        <f t="shared" si="8"/>
        <v>460</v>
      </c>
      <c r="C34" s="5" t="str">
        <f t="shared" si="0"/>
        <v>ITM</v>
      </c>
      <c r="D34" s="5" t="str">
        <f t="shared" si="1"/>
        <v>Exercise</v>
      </c>
      <c r="E34" s="5">
        <f t="shared" si="2"/>
        <v>10</v>
      </c>
      <c r="F34" s="5">
        <f t="shared" si="3"/>
        <v>-14000</v>
      </c>
      <c r="G34" s="5" t="str">
        <f t="shared" si="4"/>
        <v>OTM</v>
      </c>
      <c r="H34" s="5" t="str">
        <f t="shared" si="5"/>
        <v>Do Not Exercise</v>
      </c>
      <c r="I34" s="5">
        <f t="shared" si="6"/>
        <v>0</v>
      </c>
      <c r="J34" s="5">
        <f t="shared" si="7"/>
        <v>-35000</v>
      </c>
    </row>
    <row r="35" spans="2:10" x14ac:dyDescent="0.2">
      <c r="B35" s="24">
        <f t="shared" si="8"/>
        <v>480</v>
      </c>
      <c r="C35" s="24" t="str">
        <f t="shared" si="0"/>
        <v>ITM</v>
      </c>
      <c r="D35" s="24" t="str">
        <f t="shared" si="1"/>
        <v>Exercise</v>
      </c>
      <c r="E35" s="24">
        <f t="shared" si="2"/>
        <v>30</v>
      </c>
      <c r="F35" s="24">
        <f t="shared" si="3"/>
        <v>0</v>
      </c>
      <c r="G35" s="24" t="str">
        <f t="shared" si="4"/>
        <v>OTM</v>
      </c>
      <c r="H35" s="24" t="str">
        <f t="shared" si="5"/>
        <v>Do Not Exercise</v>
      </c>
      <c r="I35" s="24">
        <f t="shared" si="6"/>
        <v>0</v>
      </c>
      <c r="J35" s="24">
        <f t="shared" si="7"/>
        <v>-35000</v>
      </c>
    </row>
    <row r="36" spans="2:10" x14ac:dyDescent="0.2">
      <c r="B36" s="5">
        <f t="shared" si="8"/>
        <v>500</v>
      </c>
      <c r="C36" s="5" t="str">
        <f t="shared" si="0"/>
        <v>ITM</v>
      </c>
      <c r="D36" s="5" t="str">
        <f t="shared" si="1"/>
        <v>Exercise</v>
      </c>
      <c r="E36" s="5">
        <f t="shared" si="2"/>
        <v>50</v>
      </c>
      <c r="F36" s="5">
        <f t="shared" si="3"/>
        <v>14000</v>
      </c>
      <c r="G36" s="5" t="str">
        <f t="shared" si="4"/>
        <v>OTM</v>
      </c>
      <c r="H36" s="5" t="str">
        <f t="shared" si="5"/>
        <v>Do Not Exercise</v>
      </c>
      <c r="I36" s="5">
        <f t="shared" si="6"/>
        <v>0</v>
      </c>
      <c r="J36" s="5">
        <f t="shared" si="7"/>
        <v>-35000</v>
      </c>
    </row>
    <row r="37" spans="2:10" x14ac:dyDescent="0.2">
      <c r="B37" s="24">
        <f t="shared" si="8"/>
        <v>520</v>
      </c>
      <c r="C37" s="24" t="str">
        <f t="shared" si="0"/>
        <v>ITM</v>
      </c>
      <c r="D37" s="24" t="str">
        <f t="shared" si="1"/>
        <v>Exercise</v>
      </c>
      <c r="E37" s="24">
        <f t="shared" si="2"/>
        <v>70</v>
      </c>
      <c r="F37" s="24">
        <f t="shared" si="3"/>
        <v>28000</v>
      </c>
      <c r="G37" s="24" t="str">
        <f t="shared" si="4"/>
        <v>OTM</v>
      </c>
      <c r="H37" s="24" t="str">
        <f t="shared" si="5"/>
        <v>Do Not Exercise</v>
      </c>
      <c r="I37" s="24">
        <f t="shared" si="6"/>
        <v>0</v>
      </c>
      <c r="J37" s="24">
        <f t="shared" si="7"/>
        <v>-35000</v>
      </c>
    </row>
    <row r="38" spans="2:10" x14ac:dyDescent="0.2">
      <c r="B38" s="5">
        <f t="shared" si="8"/>
        <v>540</v>
      </c>
      <c r="C38" s="5" t="str">
        <f t="shared" si="0"/>
        <v>ITM</v>
      </c>
      <c r="D38" s="5" t="str">
        <f t="shared" si="1"/>
        <v>Exercise</v>
      </c>
      <c r="E38" s="5">
        <f t="shared" si="2"/>
        <v>90</v>
      </c>
      <c r="F38" s="5">
        <f t="shared" si="3"/>
        <v>42000</v>
      </c>
      <c r="G38" s="5" t="str">
        <f t="shared" si="4"/>
        <v>OTM</v>
      </c>
      <c r="H38" s="5" t="str">
        <f t="shared" si="5"/>
        <v>Do Not Exercise</v>
      </c>
      <c r="I38" s="5">
        <f t="shared" si="6"/>
        <v>0</v>
      </c>
      <c r="J38" s="5">
        <f t="shared" si="7"/>
        <v>-35000</v>
      </c>
    </row>
    <row r="39" spans="2:10" x14ac:dyDescent="0.2">
      <c r="B39" s="5">
        <f t="shared" si="8"/>
        <v>560</v>
      </c>
      <c r="C39" s="5" t="str">
        <f t="shared" ref="C39" si="9">IF(E39=0,"OTM","ITM")</f>
        <v>ITM</v>
      </c>
      <c r="D39" s="5" t="str">
        <f t="shared" si="1"/>
        <v>Exercise</v>
      </c>
      <c r="E39" s="5">
        <f t="shared" ref="E39" si="10">MAX(B39-$C$6,0)</f>
        <v>110</v>
      </c>
      <c r="F39" s="5">
        <f t="shared" si="3"/>
        <v>56000</v>
      </c>
      <c r="G39" s="5" t="str">
        <f t="shared" ref="G39" si="11">IF(I39=0,"OTM","ITM")</f>
        <v>OTM</v>
      </c>
      <c r="H39" s="5" t="str">
        <f t="shared" si="5"/>
        <v>Do Not Exercise</v>
      </c>
      <c r="I39" s="5">
        <f t="shared" si="6"/>
        <v>0</v>
      </c>
      <c r="J39" s="5">
        <f t="shared" si="7"/>
        <v>-35000</v>
      </c>
    </row>
  </sheetData>
  <mergeCells count="14">
    <mergeCell ref="G24:J24"/>
    <mergeCell ref="C8:D8"/>
    <mergeCell ref="E8:F8"/>
    <mergeCell ref="C9:F9"/>
    <mergeCell ref="C10:F10"/>
    <mergeCell ref="B24:B25"/>
    <mergeCell ref="C24:F24"/>
    <mergeCell ref="C3:D3"/>
    <mergeCell ref="E3:F3"/>
    <mergeCell ref="C5:F5"/>
    <mergeCell ref="C6:D6"/>
    <mergeCell ref="E6:F6"/>
    <mergeCell ref="C7:D7"/>
    <mergeCell ref="E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 1</vt:lpstr>
      <vt:lpstr>Ans 2</vt:lpstr>
      <vt:lpstr>Ans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2022-01-11T08:31:24Z</dcterms:created>
  <dcterms:modified xsi:type="dcterms:W3CDTF">2022-01-11T09:51:54Z</dcterms:modified>
</cp:coreProperties>
</file>