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onor\Documents\INSA\INSA GP 4A\S2\UF du capteur au banc de test\2020-2021_GAICH_STEPHEN_Capteur_Graphite\Banc de test\"/>
    </mc:Choice>
  </mc:AlternateContent>
  <xr:revisionPtr revIDLastSave="0" documentId="13_ncr:1_{A6112B73-22F7-4BDB-BF82-875A39D52F47}" xr6:coauthVersionLast="46" xr6:coauthVersionMax="46" xr10:uidLastSave="{00000000-0000-0000-0000-000000000000}"/>
  <bookViews>
    <workbookView xWindow="-108" yWindow="-108" windowWidth="23256" windowHeight="13176" firstSheet="3" activeTab="5" xr2:uid="{6D486C2E-F01A-421B-84B9-2289C5544FDA}"/>
  </bookViews>
  <sheets>
    <sheet name="Zone_déteriorat°_tension_HB" sheetId="3" r:id="rId1"/>
    <sheet name="Zone_déteriorat°_compression_HB" sheetId="4" r:id="rId2"/>
    <sheet name="Mesure_comparaison_scotch_HB" sheetId="5" r:id="rId3"/>
    <sheet name="Mesure_3H" sheetId="6" r:id="rId4"/>
    <sheet name="Mesure_2H" sheetId="8" r:id="rId5"/>
    <sheet name="Mesure_H" sheetId="9" r:id="rId6"/>
    <sheet name="Mesure_B" sheetId="10" r:id="rId7"/>
    <sheet name="Mesure_2B" sheetId="11" r:id="rId8"/>
    <sheet name="Mesure_3B" sheetId="12" r:id="rId9"/>
    <sheet name="Mesure_différents_crayons"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9" l="1"/>
  <c r="P27" i="12"/>
  <c r="P28" i="12" s="1"/>
  <c r="O27" i="12"/>
  <c r="O28" i="12" s="1"/>
  <c r="N27" i="12"/>
  <c r="M27" i="12"/>
  <c r="L27" i="12"/>
  <c r="L28" i="12" s="1"/>
  <c r="K27" i="12"/>
  <c r="N28" i="12" s="1"/>
  <c r="P24" i="12"/>
  <c r="P25" i="12" s="1"/>
  <c r="O24" i="12"/>
  <c r="O25" i="12" s="1"/>
  <c r="N24" i="12"/>
  <c r="M24" i="12"/>
  <c r="L24" i="12"/>
  <c r="L25" i="12" s="1"/>
  <c r="K24" i="12"/>
  <c r="K25" i="12" s="1"/>
  <c r="P23" i="12"/>
  <c r="P27" i="11"/>
  <c r="P28" i="11" s="1"/>
  <c r="O27" i="11"/>
  <c r="O28" i="11" s="1"/>
  <c r="N27" i="11"/>
  <c r="M27" i="11"/>
  <c r="L27" i="11"/>
  <c r="L28" i="11" s="1"/>
  <c r="K27" i="11"/>
  <c r="K28" i="11" s="1"/>
  <c r="P24" i="11"/>
  <c r="P25" i="11" s="1"/>
  <c r="O24" i="11"/>
  <c r="O25" i="11" s="1"/>
  <c r="N24" i="11"/>
  <c r="M24" i="11"/>
  <c r="L24" i="11"/>
  <c r="L25" i="11" s="1"/>
  <c r="K24" i="11"/>
  <c r="K25" i="11" s="1"/>
  <c r="P23" i="11"/>
  <c r="P27" i="10"/>
  <c r="P28" i="10" s="1"/>
  <c r="O27" i="10"/>
  <c r="O28" i="10" s="1"/>
  <c r="N27" i="10"/>
  <c r="N28" i="10" s="1"/>
  <c r="M27" i="10"/>
  <c r="L27" i="10"/>
  <c r="L28" i="10" s="1"/>
  <c r="K27" i="10"/>
  <c r="K28" i="10" s="1"/>
  <c r="P24" i="10"/>
  <c r="P25" i="10" s="1"/>
  <c r="O24" i="10"/>
  <c r="O25" i="10" s="1"/>
  <c r="N24" i="10"/>
  <c r="M24" i="10"/>
  <c r="L24" i="10"/>
  <c r="L25" i="10" s="1"/>
  <c r="K24" i="10"/>
  <c r="K25" i="10" s="1"/>
  <c r="P23" i="10"/>
  <c r="L25" i="8"/>
  <c r="M25" i="8"/>
  <c r="N25" i="8"/>
  <c r="O25" i="8"/>
  <c r="P25" i="8"/>
  <c r="K25" i="8"/>
  <c r="L28" i="8"/>
  <c r="K28" i="8"/>
  <c r="P15" i="12"/>
  <c r="P16" i="12" s="1"/>
  <c r="L15" i="12"/>
  <c r="L16" i="12" s="1"/>
  <c r="K15" i="12"/>
  <c r="K16" i="12" s="1"/>
  <c r="P12" i="12"/>
  <c r="P13" i="12" s="1"/>
  <c r="O12" i="12"/>
  <c r="O13" i="12" s="1"/>
  <c r="L12" i="12"/>
  <c r="L13" i="12" s="1"/>
  <c r="K12" i="12"/>
  <c r="K13" i="12" s="1"/>
  <c r="P11" i="12"/>
  <c r="M2" i="12"/>
  <c r="P15" i="11"/>
  <c r="L15" i="11"/>
  <c r="P12" i="11"/>
  <c r="P13" i="11" s="1"/>
  <c r="L12" i="11"/>
  <c r="L13" i="11" s="1"/>
  <c r="K12" i="11"/>
  <c r="K13" i="11" s="1"/>
  <c r="P11" i="11"/>
  <c r="M2" i="11"/>
  <c r="P15" i="10"/>
  <c r="L15" i="10"/>
  <c r="P12" i="10"/>
  <c r="L12" i="10"/>
  <c r="P11" i="10"/>
  <c r="M2" i="10"/>
  <c r="O27" i="9"/>
  <c r="K27" i="9"/>
  <c r="O24" i="9"/>
  <c r="K24" i="9"/>
  <c r="P23" i="9"/>
  <c r="P15" i="9"/>
  <c r="L15" i="9"/>
  <c r="P12" i="9"/>
  <c r="L12" i="9"/>
  <c r="P11" i="9"/>
  <c r="M2" i="9"/>
  <c r="N27" i="9" s="1"/>
  <c r="M2" i="6"/>
  <c r="M27" i="6" s="1"/>
  <c r="M2" i="5"/>
  <c r="P15" i="5"/>
  <c r="M2" i="4"/>
  <c r="M2" i="3"/>
  <c r="M2" i="8"/>
  <c r="O27" i="8" s="1"/>
  <c r="O28" i="8" s="1"/>
  <c r="K24" i="8"/>
  <c r="P23" i="8"/>
  <c r="P12" i="8"/>
  <c r="P11" i="8"/>
  <c r="N27" i="6"/>
  <c r="P24" i="6"/>
  <c r="N24" i="6"/>
  <c r="L24" i="6"/>
  <c r="P23" i="6"/>
  <c r="P11" i="6"/>
  <c r="P15" i="6"/>
  <c r="N15" i="5"/>
  <c r="M15" i="5"/>
  <c r="P12" i="5"/>
  <c r="P13" i="5" s="1"/>
  <c r="O12" i="5"/>
  <c r="N12" i="5"/>
  <c r="L12" i="5"/>
  <c r="L13" i="5" s="1"/>
  <c r="K12" i="5"/>
  <c r="K13" i="5" s="1"/>
  <c r="P9" i="5"/>
  <c r="O9" i="5"/>
  <c r="L9" i="5"/>
  <c r="K9" i="5"/>
  <c r="K10" i="5" s="1"/>
  <c r="P8" i="5"/>
  <c r="N9" i="5"/>
  <c r="O22" i="4"/>
  <c r="P24" i="4"/>
  <c r="P25" i="4" s="1"/>
  <c r="O24" i="4"/>
  <c r="O25" i="4" s="1"/>
  <c r="N24" i="4"/>
  <c r="N25" i="4" s="1"/>
  <c r="M24" i="4"/>
  <c r="L24" i="4"/>
  <c r="L25" i="4" s="1"/>
  <c r="K24" i="4"/>
  <c r="M25" i="4" s="1"/>
  <c r="P21" i="4"/>
  <c r="P22" i="4" s="1"/>
  <c r="O21" i="4"/>
  <c r="N21" i="4"/>
  <c r="N22" i="4" s="1"/>
  <c r="M21" i="4"/>
  <c r="M22" i="4" s="1"/>
  <c r="L21" i="4"/>
  <c r="L22" i="4" s="1"/>
  <c r="K21" i="4"/>
  <c r="K22" i="4" s="1"/>
  <c r="P24" i="3"/>
  <c r="O24" i="3"/>
  <c r="N24" i="3"/>
  <c r="M24" i="3"/>
  <c r="L24" i="3"/>
  <c r="K24" i="3"/>
  <c r="P21" i="3"/>
  <c r="O21" i="3"/>
  <c r="N21" i="3"/>
  <c r="M21" i="3"/>
  <c r="L21" i="3"/>
  <c r="K21" i="3"/>
  <c r="K16" i="4"/>
  <c r="O18" i="4"/>
  <c r="K18" i="4"/>
  <c r="K19" i="4" s="1"/>
  <c r="O15" i="4"/>
  <c r="O16" i="4" s="1"/>
  <c r="L15" i="4"/>
  <c r="L16" i="4" s="1"/>
  <c r="K15" i="4"/>
  <c r="P12" i="4"/>
  <c r="O12" i="4"/>
  <c r="L12" i="4"/>
  <c r="K12" i="4"/>
  <c r="K13" i="4" s="1"/>
  <c r="P9" i="4"/>
  <c r="O9" i="4"/>
  <c r="L9" i="4"/>
  <c r="K9" i="4"/>
  <c r="K10" i="4" s="1"/>
  <c r="P8" i="4"/>
  <c r="N18" i="4"/>
  <c r="P8" i="3"/>
  <c r="O9" i="3"/>
  <c r="N28" i="9" l="1"/>
  <c r="K28" i="9"/>
  <c r="O28" i="9"/>
  <c r="M25" i="12"/>
  <c r="N25" i="12"/>
  <c r="K28" i="12"/>
  <c r="M28" i="12"/>
  <c r="M25" i="11"/>
  <c r="M28" i="11"/>
  <c r="N25" i="11"/>
  <c r="N28" i="11"/>
  <c r="M25" i="10"/>
  <c r="M28" i="10"/>
  <c r="N25" i="10"/>
  <c r="O25" i="9"/>
  <c r="K25" i="9"/>
  <c r="M12" i="12"/>
  <c r="M13" i="12" s="1"/>
  <c r="M15" i="12"/>
  <c r="M16" i="12" s="1"/>
  <c r="N12" i="12"/>
  <c r="N13" i="12" s="1"/>
  <c r="N15" i="12"/>
  <c r="N16" i="12" s="1"/>
  <c r="O15" i="12"/>
  <c r="O16" i="12" s="1"/>
  <c r="P16" i="11"/>
  <c r="M12" i="11"/>
  <c r="M13" i="11" s="1"/>
  <c r="M15" i="11"/>
  <c r="M16" i="11" s="1"/>
  <c r="N12" i="11"/>
  <c r="N13" i="11" s="1"/>
  <c r="N15" i="11"/>
  <c r="O12" i="11"/>
  <c r="O13" i="11" s="1"/>
  <c r="K15" i="11"/>
  <c r="K16" i="11" s="1"/>
  <c r="O15" i="11"/>
  <c r="O16" i="11" s="1"/>
  <c r="M12" i="10"/>
  <c r="M15" i="10"/>
  <c r="N12" i="10"/>
  <c r="N13" i="10" s="1"/>
  <c r="N15" i="10"/>
  <c r="K12" i="10"/>
  <c r="K13" i="10" s="1"/>
  <c r="O12" i="10"/>
  <c r="K15" i="10"/>
  <c r="K16" i="10" s="1"/>
  <c r="O15" i="10"/>
  <c r="M12" i="9"/>
  <c r="M15" i="9"/>
  <c r="L24" i="9"/>
  <c r="L25" i="9" s="1"/>
  <c r="P24" i="9"/>
  <c r="P25" i="9" s="1"/>
  <c r="L27" i="9"/>
  <c r="L28" i="9" s="1"/>
  <c r="P27" i="9"/>
  <c r="P28" i="9" s="1"/>
  <c r="N12" i="9"/>
  <c r="N15" i="9"/>
  <c r="M24" i="9"/>
  <c r="M25" i="9" s="1"/>
  <c r="M27" i="9"/>
  <c r="M28" i="9" s="1"/>
  <c r="K12" i="9"/>
  <c r="K13" i="9" s="1"/>
  <c r="O12" i="9"/>
  <c r="K16" i="9"/>
  <c r="O15" i="9"/>
  <c r="N24" i="9"/>
  <c r="N25" i="9" s="1"/>
  <c r="M24" i="6"/>
  <c r="K27" i="6"/>
  <c r="N28" i="6" s="1"/>
  <c r="O27" i="6"/>
  <c r="O28" i="6" s="1"/>
  <c r="L27" i="6"/>
  <c r="P27" i="6"/>
  <c r="P28" i="6" s="1"/>
  <c r="K24" i="6"/>
  <c r="L25" i="6" s="1"/>
  <c r="O24" i="6"/>
  <c r="M12" i="5"/>
  <c r="M13" i="5" s="1"/>
  <c r="K15" i="5"/>
  <c r="O15" i="5"/>
  <c r="O16" i="5" s="1"/>
  <c r="N13" i="5"/>
  <c r="L15" i="5"/>
  <c r="O13" i="5"/>
  <c r="K25" i="4"/>
  <c r="N27" i="8"/>
  <c r="N28" i="8" s="1"/>
  <c r="L15" i="8"/>
  <c r="O24" i="8"/>
  <c r="P15" i="8"/>
  <c r="K27" i="8"/>
  <c r="L12" i="8"/>
  <c r="K28" i="6"/>
  <c r="M12" i="8"/>
  <c r="M15" i="8"/>
  <c r="L24" i="8"/>
  <c r="P24" i="8"/>
  <c r="L27" i="8"/>
  <c r="P27" i="8"/>
  <c r="P28" i="8" s="1"/>
  <c r="N12" i="8"/>
  <c r="N15" i="8"/>
  <c r="M24" i="8"/>
  <c r="M27" i="8"/>
  <c r="M28" i="8" s="1"/>
  <c r="K12" i="8"/>
  <c r="K13" i="8" s="1"/>
  <c r="O12" i="8"/>
  <c r="K15" i="8"/>
  <c r="K16" i="8" s="1"/>
  <c r="O15" i="8"/>
  <c r="N24" i="8"/>
  <c r="K12" i="6"/>
  <c r="K13" i="6" s="1"/>
  <c r="M15" i="6"/>
  <c r="L12" i="6"/>
  <c r="N15" i="6"/>
  <c r="M12" i="6"/>
  <c r="M13" i="6" s="1"/>
  <c r="K15" i="6"/>
  <c r="O15" i="6"/>
  <c r="O12" i="6"/>
  <c r="P12" i="6"/>
  <c r="P13" i="6" s="1"/>
  <c r="N12" i="6"/>
  <c r="N13" i="6" s="1"/>
  <c r="L15" i="6"/>
  <c r="N16" i="5"/>
  <c r="M16" i="5"/>
  <c r="L16" i="5"/>
  <c r="K16" i="5"/>
  <c r="P16" i="5"/>
  <c r="O10" i="5"/>
  <c r="L10" i="5"/>
  <c r="N10" i="5"/>
  <c r="P10" i="5"/>
  <c r="M9" i="5"/>
  <c r="M10" i="5" s="1"/>
  <c r="O19" i="4"/>
  <c r="N19" i="4"/>
  <c r="L13" i="4"/>
  <c r="O13" i="4"/>
  <c r="P13" i="4"/>
  <c r="L10" i="4"/>
  <c r="O10" i="4"/>
  <c r="P10" i="4"/>
  <c r="P15" i="4"/>
  <c r="P16" i="4" s="1"/>
  <c r="L18" i="4"/>
  <c r="L19" i="4" s="1"/>
  <c r="P18" i="4"/>
  <c r="P19" i="4" s="1"/>
  <c r="M9" i="4"/>
  <c r="M10" i="4" s="1"/>
  <c r="M12" i="4"/>
  <c r="M13" i="4" s="1"/>
  <c r="M15" i="4"/>
  <c r="M16" i="4" s="1"/>
  <c r="M18" i="4"/>
  <c r="M19" i="4" s="1"/>
  <c r="N9" i="4"/>
  <c r="N10" i="4" s="1"/>
  <c r="N12" i="4"/>
  <c r="N13" i="4" s="1"/>
  <c r="N15" i="4"/>
  <c r="N16" i="4" s="1"/>
  <c r="O18" i="3"/>
  <c r="K12" i="3"/>
  <c r="K13" i="3" s="1"/>
  <c r="O12" i="3"/>
  <c r="O13" i="3" s="1"/>
  <c r="M15" i="3"/>
  <c r="K18" i="3"/>
  <c r="K19" i="3" s="1"/>
  <c r="L12" i="3"/>
  <c r="L13" i="3" s="1"/>
  <c r="N15" i="3"/>
  <c r="L18" i="3"/>
  <c r="M12" i="3"/>
  <c r="K15" i="3"/>
  <c r="O15" i="3"/>
  <c r="M18" i="3"/>
  <c r="P12" i="3"/>
  <c r="P18" i="3"/>
  <c r="N12" i="3"/>
  <c r="N13" i="3" s="1"/>
  <c r="L15" i="3"/>
  <c r="P15" i="3"/>
  <c r="N18" i="3"/>
  <c r="M9" i="3"/>
  <c r="N9" i="3"/>
  <c r="K9" i="3"/>
  <c r="K10" i="3" s="1"/>
  <c r="P9" i="3"/>
  <c r="L9" i="3"/>
  <c r="O16" i="9" l="1"/>
  <c r="M16" i="9"/>
  <c r="L16" i="9"/>
  <c r="P16" i="9"/>
  <c r="N16" i="11"/>
  <c r="L16" i="11"/>
  <c r="P13" i="10"/>
  <c r="O16" i="10"/>
  <c r="M16" i="10"/>
  <c r="L13" i="10"/>
  <c r="M13" i="10"/>
  <c r="L16" i="10"/>
  <c r="O13" i="10"/>
  <c r="N16" i="10"/>
  <c r="P16" i="10"/>
  <c r="N13" i="9"/>
  <c r="M13" i="9"/>
  <c r="L13" i="9"/>
  <c r="O13" i="9"/>
  <c r="N16" i="9"/>
  <c r="P13" i="9"/>
  <c r="P25" i="6"/>
  <c r="O13" i="6"/>
  <c r="M25" i="6"/>
  <c r="L28" i="6"/>
  <c r="L16" i="6"/>
  <c r="L13" i="6"/>
  <c r="K25" i="6"/>
  <c r="O25" i="6"/>
  <c r="N25" i="6"/>
  <c r="M28" i="6"/>
  <c r="O25" i="3"/>
  <c r="O22" i="3"/>
  <c r="K25" i="3"/>
  <c r="M25" i="3"/>
  <c r="N22" i="3"/>
  <c r="K22" i="3"/>
  <c r="L22" i="3"/>
  <c r="M22" i="3"/>
  <c r="P25" i="3"/>
  <c r="P10" i="3"/>
  <c r="N19" i="3"/>
  <c r="P19" i="3"/>
  <c r="K16" i="3"/>
  <c r="L25" i="3"/>
  <c r="P22" i="3"/>
  <c r="N25" i="3"/>
  <c r="P16" i="8"/>
  <c r="O16" i="8"/>
  <c r="M16" i="8"/>
  <c r="L16" i="8"/>
  <c r="N16" i="8"/>
  <c r="O13" i="8"/>
  <c r="K16" i="6"/>
  <c r="M16" i="6"/>
  <c r="O16" i="6"/>
  <c r="N13" i="8"/>
  <c r="M13" i="8"/>
  <c r="P13" i="8"/>
  <c r="L13" i="8"/>
  <c r="N16" i="6"/>
  <c r="P16" i="6"/>
  <c r="P13" i="3"/>
  <c r="M13" i="3"/>
  <c r="M19" i="3"/>
  <c r="L19" i="3"/>
  <c r="L10" i="3"/>
  <c r="M10" i="3"/>
  <c r="O16" i="3"/>
  <c r="N16" i="3"/>
  <c r="O19" i="3"/>
  <c r="M16" i="3"/>
  <c r="P16" i="3"/>
  <c r="N10" i="3"/>
  <c r="L16" i="3"/>
  <c r="O10" i="3"/>
</calcChain>
</file>

<file path=xl/sharedStrings.xml><?xml version="1.0" encoding="utf-8"?>
<sst xmlns="http://schemas.openxmlformats.org/spreadsheetml/2006/main" count="421" uniqueCount="69">
  <si>
    <t xml:space="preserve">Mesure n° </t>
  </si>
  <si>
    <t>Crayon</t>
  </si>
  <si>
    <t>HB</t>
  </si>
  <si>
    <t>B</t>
  </si>
  <si>
    <t>2B</t>
  </si>
  <si>
    <t>2H</t>
  </si>
  <si>
    <t xml:space="preserve">?? </t>
  </si>
  <si>
    <t>0 (Ro)</t>
  </si>
  <si>
    <t>PHOTO DU BANC</t>
  </si>
  <si>
    <t>BANC DE TEST à partir de carton (low tech)</t>
  </si>
  <si>
    <t>En fonction du rayon de courbure</t>
  </si>
  <si>
    <t>Type de papier</t>
  </si>
  <si>
    <t>Dimension Capteur</t>
  </si>
  <si>
    <t>Déformation (unités)</t>
  </si>
  <si>
    <t>Rayon de courbure (cm)</t>
  </si>
  <si>
    <t>A calculer</t>
  </si>
  <si>
    <t>Mesure de la résistance relative (deltaR/R0) en fonction de la déformation</t>
  </si>
  <si>
    <t xml:space="preserve">Remarques : Après le rayon de courbure à 1cm =&gt; déformation plastique de la feuille qui ne permet pas au capteur de revenir à sa </t>
  </si>
  <si>
    <t xml:space="preserve">valeur initiale de résistance </t>
  </si>
  <si>
    <t>Valeur de Vadc</t>
  </si>
  <si>
    <t>R0 après mesure</t>
  </si>
  <si>
    <t>Mesure avec capteur test n°2 =&gt; pas revenu à la même valeur de Ro finale = 3V</t>
  </si>
  <si>
    <t>Vadc après mesure</t>
  </si>
  <si>
    <t xml:space="preserve">Sans rayon </t>
  </si>
  <si>
    <t>Vadc après mesure sans rayon</t>
  </si>
  <si>
    <r>
      <rPr>
        <sz val="11"/>
        <color theme="1"/>
        <rFont val="Calibri"/>
        <family val="2"/>
      </rPr>
      <t>Δ</t>
    </r>
    <r>
      <rPr>
        <sz val="11"/>
        <color theme="1"/>
        <rFont val="Times New Roman"/>
        <family val="1"/>
      </rPr>
      <t>R/Ro</t>
    </r>
  </si>
  <si>
    <t>R1</t>
  </si>
  <si>
    <t>Vcc</t>
  </si>
  <si>
    <t>R2</t>
  </si>
  <si>
    <t>R5</t>
  </si>
  <si>
    <t>R3</t>
  </si>
  <si>
    <t>Rcap</t>
  </si>
  <si>
    <t>Ro</t>
  </si>
  <si>
    <t xml:space="preserve">Expérience en tension =&gt; photo </t>
  </si>
  <si>
    <t xml:space="preserve">Dimension du capteur </t>
  </si>
  <si>
    <t>Type de feuille</t>
  </si>
  <si>
    <t>Titre tableaux</t>
  </si>
  <si>
    <t xml:space="preserve">Expérience en compression =&gt; photo </t>
  </si>
  <si>
    <t xml:space="preserve">Eexpérimentateur coloriage </t>
  </si>
  <si>
    <t xml:space="preserve">Calvin </t>
  </si>
  <si>
    <t xml:space="preserve">Expérimentateur coloriage </t>
  </si>
  <si>
    <t>Calvin</t>
  </si>
  <si>
    <t>A</t>
  </si>
  <si>
    <t>C</t>
  </si>
  <si>
    <t>D</t>
  </si>
  <si>
    <t>E</t>
  </si>
  <si>
    <t>1 (avec scotch) _ tension</t>
  </si>
  <si>
    <t>2 (avec scotch)_tension</t>
  </si>
  <si>
    <t>* Low Tech avec déchets =&gt; bonne idée mais meilleur truc avec le carton</t>
  </si>
  <si>
    <t>Remarques datasheet</t>
  </si>
  <si>
    <t>ΔR/Ro</t>
  </si>
  <si>
    <t>3 (avec scotch)_tension</t>
  </si>
  <si>
    <t>Vadc sans scotch initiale</t>
  </si>
  <si>
    <t>Oubli</t>
  </si>
  <si>
    <t>Conclusion : Au départ, on pensait que le scotch pourrait permettre de renforcer les fibres de papier qui semblaient se déformer avec des rayons de courbure faible et "casser" le capteur.</t>
  </si>
  <si>
    <t>La tendance d'augmentation de la résistance lorsque nous diminuons le rayon de courbure est bien visible</t>
  </si>
  <si>
    <t>Supposition :  des particules du scotch bloquent la percolation des molécules de graphite et donc la circulation du courant à travers le capteur.</t>
  </si>
  <si>
    <t xml:space="preserve">De plus, pas d'amélioration puisque nous pouvons aussi observer qu'à chaque étape, après la mesure sur le rayon de courbure, le capteur ne retrouve pas sa valeur initiale en résistance voire même cela a agravé la rupture du capteur. </t>
  </si>
  <si>
    <t xml:space="preserve">Conclusion: Une tendance se forme après les 6 mesures que nous avons effectué. En moyenne, le capteur commence à se détériorer dès que le rayon de courbure est inférieur à 2cm. </t>
  </si>
  <si>
    <t xml:space="preserve">Conclusion: Une tendance se forme après les 6 mesures que nous avons effectué. En moyenne, le capteur commence à se détériorer dès que le rayon de courbure est inférieur à 3cm. </t>
  </si>
  <si>
    <t xml:space="preserve">Cependant, nous pouvons observer une augmentation initiale de la résistance entre la présence de scotch ou pas sur le même capteur ayant donc la même couche de graphite </t>
  </si>
  <si>
    <t>3H</t>
  </si>
  <si>
    <t>H</t>
  </si>
  <si>
    <t>3B</t>
  </si>
  <si>
    <t>Sans rayon</t>
  </si>
  <si>
    <t xml:space="preserve">Epaisseur ? + type papier bristol </t>
  </si>
  <si>
    <t>TENSION</t>
  </si>
  <si>
    <t xml:space="preserve">MESURE EN TENSION </t>
  </si>
  <si>
    <t xml:space="preserve">MESURE EN COMPRESSION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</si>
</sst>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Times New Roman"/>
      <family val="1"/>
    </font>
    <font>
      <sz val="11"/>
      <color theme="1"/>
      <name val="Times New Roman"/>
      <family val="1"/>
    </font>
    <font>
      <sz val="11"/>
      <color theme="1"/>
      <name val="Calibri"/>
      <family val="2"/>
    </font>
    <font>
      <sz val="11"/>
      <color theme="1"/>
      <name val="Times New Roman"/>
      <family val="2"/>
    </font>
  </fonts>
  <fills count="10">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Border="1" applyAlignment="1">
      <alignment vertical="center"/>
    </xf>
    <xf numFmtId="0" fontId="2"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xf>
    <xf numFmtId="0" fontId="2" fillId="0" borderId="0" xfId="0" applyFont="1" applyAlignment="1">
      <alignment vertical="center"/>
    </xf>
    <xf numFmtId="0" fontId="2" fillId="5"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2" fillId="6" borderId="0" xfId="0" applyNumberFormat="1" applyFont="1" applyFill="1"/>
    <xf numFmtId="164" fontId="2" fillId="0" borderId="0" xfId="0" applyNumberFormat="1" applyFont="1"/>
    <xf numFmtId="11" fontId="2" fillId="0" borderId="1" xfId="0" applyNumberFormat="1" applyFont="1" applyBorder="1" applyAlignment="1">
      <alignment horizontal="center" vertical="center"/>
    </xf>
    <xf numFmtId="0" fontId="2" fillId="6" borderId="0" xfId="0" applyFont="1" applyFill="1"/>
    <xf numFmtId="0" fontId="2" fillId="0" borderId="1" xfId="0" applyNumberFormat="1" applyFont="1" applyBorder="1" applyAlignment="1">
      <alignment horizontal="center" vertical="center"/>
    </xf>
    <xf numFmtId="0" fontId="1" fillId="0" borderId="0" xfId="0" applyFont="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 xfId="0" applyFont="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1" fillId="0" borderId="0" xfId="0" applyFont="1" applyAlignment="1">
      <alignment horizontal="center" vertical="center" wrapText="1"/>
    </xf>
    <xf numFmtId="0" fontId="1" fillId="4" borderId="0" xfId="0" applyFont="1" applyFill="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Alignment="1">
      <alignment horizontal="left" vertical="top"/>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7" borderId="1" xfId="0" applyFont="1" applyFill="1" applyBorder="1" applyAlignment="1">
      <alignment horizontal="center" vertical="center"/>
    </xf>
    <xf numFmtId="0" fontId="1" fillId="8" borderId="0" xfId="0" applyFont="1" applyFill="1" applyAlignment="1">
      <alignment horizontal="center" vertical="top"/>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xf numFmtId="0" fontId="1" fillId="9" borderId="0" xfId="0" applyFont="1" applyFill="1" applyAlignment="1">
      <alignment horizontal="center"/>
    </xf>
    <xf numFmtId="0" fontId="2" fillId="5"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A39B-B92C-4221-8ED7-A2CE39FFFBD7}">
  <dimension ref="A1:P27"/>
  <sheetViews>
    <sheetView workbookViewId="0">
      <selection activeCell="M3" sqref="M3"/>
    </sheetView>
  </sheetViews>
  <sheetFormatPr baseColWidth="10" defaultRowHeight="13.8" x14ac:dyDescent="0.25"/>
  <cols>
    <col min="1" max="16384" width="11.5546875" style="11"/>
  </cols>
  <sheetData>
    <row r="1" spans="1:16" x14ac:dyDescent="0.25">
      <c r="B1" s="11" t="s">
        <v>33</v>
      </c>
      <c r="J1" s="17" t="s">
        <v>26</v>
      </c>
      <c r="K1" s="17">
        <v>100000</v>
      </c>
      <c r="L1" s="17" t="s">
        <v>27</v>
      </c>
      <c r="M1" s="11">
        <v>5</v>
      </c>
    </row>
    <row r="2" spans="1:16" x14ac:dyDescent="0.25">
      <c r="B2" s="11" t="s">
        <v>34</v>
      </c>
      <c r="J2" s="17" t="s">
        <v>28</v>
      </c>
      <c r="K2" s="17">
        <v>1000</v>
      </c>
      <c r="L2" s="17" t="s">
        <v>29</v>
      </c>
      <c r="M2" s="11">
        <f>10*1000</f>
        <v>10000</v>
      </c>
    </row>
    <row r="3" spans="1:16" x14ac:dyDescent="0.25">
      <c r="B3" s="11" t="s">
        <v>35</v>
      </c>
      <c r="J3" s="11" t="s">
        <v>30</v>
      </c>
      <c r="K3" s="11">
        <v>100000</v>
      </c>
      <c r="L3" s="17"/>
    </row>
    <row r="4" spans="1:16" x14ac:dyDescent="0.25">
      <c r="B4" s="11" t="s">
        <v>40</v>
      </c>
      <c r="D4" s="11" t="s">
        <v>41</v>
      </c>
      <c r="L4" s="17"/>
    </row>
    <row r="5" spans="1:16" x14ac:dyDescent="0.25">
      <c r="B5" s="19" t="s">
        <v>36</v>
      </c>
      <c r="C5" s="19"/>
      <c r="D5" s="19"/>
      <c r="E5" s="19"/>
      <c r="F5" s="19"/>
      <c r="G5" s="19"/>
      <c r="H5" s="19"/>
      <c r="I5" s="19"/>
      <c r="J5" s="19"/>
      <c r="K5" s="19"/>
      <c r="L5" s="16"/>
      <c r="M5" s="19"/>
      <c r="N5" s="19"/>
      <c r="O5" s="19"/>
      <c r="P5" s="19"/>
    </row>
    <row r="6" spans="1:16" x14ac:dyDescent="0.25">
      <c r="L6" s="17"/>
    </row>
    <row r="7" spans="1:16" x14ac:dyDescent="0.25">
      <c r="A7" s="1"/>
      <c r="B7" s="1"/>
      <c r="D7" s="22" t="s">
        <v>14</v>
      </c>
      <c r="E7" s="23"/>
      <c r="F7" s="23"/>
      <c r="G7" s="23"/>
      <c r="H7" s="24"/>
      <c r="L7" s="22" t="s">
        <v>14</v>
      </c>
      <c r="M7" s="23"/>
      <c r="N7" s="23"/>
      <c r="O7" s="23"/>
      <c r="P7" s="24"/>
    </row>
    <row r="8" spans="1:16" x14ac:dyDescent="0.25">
      <c r="A8" s="7" t="s">
        <v>0</v>
      </c>
      <c r="B8" s="1"/>
      <c r="C8" s="2" t="s">
        <v>23</v>
      </c>
      <c r="D8" s="2">
        <v>5</v>
      </c>
      <c r="E8" s="2">
        <v>4</v>
      </c>
      <c r="F8" s="2">
        <v>3</v>
      </c>
      <c r="G8" s="2">
        <v>2</v>
      </c>
      <c r="H8" s="2">
        <v>1</v>
      </c>
      <c r="J8" s="1"/>
      <c r="K8" s="2" t="s">
        <v>32</v>
      </c>
      <c r="L8" s="2">
        <v>5</v>
      </c>
      <c r="M8" s="2">
        <v>4</v>
      </c>
      <c r="N8" s="2">
        <v>3</v>
      </c>
      <c r="O8" s="2">
        <v>2</v>
      </c>
      <c r="P8" s="2">
        <f>1/1</f>
        <v>1</v>
      </c>
    </row>
    <row r="9" spans="1:16" ht="27.6" x14ac:dyDescent="0.25">
      <c r="A9" s="31">
        <v>1</v>
      </c>
      <c r="B9" s="10" t="s">
        <v>19</v>
      </c>
      <c r="C9" s="4">
        <v>0.3</v>
      </c>
      <c r="D9" s="4">
        <v>0.35</v>
      </c>
      <c r="E9" s="4">
        <v>0.32</v>
      </c>
      <c r="F9" s="36">
        <v>0.25</v>
      </c>
      <c r="G9" s="36">
        <v>0.23</v>
      </c>
      <c r="H9" s="4">
        <v>0.15</v>
      </c>
      <c r="J9" s="15" t="s">
        <v>31</v>
      </c>
      <c r="K9" s="18">
        <f t="shared" ref="K9:P9" si="0">($K$1/$K$2)*(($K$2+$K$3)*$M$1/C9)-$K$1-$M$2</f>
        <v>168223333.33333334</v>
      </c>
      <c r="L9" s="18">
        <f t="shared" si="0"/>
        <v>144175714.2857143</v>
      </c>
      <c r="M9" s="18">
        <f t="shared" si="0"/>
        <v>157702500</v>
      </c>
      <c r="N9" s="18">
        <f t="shared" si="0"/>
        <v>201890000</v>
      </c>
      <c r="O9" s="18">
        <f t="shared" si="0"/>
        <v>219455217.39130434</v>
      </c>
      <c r="P9" s="18">
        <f t="shared" si="0"/>
        <v>336556666.66666669</v>
      </c>
    </row>
    <row r="10" spans="1:16" ht="41.4" x14ac:dyDescent="0.25">
      <c r="A10" s="31"/>
      <c r="B10" s="10" t="s">
        <v>24</v>
      </c>
      <c r="C10" s="14"/>
      <c r="D10" s="4">
        <v>0.3</v>
      </c>
      <c r="E10" s="4">
        <v>0.3</v>
      </c>
      <c r="F10" s="36">
        <v>0.3</v>
      </c>
      <c r="G10" s="36">
        <v>0.24</v>
      </c>
      <c r="H10" s="4">
        <v>0.18</v>
      </c>
      <c r="J10" s="15" t="s">
        <v>25</v>
      </c>
      <c r="K10" s="4">
        <f>(K9-$K$9)/$K$9</f>
        <v>0</v>
      </c>
      <c r="L10" s="4">
        <f t="shared" ref="L10:P10" si="1">(L9-$K$9)/$K$9</f>
        <v>-0.1429505560918167</v>
      </c>
      <c r="M10" s="4">
        <f t="shared" si="1"/>
        <v>-6.2540868290169874E-2</v>
      </c>
      <c r="N10" s="4">
        <f t="shared" si="1"/>
        <v>0.20013077852854333</v>
      </c>
      <c r="O10" s="4">
        <f t="shared" si="1"/>
        <v>0.30454683689126161</v>
      </c>
      <c r="P10" s="4">
        <f t="shared" si="1"/>
        <v>1.0006538926427171</v>
      </c>
    </row>
    <row r="11" spans="1:16" x14ac:dyDescent="0.25">
      <c r="A11" s="9"/>
      <c r="C11" s="1"/>
      <c r="D11" s="1"/>
      <c r="E11" s="1"/>
      <c r="F11" s="1"/>
      <c r="G11" s="1"/>
      <c r="H11" s="1"/>
    </row>
    <row r="12" spans="1:16" ht="27.6" x14ac:dyDescent="0.25">
      <c r="A12" s="31">
        <v>2</v>
      </c>
      <c r="B12" s="10" t="s">
        <v>19</v>
      </c>
      <c r="C12" s="4">
        <v>0.35</v>
      </c>
      <c r="D12" s="4">
        <v>0.3</v>
      </c>
      <c r="E12" s="4">
        <v>0.22</v>
      </c>
      <c r="F12" s="36">
        <v>0.15</v>
      </c>
      <c r="G12" s="36">
        <v>0.12</v>
      </c>
      <c r="H12" s="4">
        <v>0.14000000000000001</v>
      </c>
      <c r="J12" s="15" t="s">
        <v>31</v>
      </c>
      <c r="K12" s="18">
        <f t="shared" ref="K12:P12" si="2">($K$1/$K$2)*(($K$2+$K$3)*$M$1/C12)-$K$1-$M$2</f>
        <v>144175714.2857143</v>
      </c>
      <c r="L12" s="18">
        <f t="shared" si="2"/>
        <v>168223333.33333334</v>
      </c>
      <c r="M12" s="18">
        <f t="shared" si="2"/>
        <v>229435454.54545453</v>
      </c>
      <c r="N12" s="18">
        <f t="shared" si="2"/>
        <v>336556666.66666669</v>
      </c>
      <c r="O12" s="18">
        <f t="shared" si="2"/>
        <v>420723333.33333337</v>
      </c>
      <c r="P12" s="18">
        <f t="shared" si="2"/>
        <v>360604285.71428567</v>
      </c>
    </row>
    <row r="13" spans="1:16" ht="41.4" x14ac:dyDescent="0.25">
      <c r="A13" s="31"/>
      <c r="B13" s="10" t="s">
        <v>24</v>
      </c>
      <c r="C13" s="14"/>
      <c r="D13" s="4">
        <v>0.35</v>
      </c>
      <c r="E13" s="4">
        <v>0.31</v>
      </c>
      <c r="F13" s="36">
        <v>0.3</v>
      </c>
      <c r="G13" s="36">
        <v>0.18</v>
      </c>
      <c r="H13" s="4">
        <v>0.23</v>
      </c>
      <c r="J13" s="15" t="s">
        <v>25</v>
      </c>
      <c r="K13" s="4">
        <f>(K12-$K$12)/$K$12</f>
        <v>0</v>
      </c>
      <c r="L13" s="4">
        <f t="shared" ref="L13:P13" si="3">(L12-$K$12)/$K$12</f>
        <v>0.16679382631643264</v>
      </c>
      <c r="M13" s="4">
        <f t="shared" si="3"/>
        <v>0.59135992966735196</v>
      </c>
      <c r="N13" s="4">
        <f t="shared" si="3"/>
        <v>1.3343506105314613</v>
      </c>
      <c r="O13" s="4">
        <f t="shared" si="3"/>
        <v>1.9181290026389759</v>
      </c>
      <c r="P13" s="4">
        <f t="shared" si="3"/>
        <v>1.5011444368478934</v>
      </c>
    </row>
    <row r="14" spans="1:16" x14ac:dyDescent="0.25">
      <c r="A14" s="13"/>
    </row>
    <row r="15" spans="1:16" ht="27.6" x14ac:dyDescent="0.25">
      <c r="A15" s="25">
        <v>3</v>
      </c>
      <c r="B15" s="10" t="s">
        <v>19</v>
      </c>
      <c r="C15" s="4">
        <v>0.51</v>
      </c>
      <c r="D15" s="4">
        <v>0.45</v>
      </c>
      <c r="E15" s="4">
        <v>0.4</v>
      </c>
      <c r="F15" s="36">
        <v>0.39</v>
      </c>
      <c r="G15" s="36">
        <v>0.37</v>
      </c>
      <c r="H15" s="4">
        <v>0.3</v>
      </c>
      <c r="J15" s="15" t="s">
        <v>31</v>
      </c>
      <c r="K15" s="18">
        <f t="shared" ref="K15:P15" si="4">($K$1/$K$2)*(($K$2+$K$3)*$M$1/C15)-$K$1-$M$2</f>
        <v>98909607.843137249</v>
      </c>
      <c r="L15" s="18">
        <f t="shared" si="4"/>
        <v>112112222.22222222</v>
      </c>
      <c r="M15" s="18">
        <f t="shared" si="4"/>
        <v>126140000</v>
      </c>
      <c r="N15" s="18">
        <f t="shared" si="4"/>
        <v>129377179.48717947</v>
      </c>
      <c r="O15" s="18">
        <f t="shared" si="4"/>
        <v>136376486.48648649</v>
      </c>
      <c r="P15" s="18">
        <f t="shared" si="4"/>
        <v>168223333.33333334</v>
      </c>
    </row>
    <row r="16" spans="1:16" ht="41.4" x14ac:dyDescent="0.25">
      <c r="A16" s="25"/>
      <c r="B16" s="10" t="s">
        <v>24</v>
      </c>
      <c r="C16" s="14"/>
      <c r="D16" s="4">
        <v>0.51</v>
      </c>
      <c r="E16" s="4">
        <v>0.45</v>
      </c>
      <c r="F16" s="36">
        <v>0.5</v>
      </c>
      <c r="G16" s="36">
        <v>0.39</v>
      </c>
      <c r="H16" s="4">
        <v>0.33</v>
      </c>
      <c r="J16" s="15" t="s">
        <v>25</v>
      </c>
      <c r="K16" s="4">
        <f>(K15-$K$9)/$K$9</f>
        <v>-0.41203395579405999</v>
      </c>
      <c r="L16" s="4">
        <f t="shared" ref="L16" si="5">(L15-$K$9)/$K$9</f>
        <v>-0.33355129754757235</v>
      </c>
      <c r="M16" s="4">
        <f t="shared" ref="M16" si="6">(M15-$K$9)/$K$9</f>
        <v>-0.25016347316067927</v>
      </c>
      <c r="N16" s="4">
        <f t="shared" ref="N16" si="7">(N15-$K$9)/$K$9</f>
        <v>-0.23092012907139636</v>
      </c>
      <c r="O16" s="4">
        <f t="shared" ref="O16" si="8">(O15-$K$9)/$K$9</f>
        <v>-0.18931289860808159</v>
      </c>
      <c r="P16" s="4">
        <f t="shared" ref="P16" si="9">(P15-$K$9)/$K$9</f>
        <v>0</v>
      </c>
    </row>
    <row r="17" spans="1:16" x14ac:dyDescent="0.25">
      <c r="A17" s="13"/>
    </row>
    <row r="18" spans="1:16" ht="27.6" x14ac:dyDescent="0.25">
      <c r="A18" s="25">
        <v>4</v>
      </c>
      <c r="B18" s="10" t="s">
        <v>19</v>
      </c>
      <c r="C18" s="4">
        <v>0.6</v>
      </c>
      <c r="D18" s="4">
        <v>0.55000000000000004</v>
      </c>
      <c r="E18" s="4">
        <v>0.53</v>
      </c>
      <c r="F18" s="36">
        <v>0.5</v>
      </c>
      <c r="G18" s="36">
        <v>0.45</v>
      </c>
      <c r="H18" s="4">
        <v>0.36</v>
      </c>
      <c r="J18" s="15" t="s">
        <v>31</v>
      </c>
      <c r="K18" s="18">
        <f t="shared" ref="K18:P18" si="10">($K$1/$K$2)*(($K$2+$K$3)*$M$1/C18)-$K$1-$M$2</f>
        <v>84056666.666666672</v>
      </c>
      <c r="L18" s="18">
        <f t="shared" si="10"/>
        <v>91708181.818181813</v>
      </c>
      <c r="M18" s="18">
        <f t="shared" si="10"/>
        <v>95173018.867924511</v>
      </c>
      <c r="N18" s="18">
        <f t="shared" si="10"/>
        <v>100890000</v>
      </c>
      <c r="O18" s="18">
        <f t="shared" si="10"/>
        <v>112112222.22222222</v>
      </c>
      <c r="P18" s="18">
        <f t="shared" si="10"/>
        <v>140167777.77777776</v>
      </c>
    </row>
    <row r="19" spans="1:16" ht="41.4" x14ac:dyDescent="0.25">
      <c r="A19" s="25"/>
      <c r="B19" s="10" t="s">
        <v>24</v>
      </c>
      <c r="C19" s="14"/>
      <c r="D19" s="4">
        <v>0.6</v>
      </c>
      <c r="E19" s="4">
        <v>0.6</v>
      </c>
      <c r="F19" s="36">
        <v>0.57999999999999996</v>
      </c>
      <c r="G19" s="36">
        <v>0.52</v>
      </c>
      <c r="H19" s="4">
        <v>0.48</v>
      </c>
      <c r="J19" s="15" t="s">
        <v>25</v>
      </c>
      <c r="K19" s="4">
        <f>(K18-$K$18)/$K$18</f>
        <v>0</v>
      </c>
      <c r="L19" s="4">
        <f t="shared" ref="L19:P19" si="11">(L18-$K$18)/$K$18</f>
        <v>9.1028058272377449E-2</v>
      </c>
      <c r="M19" s="4">
        <f t="shared" si="11"/>
        <v>0.13224831107496338</v>
      </c>
      <c r="N19" s="4">
        <f t="shared" si="11"/>
        <v>0.2002617281992306</v>
      </c>
      <c r="O19" s="4">
        <f t="shared" si="11"/>
        <v>0.33376954699871775</v>
      </c>
      <c r="P19" s="4">
        <f t="shared" si="11"/>
        <v>0.66753909399743527</v>
      </c>
    </row>
    <row r="20" spans="1:16" x14ac:dyDescent="0.25">
      <c r="A20" s="13"/>
    </row>
    <row r="21" spans="1:16" ht="27.6" x14ac:dyDescent="0.25">
      <c r="A21" s="25">
        <v>5</v>
      </c>
      <c r="B21" s="10" t="s">
        <v>19</v>
      </c>
      <c r="C21" s="4">
        <v>0.42</v>
      </c>
      <c r="D21" s="4">
        <v>0.38</v>
      </c>
      <c r="E21" s="4">
        <v>0.36</v>
      </c>
      <c r="F21" s="36">
        <v>0.35</v>
      </c>
      <c r="G21" s="36">
        <v>0.32</v>
      </c>
      <c r="H21" s="4">
        <v>0.24</v>
      </c>
      <c r="J21" s="10" t="s">
        <v>19</v>
      </c>
      <c r="K21" s="18">
        <f t="shared" ref="K21" si="12">($K$1/$K$2)*(($K$2+$K$3)*$M$1/C21)-$K$1-$M$2</f>
        <v>120128095.23809524</v>
      </c>
      <c r="L21" s="18">
        <f t="shared" ref="L21" si="13">($K$1/$K$2)*(($K$2+$K$3)*$M$1/D21)-$K$1-$M$2</f>
        <v>132784736.84210525</v>
      </c>
      <c r="M21" s="18">
        <f t="shared" ref="M21" si="14">($K$1/$K$2)*(($K$2+$K$3)*$M$1/E21)-$K$1-$M$2</f>
        <v>140167777.77777776</v>
      </c>
      <c r="N21" s="18">
        <f t="shared" ref="N21" si="15">($K$1/$K$2)*(($K$2+$K$3)*$M$1/F21)-$K$1-$M$2</f>
        <v>144175714.2857143</v>
      </c>
      <c r="O21" s="18">
        <f t="shared" ref="O21" si="16">($K$1/$K$2)*(($K$2+$K$3)*$M$1/G21)-$K$1-$M$2</f>
        <v>157702500</v>
      </c>
      <c r="P21" s="18">
        <f t="shared" ref="P21" si="17">($K$1/$K$2)*(($K$2+$K$3)*$M$1/H21)-$K$1-$M$2</f>
        <v>210306666.66666669</v>
      </c>
    </row>
    <row r="22" spans="1:16" ht="41.4" x14ac:dyDescent="0.25">
      <c r="A22" s="25"/>
      <c r="B22" s="10" t="s">
        <v>24</v>
      </c>
      <c r="C22" s="14"/>
      <c r="D22" s="4">
        <v>0.42</v>
      </c>
      <c r="E22" s="4">
        <v>0.42</v>
      </c>
      <c r="F22" s="36">
        <v>0.42</v>
      </c>
      <c r="G22" s="36">
        <v>0.38</v>
      </c>
      <c r="H22" s="4">
        <v>0.3</v>
      </c>
      <c r="J22" s="10" t="s">
        <v>22</v>
      </c>
      <c r="K22" s="4">
        <f>(K21-$K$18)/$K$18</f>
        <v>0.4291322747126371</v>
      </c>
      <c r="L22" s="4">
        <f t="shared" ref="L22:P22" si="18">(L21-$K$18)/$K$18</f>
        <v>0.57970500268198333</v>
      </c>
      <c r="M22" s="4">
        <f t="shared" si="18"/>
        <v>0.66753909399743527</v>
      </c>
      <c r="N22" s="4">
        <f t="shared" si="18"/>
        <v>0.71522045785439536</v>
      </c>
      <c r="O22" s="4">
        <f t="shared" si="18"/>
        <v>0.87614506087163413</v>
      </c>
      <c r="P22" s="4">
        <f t="shared" si="18"/>
        <v>1.5019629614942303</v>
      </c>
    </row>
    <row r="23" spans="1:16" x14ac:dyDescent="0.25">
      <c r="A23" s="13"/>
    </row>
    <row r="24" spans="1:16" ht="27.6" x14ac:dyDescent="0.25">
      <c r="A24" s="25">
        <v>6</v>
      </c>
      <c r="B24" s="10" t="s">
        <v>19</v>
      </c>
      <c r="C24" s="4">
        <v>1.34</v>
      </c>
      <c r="D24" s="4">
        <v>1.28</v>
      </c>
      <c r="E24" s="4">
        <v>1.26</v>
      </c>
      <c r="F24" s="4">
        <v>1.21</v>
      </c>
      <c r="G24" s="36">
        <v>1.1299999999999999</v>
      </c>
      <c r="H24" s="36">
        <v>0.88</v>
      </c>
      <c r="J24" s="10" t="s">
        <v>19</v>
      </c>
      <c r="K24" s="18">
        <f t="shared" ref="K24" si="19">($K$1/$K$2)*(($K$2+$K$3)*$M$1/C24)-$K$1-$M$2</f>
        <v>37576567.164179102</v>
      </c>
      <c r="L24" s="18">
        <f t="shared" ref="L24" si="20">($K$1/$K$2)*(($K$2+$K$3)*$M$1/D24)-$K$1-$M$2</f>
        <v>39343125</v>
      </c>
      <c r="M24" s="18">
        <f t="shared" ref="M24" si="21">($K$1/$K$2)*(($K$2+$K$3)*$M$1/E24)-$K$1-$M$2</f>
        <v>39969365.079365075</v>
      </c>
      <c r="N24" s="18">
        <f t="shared" ref="N24" si="22">($K$1/$K$2)*(($K$2+$K$3)*$M$1/F24)-$K$1-$M$2</f>
        <v>41625537.190082647</v>
      </c>
      <c r="O24" s="18">
        <f t="shared" ref="O24" si="23">($K$1/$K$2)*(($K$2+$K$3)*$M$1/G24)-$K$1-$M$2</f>
        <v>44580265.486725673</v>
      </c>
      <c r="P24" s="18">
        <f t="shared" ref="P24" si="24">($K$1/$K$2)*(($K$2+$K$3)*$M$1/H24)-$K$1-$M$2</f>
        <v>57276363.636363633</v>
      </c>
    </row>
    <row r="25" spans="1:16" ht="41.4" x14ac:dyDescent="0.25">
      <c r="A25" s="25"/>
      <c r="B25" s="10" t="s">
        <v>24</v>
      </c>
      <c r="C25" s="14"/>
      <c r="D25" s="4">
        <v>1.34</v>
      </c>
      <c r="E25" s="4">
        <v>1.34</v>
      </c>
      <c r="F25" s="4">
        <v>1.34</v>
      </c>
      <c r="G25" s="36">
        <v>1.32</v>
      </c>
      <c r="H25" s="36">
        <v>1.1200000000000001</v>
      </c>
      <c r="J25" s="10" t="s">
        <v>20</v>
      </c>
      <c r="K25" s="4">
        <f>(K24-$K$18)/$K$18</f>
        <v>-0.55296148831130865</v>
      </c>
      <c r="L25" s="4">
        <f t="shared" ref="L25:P25" si="25">(L24-$K$18)/$K$18</f>
        <v>-0.53194521552920648</v>
      </c>
      <c r="M25" s="4">
        <f t="shared" si="25"/>
        <v>-0.52449500242655667</v>
      </c>
      <c r="N25" s="4">
        <f t="shared" si="25"/>
        <v>-0.50479195951045752</v>
      </c>
      <c r="O25" s="4">
        <f t="shared" si="25"/>
        <v>-0.46964033604244354</v>
      </c>
      <c r="P25" s="4">
        <f t="shared" si="25"/>
        <v>-0.31859820395332161</v>
      </c>
    </row>
    <row r="27" spans="1:16" x14ac:dyDescent="0.25">
      <c r="B27" s="11" t="s">
        <v>59</v>
      </c>
    </row>
  </sheetData>
  <mergeCells count="8">
    <mergeCell ref="L7:P7"/>
    <mergeCell ref="A18:A19"/>
    <mergeCell ref="A21:A22"/>
    <mergeCell ref="A24:A25"/>
    <mergeCell ref="A9:A10"/>
    <mergeCell ref="A12:A13"/>
    <mergeCell ref="A15:A16"/>
    <mergeCell ref="D7:H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CB3B-6949-485A-BD26-0AE53459D1FC}">
  <dimension ref="A1:L60"/>
  <sheetViews>
    <sheetView topLeftCell="A6" workbookViewId="0">
      <selection activeCell="A24" sqref="A24:A30"/>
    </sheetView>
  </sheetViews>
  <sheetFormatPr baseColWidth="10" defaultRowHeight="13.8" x14ac:dyDescent="0.3"/>
  <cols>
    <col min="1" max="16384" width="11.5546875" style="1"/>
  </cols>
  <sheetData>
    <row r="1" spans="1:12" x14ac:dyDescent="0.3">
      <c r="A1" s="30" t="s">
        <v>9</v>
      </c>
      <c r="B1" s="30"/>
      <c r="C1" s="30"/>
      <c r="D1" s="30"/>
      <c r="E1" s="30"/>
      <c r="F1" s="30"/>
      <c r="G1" s="30"/>
      <c r="H1" s="30"/>
      <c r="I1" s="30"/>
      <c r="L1" s="5" t="s">
        <v>49</v>
      </c>
    </row>
    <row r="2" spans="1:12" x14ac:dyDescent="0.3">
      <c r="A2" s="30"/>
      <c r="B2" s="30"/>
      <c r="C2" s="30"/>
      <c r="D2" s="30"/>
      <c r="E2" s="30"/>
      <c r="F2" s="30"/>
      <c r="G2" s="30"/>
      <c r="H2" s="30"/>
      <c r="I2" s="30"/>
      <c r="L2" s="33" t="s">
        <v>48</v>
      </c>
    </row>
    <row r="4" spans="1:12" x14ac:dyDescent="0.3">
      <c r="A4" s="5" t="s">
        <v>8</v>
      </c>
    </row>
    <row r="5" spans="1:12" x14ac:dyDescent="0.3">
      <c r="A5" s="5"/>
    </row>
    <row r="6" spans="1:12" x14ac:dyDescent="0.3">
      <c r="A6" s="5"/>
    </row>
    <row r="7" spans="1:12" x14ac:dyDescent="0.3">
      <c r="A7" s="5"/>
    </row>
    <row r="8" spans="1:12" x14ac:dyDescent="0.3">
      <c r="A8" s="5"/>
    </row>
    <row r="9" spans="1:12" x14ac:dyDescent="0.3">
      <c r="A9" s="5"/>
    </row>
    <row r="10" spans="1:12" x14ac:dyDescent="0.3">
      <c r="A10" s="5" t="s">
        <v>12</v>
      </c>
      <c r="C10" s="1" t="s">
        <v>42</v>
      </c>
      <c r="D10" s="1">
        <v>0.45</v>
      </c>
      <c r="E10" s="1" t="s">
        <v>3</v>
      </c>
      <c r="F10" s="1">
        <v>1.05</v>
      </c>
      <c r="G10" s="1" t="s">
        <v>43</v>
      </c>
      <c r="H10" s="1">
        <v>0.3</v>
      </c>
    </row>
    <row r="11" spans="1:12" x14ac:dyDescent="0.3">
      <c r="A11" s="5"/>
      <c r="C11" s="1" t="s">
        <v>44</v>
      </c>
      <c r="D11" s="1">
        <v>2.35</v>
      </c>
      <c r="E11" s="1" t="s">
        <v>45</v>
      </c>
      <c r="F11" s="1">
        <v>0.2</v>
      </c>
    </row>
    <row r="12" spans="1:12" x14ac:dyDescent="0.3">
      <c r="A12" s="5" t="s">
        <v>11</v>
      </c>
      <c r="C12" s="33" t="s">
        <v>65</v>
      </c>
    </row>
    <row r="13" spans="1:12" x14ac:dyDescent="0.3">
      <c r="A13" s="5"/>
    </row>
    <row r="14" spans="1:12" x14ac:dyDescent="0.3">
      <c r="A14" s="5" t="s">
        <v>17</v>
      </c>
    </row>
    <row r="15" spans="1:12" x14ac:dyDescent="0.3">
      <c r="A15" s="5" t="s">
        <v>18</v>
      </c>
    </row>
    <row r="16" spans="1:12" x14ac:dyDescent="0.3">
      <c r="A16" s="5" t="s">
        <v>21</v>
      </c>
    </row>
    <row r="17" spans="1:9" x14ac:dyDescent="0.3">
      <c r="A17" s="5"/>
    </row>
    <row r="18" spans="1:9" x14ac:dyDescent="0.3">
      <c r="A18" s="37" t="s">
        <v>66</v>
      </c>
      <c r="B18" s="37"/>
      <c r="C18" s="37"/>
      <c r="D18" s="37"/>
      <c r="E18" s="37"/>
      <c r="F18" s="37"/>
      <c r="G18" s="37"/>
      <c r="H18" s="37"/>
      <c r="I18" s="37"/>
    </row>
    <row r="20" spans="1:9" x14ac:dyDescent="0.3">
      <c r="A20" s="29" t="s">
        <v>10</v>
      </c>
      <c r="B20" s="29"/>
      <c r="C20" s="29"/>
      <c r="D20" s="29"/>
      <c r="E20" s="29"/>
      <c r="F20" s="29"/>
      <c r="G20" s="29"/>
      <c r="H20" s="29"/>
      <c r="I20" s="29"/>
    </row>
    <row r="22" spans="1:9" x14ac:dyDescent="0.3">
      <c r="D22" s="22" t="s">
        <v>14</v>
      </c>
      <c r="E22" s="23"/>
      <c r="F22" s="23"/>
      <c r="G22" s="23"/>
      <c r="H22" s="23"/>
      <c r="I22" s="24"/>
    </row>
    <row r="23" spans="1:9" x14ac:dyDescent="0.3">
      <c r="A23" s="6" t="s">
        <v>0</v>
      </c>
      <c r="D23" s="2" t="s">
        <v>64</v>
      </c>
      <c r="E23" s="2">
        <v>5</v>
      </c>
      <c r="F23" s="2">
        <v>4</v>
      </c>
      <c r="G23" s="2">
        <v>3</v>
      </c>
      <c r="H23" s="2">
        <v>2</v>
      </c>
      <c r="I23" s="2">
        <v>1</v>
      </c>
    </row>
    <row r="24" spans="1:9" x14ac:dyDescent="0.3">
      <c r="A24" s="25">
        <v>1</v>
      </c>
      <c r="B24" s="26" t="s">
        <v>1</v>
      </c>
      <c r="C24" s="3" t="s">
        <v>61</v>
      </c>
      <c r="D24" s="4"/>
      <c r="E24" s="4"/>
      <c r="F24" s="4"/>
      <c r="G24" s="4"/>
      <c r="H24" s="4"/>
      <c r="I24" s="4"/>
    </row>
    <row r="25" spans="1:9" x14ac:dyDescent="0.3">
      <c r="A25" s="25"/>
      <c r="B25" s="27"/>
      <c r="C25" s="3" t="s">
        <v>5</v>
      </c>
      <c r="D25" s="4"/>
      <c r="E25" s="4"/>
      <c r="F25" s="4"/>
      <c r="G25" s="4"/>
      <c r="H25" s="4"/>
      <c r="I25" s="4"/>
    </row>
    <row r="26" spans="1:9" x14ac:dyDescent="0.3">
      <c r="A26" s="25"/>
      <c r="B26" s="27"/>
      <c r="C26" s="3" t="s">
        <v>62</v>
      </c>
      <c r="D26" s="4"/>
      <c r="E26" s="4"/>
      <c r="F26" s="4"/>
      <c r="G26" s="4"/>
      <c r="H26" s="4"/>
      <c r="I26" s="4"/>
    </row>
    <row r="27" spans="1:9" x14ac:dyDescent="0.3">
      <c r="A27" s="25"/>
      <c r="B27" s="27"/>
      <c r="C27" s="3" t="s">
        <v>2</v>
      </c>
      <c r="D27" s="4"/>
      <c r="E27" s="4"/>
      <c r="F27" s="4"/>
      <c r="G27" s="4"/>
      <c r="H27" s="4"/>
      <c r="I27" s="4"/>
    </row>
    <row r="28" spans="1:9" x14ac:dyDescent="0.3">
      <c r="A28" s="25"/>
      <c r="B28" s="27"/>
      <c r="C28" s="3" t="s">
        <v>3</v>
      </c>
      <c r="D28" s="4"/>
      <c r="E28" s="4"/>
      <c r="F28" s="4"/>
      <c r="G28" s="4"/>
      <c r="H28" s="4"/>
      <c r="I28" s="4"/>
    </row>
    <row r="29" spans="1:9" x14ac:dyDescent="0.3">
      <c r="A29" s="25"/>
      <c r="B29" s="27"/>
      <c r="C29" s="3" t="s">
        <v>4</v>
      </c>
      <c r="D29" s="4"/>
      <c r="E29" s="4"/>
      <c r="F29" s="4"/>
      <c r="G29" s="4"/>
      <c r="H29" s="4"/>
      <c r="I29" s="4"/>
    </row>
    <row r="30" spans="1:9" x14ac:dyDescent="0.3">
      <c r="A30" s="25"/>
      <c r="B30" s="28"/>
      <c r="C30" s="3" t="s">
        <v>63</v>
      </c>
      <c r="D30" s="4"/>
      <c r="E30" s="4"/>
      <c r="F30" s="4"/>
      <c r="G30" s="4"/>
      <c r="H30" s="4"/>
      <c r="I30" s="4"/>
    </row>
    <row r="32" spans="1:9" x14ac:dyDescent="0.3">
      <c r="D32" s="22" t="s">
        <v>14</v>
      </c>
      <c r="E32" s="23"/>
      <c r="F32" s="23"/>
      <c r="G32" s="23"/>
      <c r="H32" s="23"/>
      <c r="I32" s="24"/>
    </row>
    <row r="33" spans="1:9" x14ac:dyDescent="0.3">
      <c r="A33" s="12" t="s">
        <v>0</v>
      </c>
      <c r="D33" s="2" t="s">
        <v>7</v>
      </c>
      <c r="E33" s="2">
        <v>1</v>
      </c>
      <c r="F33" s="2">
        <v>2</v>
      </c>
      <c r="G33" s="2">
        <v>3</v>
      </c>
      <c r="H33" s="2">
        <v>4</v>
      </c>
      <c r="I33" s="2">
        <v>5</v>
      </c>
    </row>
    <row r="34" spans="1:9" x14ac:dyDescent="0.3">
      <c r="A34" s="25">
        <v>2</v>
      </c>
      <c r="B34" s="26" t="s">
        <v>1</v>
      </c>
      <c r="C34" s="3" t="s">
        <v>61</v>
      </c>
      <c r="D34" s="4"/>
      <c r="E34" s="4"/>
      <c r="F34" s="4"/>
      <c r="G34" s="4"/>
      <c r="H34" s="4"/>
      <c r="I34" s="4"/>
    </row>
    <row r="35" spans="1:9" x14ac:dyDescent="0.3">
      <c r="A35" s="25"/>
      <c r="B35" s="27"/>
      <c r="C35" s="3" t="s">
        <v>5</v>
      </c>
      <c r="D35" s="4"/>
      <c r="E35" s="4"/>
      <c r="F35" s="4"/>
      <c r="G35" s="4"/>
      <c r="H35" s="4"/>
      <c r="I35" s="4"/>
    </row>
    <row r="36" spans="1:9" x14ac:dyDescent="0.3">
      <c r="A36" s="25"/>
      <c r="B36" s="27"/>
      <c r="C36" s="3" t="s">
        <v>62</v>
      </c>
      <c r="D36" s="4"/>
      <c r="E36" s="4"/>
      <c r="F36" s="4"/>
      <c r="G36" s="4"/>
      <c r="H36" s="4"/>
      <c r="I36" s="4"/>
    </row>
    <row r="37" spans="1:9" x14ac:dyDescent="0.3">
      <c r="A37" s="25"/>
      <c r="B37" s="27"/>
      <c r="C37" s="3" t="s">
        <v>2</v>
      </c>
      <c r="D37" s="4"/>
      <c r="E37" s="4"/>
      <c r="F37" s="4"/>
      <c r="G37" s="4"/>
      <c r="H37" s="4"/>
      <c r="I37" s="4"/>
    </row>
    <row r="38" spans="1:9" x14ac:dyDescent="0.3">
      <c r="A38" s="25"/>
      <c r="B38" s="27"/>
      <c r="C38" s="3" t="s">
        <v>3</v>
      </c>
      <c r="D38" s="4"/>
      <c r="E38" s="4"/>
      <c r="F38" s="4"/>
      <c r="G38" s="4"/>
      <c r="H38" s="4"/>
      <c r="I38" s="4"/>
    </row>
    <row r="39" spans="1:9" x14ac:dyDescent="0.3">
      <c r="A39" s="25"/>
      <c r="B39" s="27"/>
      <c r="C39" s="3" t="s">
        <v>4</v>
      </c>
      <c r="D39" s="4"/>
      <c r="E39" s="4"/>
      <c r="F39" s="4"/>
      <c r="G39" s="4"/>
      <c r="H39" s="4"/>
      <c r="I39" s="4"/>
    </row>
    <row r="40" spans="1:9" x14ac:dyDescent="0.3">
      <c r="A40" s="25"/>
      <c r="B40" s="28"/>
      <c r="C40" s="3" t="s">
        <v>63</v>
      </c>
      <c r="D40" s="4"/>
      <c r="E40" s="4"/>
      <c r="F40" s="4"/>
      <c r="G40" s="4"/>
      <c r="H40" s="4"/>
      <c r="I40" s="4"/>
    </row>
    <row r="43" spans="1:9" x14ac:dyDescent="0.3">
      <c r="D43" s="22" t="s">
        <v>13</v>
      </c>
      <c r="E43" s="23"/>
      <c r="F43" s="23"/>
      <c r="G43" s="23"/>
      <c r="H43" s="23"/>
      <c r="I43" s="24"/>
    </row>
    <row r="44" spans="1:9" x14ac:dyDescent="0.3">
      <c r="A44" s="6" t="s">
        <v>0</v>
      </c>
      <c r="D44" s="2">
        <v>0</v>
      </c>
      <c r="E44" s="2" t="s">
        <v>15</v>
      </c>
      <c r="F44" s="2" t="s">
        <v>15</v>
      </c>
      <c r="G44" s="2" t="s">
        <v>15</v>
      </c>
      <c r="H44" s="2" t="s">
        <v>15</v>
      </c>
      <c r="I44" s="2" t="s">
        <v>15</v>
      </c>
    </row>
    <row r="45" spans="1:9" x14ac:dyDescent="0.3">
      <c r="A45" s="25">
        <v>1</v>
      </c>
      <c r="B45" s="26" t="s">
        <v>1</v>
      </c>
      <c r="C45" s="3" t="s">
        <v>4</v>
      </c>
      <c r="D45" s="4"/>
      <c r="E45" s="4"/>
      <c r="F45" s="4"/>
      <c r="G45" s="4"/>
      <c r="H45" s="4"/>
      <c r="I45" s="4"/>
    </row>
    <row r="46" spans="1:9" x14ac:dyDescent="0.3">
      <c r="A46" s="25"/>
      <c r="B46" s="27"/>
      <c r="C46" s="3" t="s">
        <v>3</v>
      </c>
      <c r="D46" s="4"/>
      <c r="E46" s="4"/>
      <c r="F46" s="4"/>
      <c r="G46" s="4"/>
      <c r="H46" s="4"/>
      <c r="I46" s="4"/>
    </row>
    <row r="47" spans="1:9" x14ac:dyDescent="0.3">
      <c r="A47" s="25"/>
      <c r="B47" s="27"/>
      <c r="C47" s="3" t="s">
        <v>2</v>
      </c>
      <c r="D47" s="4"/>
      <c r="E47" s="4"/>
      <c r="F47" s="4"/>
      <c r="G47" s="4"/>
      <c r="H47" s="4"/>
      <c r="I47" s="4"/>
    </row>
    <row r="48" spans="1:9" x14ac:dyDescent="0.3">
      <c r="A48" s="25"/>
      <c r="B48" s="27"/>
      <c r="C48" s="3" t="s">
        <v>5</v>
      </c>
      <c r="D48" s="4"/>
      <c r="E48" s="4"/>
      <c r="F48" s="4"/>
      <c r="G48" s="4"/>
      <c r="H48" s="4"/>
      <c r="I48" s="4"/>
    </row>
    <row r="49" spans="1:9" x14ac:dyDescent="0.3">
      <c r="A49" s="25"/>
      <c r="B49" s="28"/>
      <c r="C49" s="3" t="s">
        <v>6</v>
      </c>
      <c r="D49" s="4"/>
      <c r="E49" s="4"/>
      <c r="F49" s="4"/>
      <c r="G49" s="4"/>
      <c r="H49" s="4"/>
      <c r="I49" s="4"/>
    </row>
    <row r="51" spans="1:9" x14ac:dyDescent="0.3">
      <c r="D51" s="22" t="s">
        <v>13</v>
      </c>
      <c r="E51" s="23"/>
      <c r="F51" s="23"/>
      <c r="G51" s="23"/>
      <c r="H51" s="23"/>
      <c r="I51" s="24"/>
    </row>
    <row r="52" spans="1:9" x14ac:dyDescent="0.3">
      <c r="D52" s="2">
        <v>0</v>
      </c>
      <c r="E52" s="2" t="s">
        <v>15</v>
      </c>
      <c r="F52" s="2" t="s">
        <v>15</v>
      </c>
      <c r="G52" s="2" t="s">
        <v>15</v>
      </c>
      <c r="H52" s="2" t="s">
        <v>15</v>
      </c>
      <c r="I52" s="2" t="s">
        <v>15</v>
      </c>
    </row>
    <row r="53" spans="1:9" x14ac:dyDescent="0.3">
      <c r="A53" s="25">
        <v>2</v>
      </c>
      <c r="B53" s="26" t="s">
        <v>1</v>
      </c>
      <c r="C53" s="3" t="s">
        <v>4</v>
      </c>
      <c r="D53" s="4"/>
      <c r="E53" s="4"/>
      <c r="F53" s="4"/>
      <c r="G53" s="4"/>
      <c r="H53" s="4"/>
      <c r="I53" s="4"/>
    </row>
    <row r="54" spans="1:9" x14ac:dyDescent="0.3">
      <c r="A54" s="25"/>
      <c r="B54" s="27"/>
      <c r="C54" s="3" t="s">
        <v>3</v>
      </c>
      <c r="D54" s="4"/>
      <c r="E54" s="4"/>
      <c r="F54" s="4"/>
      <c r="G54" s="4"/>
      <c r="H54" s="4"/>
      <c r="I54" s="4"/>
    </row>
    <row r="55" spans="1:9" x14ac:dyDescent="0.3">
      <c r="A55" s="25"/>
      <c r="B55" s="27"/>
      <c r="C55" s="3" t="s">
        <v>2</v>
      </c>
      <c r="D55" s="4"/>
      <c r="E55" s="4"/>
      <c r="F55" s="4"/>
      <c r="G55" s="4"/>
      <c r="H55" s="4"/>
      <c r="I55" s="4"/>
    </row>
    <row r="56" spans="1:9" x14ac:dyDescent="0.3">
      <c r="A56" s="25"/>
      <c r="B56" s="27"/>
      <c r="C56" s="3" t="s">
        <v>5</v>
      </c>
      <c r="D56" s="4"/>
      <c r="E56" s="4"/>
      <c r="F56" s="4"/>
      <c r="G56" s="4"/>
      <c r="H56" s="4"/>
      <c r="I56" s="4"/>
    </row>
    <row r="57" spans="1:9" x14ac:dyDescent="0.3">
      <c r="A57" s="25"/>
      <c r="B57" s="28"/>
      <c r="C57" s="3" t="s">
        <v>6</v>
      </c>
      <c r="D57" s="4"/>
      <c r="E57" s="4"/>
      <c r="F57" s="4"/>
      <c r="G57" s="4"/>
      <c r="H57" s="4"/>
      <c r="I57" s="4"/>
    </row>
    <row r="60" spans="1:9" x14ac:dyDescent="0.3">
      <c r="A60" s="21" t="s">
        <v>16</v>
      </c>
      <c r="B60" s="21"/>
      <c r="C60" s="21"/>
      <c r="D60" s="21"/>
      <c r="E60" s="21"/>
      <c r="F60" s="21"/>
      <c r="G60" s="21"/>
      <c r="H60" s="21"/>
      <c r="I60" s="21"/>
    </row>
  </sheetData>
  <mergeCells count="16">
    <mergeCell ref="A34:A40"/>
    <mergeCell ref="B34:B40"/>
    <mergeCell ref="A18:I18"/>
    <mergeCell ref="A1:I2"/>
    <mergeCell ref="D22:I22"/>
    <mergeCell ref="A24:A30"/>
    <mergeCell ref="B24:B30"/>
    <mergeCell ref="D32:I32"/>
    <mergeCell ref="A20:I20"/>
    <mergeCell ref="D43:I43"/>
    <mergeCell ref="A45:A49"/>
    <mergeCell ref="B45:B49"/>
    <mergeCell ref="D51:I51"/>
    <mergeCell ref="A53:A57"/>
    <mergeCell ref="B53:B57"/>
    <mergeCell ref="A60:I6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6C8AB-9537-4501-8BFA-98BFB0BB6CC9}">
  <dimension ref="A1:P27"/>
  <sheetViews>
    <sheetView workbookViewId="0">
      <selection activeCell="M3" sqref="M3"/>
    </sheetView>
  </sheetViews>
  <sheetFormatPr baseColWidth="10" defaultRowHeight="13.8" x14ac:dyDescent="0.25"/>
  <cols>
    <col min="1" max="16384" width="11.5546875" style="11"/>
  </cols>
  <sheetData>
    <row r="1" spans="1:16" x14ac:dyDescent="0.25">
      <c r="B1" s="11" t="s">
        <v>37</v>
      </c>
      <c r="J1" s="17" t="s">
        <v>26</v>
      </c>
      <c r="K1" s="17">
        <v>100000</v>
      </c>
      <c r="L1" s="17" t="s">
        <v>27</v>
      </c>
      <c r="M1" s="11">
        <v>5</v>
      </c>
    </row>
    <row r="2" spans="1:16" x14ac:dyDescent="0.25">
      <c r="B2" s="11" t="s">
        <v>34</v>
      </c>
      <c r="J2" s="17" t="s">
        <v>28</v>
      </c>
      <c r="K2" s="17">
        <v>1000</v>
      </c>
      <c r="L2" s="17" t="s">
        <v>29</v>
      </c>
      <c r="M2" s="11">
        <f>10*1000</f>
        <v>10000</v>
      </c>
    </row>
    <row r="3" spans="1:16" x14ac:dyDescent="0.25">
      <c r="B3" s="11" t="s">
        <v>35</v>
      </c>
      <c r="J3" s="11" t="s">
        <v>30</v>
      </c>
      <c r="K3" s="11">
        <v>100000</v>
      </c>
      <c r="L3" s="17"/>
    </row>
    <row r="4" spans="1:16" x14ac:dyDescent="0.25">
      <c r="B4" s="11" t="s">
        <v>38</v>
      </c>
      <c r="D4" s="11" t="s">
        <v>39</v>
      </c>
      <c r="L4" s="17"/>
    </row>
    <row r="5" spans="1:16" x14ac:dyDescent="0.25">
      <c r="B5" s="19" t="s">
        <v>36</v>
      </c>
      <c r="C5" s="19"/>
      <c r="D5" s="19"/>
      <c r="E5" s="19"/>
      <c r="F5" s="19"/>
      <c r="G5" s="19"/>
      <c r="H5" s="19"/>
      <c r="I5" s="19"/>
      <c r="J5" s="19"/>
      <c r="K5" s="19"/>
      <c r="L5" s="16"/>
      <c r="M5" s="19"/>
      <c r="N5" s="19"/>
      <c r="O5" s="19"/>
      <c r="P5" s="19"/>
    </row>
    <row r="6" spans="1:16" x14ac:dyDescent="0.25">
      <c r="L6" s="17"/>
    </row>
    <row r="7" spans="1:16" x14ac:dyDescent="0.25">
      <c r="A7" s="1"/>
      <c r="B7" s="1"/>
      <c r="D7" s="22" t="s">
        <v>14</v>
      </c>
      <c r="E7" s="23"/>
      <c r="F7" s="23"/>
      <c r="G7" s="23"/>
      <c r="H7" s="24"/>
      <c r="L7" s="22" t="s">
        <v>14</v>
      </c>
      <c r="M7" s="23"/>
      <c r="N7" s="23"/>
      <c r="O7" s="23"/>
      <c r="P7" s="24"/>
    </row>
    <row r="8" spans="1:16" x14ac:dyDescent="0.25">
      <c r="A8" s="8" t="s">
        <v>0</v>
      </c>
      <c r="B8" s="1"/>
      <c r="C8" s="2" t="s">
        <v>23</v>
      </c>
      <c r="D8" s="2">
        <v>5</v>
      </c>
      <c r="E8" s="2">
        <v>4</v>
      </c>
      <c r="F8" s="2">
        <v>3</v>
      </c>
      <c r="G8" s="2">
        <v>2</v>
      </c>
      <c r="H8" s="2">
        <v>1</v>
      </c>
      <c r="J8" s="1"/>
      <c r="K8" s="2" t="s">
        <v>32</v>
      </c>
      <c r="L8" s="2">
        <v>5</v>
      </c>
      <c r="M8" s="2">
        <v>4</v>
      </c>
      <c r="N8" s="2">
        <v>3</v>
      </c>
      <c r="O8" s="2">
        <v>2</v>
      </c>
      <c r="P8" s="2">
        <f>1/1</f>
        <v>1</v>
      </c>
    </row>
    <row r="9" spans="1:16" ht="27.6" x14ac:dyDescent="0.25">
      <c r="A9" s="31">
        <v>1</v>
      </c>
      <c r="B9" s="10" t="s">
        <v>19</v>
      </c>
      <c r="C9" s="4">
        <v>2.42</v>
      </c>
      <c r="D9" s="4">
        <v>2.56</v>
      </c>
      <c r="E9" s="4">
        <v>2.6</v>
      </c>
      <c r="F9" s="4">
        <v>2.65</v>
      </c>
      <c r="G9" s="36">
        <v>2.81</v>
      </c>
      <c r="H9" s="36">
        <v>2.61</v>
      </c>
      <c r="J9" s="15" t="s">
        <v>31</v>
      </c>
      <c r="K9" s="18">
        <f t="shared" ref="K9:P9" si="0">($K$1/$K$2)*(($K$2+$K$3)*$M$1/C9)-$K$1-$M$2</f>
        <v>20757768.595041323</v>
      </c>
      <c r="L9" s="18">
        <f t="shared" si="0"/>
        <v>19616562.5</v>
      </c>
      <c r="M9" s="18">
        <f t="shared" si="0"/>
        <v>19313076.92307692</v>
      </c>
      <c r="N9" s="18">
        <f t="shared" si="0"/>
        <v>18946603.773584906</v>
      </c>
      <c r="O9" s="18">
        <f t="shared" si="0"/>
        <v>17861530.249110322</v>
      </c>
      <c r="P9" s="18">
        <f t="shared" si="0"/>
        <v>19238659.00383142</v>
      </c>
    </row>
    <row r="10" spans="1:16" ht="41.4" x14ac:dyDescent="0.25">
      <c r="A10" s="31"/>
      <c r="B10" s="10" t="s">
        <v>24</v>
      </c>
      <c r="C10" s="14"/>
      <c r="D10" s="4">
        <v>2.42</v>
      </c>
      <c r="E10" s="4">
        <v>2.42</v>
      </c>
      <c r="F10" s="4">
        <v>2.4</v>
      </c>
      <c r="G10" s="36">
        <v>2.39</v>
      </c>
      <c r="H10" s="36">
        <v>1.95</v>
      </c>
      <c r="J10" s="15" t="s">
        <v>25</v>
      </c>
      <c r="K10" s="4">
        <f>(K9-$K$9)/$K$9</f>
        <v>0</v>
      </c>
      <c r="L10" s="4">
        <f t="shared" ref="L10:P10" si="1">(L9-$K$9)/$K$9</f>
        <v>-5.4977301139870018E-2</v>
      </c>
      <c r="M10" s="4">
        <f t="shared" si="1"/>
        <v>-6.9597638366077338E-2</v>
      </c>
      <c r="N10" s="4">
        <f t="shared" si="1"/>
        <v>-8.7252385205270747E-2</v>
      </c>
      <c r="O10" s="4">
        <f t="shared" si="1"/>
        <v>-0.13952551463661961</v>
      </c>
      <c r="P10" s="4">
        <f t="shared" si="1"/>
        <v>-7.3182701900472713E-2</v>
      </c>
    </row>
    <row r="11" spans="1:16" x14ac:dyDescent="0.25">
      <c r="A11" s="9"/>
      <c r="C11" s="1"/>
      <c r="D11" s="1"/>
      <c r="E11" s="1"/>
      <c r="F11" s="1"/>
      <c r="G11" s="1"/>
      <c r="H11" s="1"/>
    </row>
    <row r="12" spans="1:16" ht="27.6" x14ac:dyDescent="0.25">
      <c r="A12" s="31">
        <v>2</v>
      </c>
      <c r="B12" s="10" t="s">
        <v>19</v>
      </c>
      <c r="C12" s="4">
        <v>0.45</v>
      </c>
      <c r="D12" s="4">
        <v>0.48</v>
      </c>
      <c r="E12" s="4">
        <v>0.51</v>
      </c>
      <c r="F12" s="4">
        <v>0.53</v>
      </c>
      <c r="G12" s="36">
        <v>0.56999999999999995</v>
      </c>
      <c r="H12" s="36">
        <v>0.65</v>
      </c>
      <c r="J12" s="15" t="s">
        <v>31</v>
      </c>
      <c r="K12" s="18">
        <f t="shared" ref="K12:P12" si="2">($K$1/$K$2)*(($K$2+$K$3)*$M$1/C12)-$K$1-$M$2</f>
        <v>112112222.22222222</v>
      </c>
      <c r="L12" s="18">
        <f t="shared" si="2"/>
        <v>105098333.33333334</v>
      </c>
      <c r="M12" s="18">
        <f t="shared" si="2"/>
        <v>98909607.843137249</v>
      </c>
      <c r="N12" s="18">
        <f t="shared" si="2"/>
        <v>95173018.867924511</v>
      </c>
      <c r="O12" s="18">
        <f t="shared" si="2"/>
        <v>88486491.228070185</v>
      </c>
      <c r="P12" s="18">
        <f t="shared" si="2"/>
        <v>77582307.692307681</v>
      </c>
    </row>
    <row r="13" spans="1:16" ht="41.4" x14ac:dyDescent="0.25">
      <c r="A13" s="31"/>
      <c r="B13" s="10" t="s">
        <v>24</v>
      </c>
      <c r="C13" s="14"/>
      <c r="D13" s="4">
        <v>0.45</v>
      </c>
      <c r="E13" s="4">
        <v>0.45</v>
      </c>
      <c r="F13" s="4">
        <v>0.45</v>
      </c>
      <c r="G13" s="36">
        <v>0.45</v>
      </c>
      <c r="H13" s="36">
        <v>0.36</v>
      </c>
      <c r="J13" s="15" t="s">
        <v>25</v>
      </c>
      <c r="K13" s="4">
        <f>(K12-$K$12)/$K$12</f>
        <v>0</v>
      </c>
      <c r="L13" s="4">
        <f t="shared" ref="L13:P13" si="3">(L12-$K$12)/$K$12</f>
        <v>-6.2561322484415344E-2</v>
      </c>
      <c r="M13" s="4">
        <f t="shared" si="3"/>
        <v>-0.11776248938242909</v>
      </c>
      <c r="N13" s="4">
        <f t="shared" si="3"/>
        <v>-0.15109149581141854</v>
      </c>
      <c r="O13" s="4">
        <f t="shared" si="3"/>
        <v>-0.21073287573697819</v>
      </c>
      <c r="P13" s="4">
        <f t="shared" si="3"/>
        <v>-0.30799420300019908</v>
      </c>
    </row>
    <row r="14" spans="1:16" x14ac:dyDescent="0.25">
      <c r="A14" s="13"/>
    </row>
    <row r="15" spans="1:16" ht="27.6" x14ac:dyDescent="0.25">
      <c r="A15" s="25">
        <v>3</v>
      </c>
      <c r="B15" s="10" t="s">
        <v>19</v>
      </c>
      <c r="C15" s="4">
        <v>0.6</v>
      </c>
      <c r="D15" s="4">
        <v>0.65</v>
      </c>
      <c r="E15" s="4">
        <v>0.68</v>
      </c>
      <c r="F15" s="36">
        <v>0.7</v>
      </c>
      <c r="G15" s="36">
        <v>0.72</v>
      </c>
      <c r="H15" s="4">
        <v>0.73</v>
      </c>
      <c r="J15" s="15" t="s">
        <v>31</v>
      </c>
      <c r="K15" s="18">
        <f t="shared" ref="K15:P15" si="4">($K$1/$K$2)*(($K$2+$K$3)*$M$1/C15)-$K$1-$M$2</f>
        <v>84056666.666666672</v>
      </c>
      <c r="L15" s="18">
        <f t="shared" si="4"/>
        <v>77582307.692307681</v>
      </c>
      <c r="M15" s="18">
        <f t="shared" si="4"/>
        <v>74154705.882352933</v>
      </c>
      <c r="N15" s="18">
        <f t="shared" si="4"/>
        <v>72032857.142857149</v>
      </c>
      <c r="O15" s="18">
        <f t="shared" si="4"/>
        <v>70028888.888888881</v>
      </c>
      <c r="P15" s="18">
        <f t="shared" si="4"/>
        <v>69068082.19178082</v>
      </c>
    </row>
    <row r="16" spans="1:16" ht="41.4" x14ac:dyDescent="0.25">
      <c r="A16" s="25"/>
      <c r="B16" s="10" t="s">
        <v>24</v>
      </c>
      <c r="C16" s="14"/>
      <c r="D16" s="4">
        <v>0.6</v>
      </c>
      <c r="E16" s="4">
        <v>0.6</v>
      </c>
      <c r="F16" s="36">
        <v>0.57999999999999996</v>
      </c>
      <c r="G16" s="36">
        <v>0.5</v>
      </c>
      <c r="H16" s="4">
        <v>0.53</v>
      </c>
      <c r="J16" s="15" t="s">
        <v>25</v>
      </c>
      <c r="K16" s="20">
        <f>(K15-$K$15)/$K$15</f>
        <v>0</v>
      </c>
      <c r="L16" s="20">
        <f t="shared" ref="L16:P16" si="5">(L15-$K$15)/$K$15</f>
        <v>-7.7023741615088917E-2</v>
      </c>
      <c r="M16" s="20">
        <f t="shared" si="5"/>
        <v>-0.1178010165877829</v>
      </c>
      <c r="N16" s="20">
        <f t="shared" si="5"/>
        <v>-0.14304409157087902</v>
      </c>
      <c r="O16" s="20">
        <f t="shared" si="5"/>
        <v>-0.16688477349935904</v>
      </c>
      <c r="P16" s="20">
        <f t="shared" si="5"/>
        <v>-0.17831523743767122</v>
      </c>
    </row>
    <row r="17" spans="1:16" x14ac:dyDescent="0.25">
      <c r="A17" s="13"/>
    </row>
    <row r="18" spans="1:16" ht="27.6" x14ac:dyDescent="0.25">
      <c r="A18" s="25">
        <v>4</v>
      </c>
      <c r="B18" s="10" t="s">
        <v>19</v>
      </c>
      <c r="C18" s="4">
        <v>2.0499999999999998</v>
      </c>
      <c r="D18" s="4">
        <v>2.15</v>
      </c>
      <c r="E18" s="4">
        <v>2.23</v>
      </c>
      <c r="F18" s="4">
        <v>2.25</v>
      </c>
      <c r="G18" s="4">
        <v>2.1800000000000002</v>
      </c>
      <c r="H18" s="4">
        <v>2.5499999999999998</v>
      </c>
      <c r="J18" s="15" t="s">
        <v>31</v>
      </c>
      <c r="K18" s="18">
        <f t="shared" ref="K18:P18" si="6">($K$1/$K$2)*(($K$2+$K$3)*$M$1/C18)-$K$1-$M$2</f>
        <v>24524146.341463417</v>
      </c>
      <c r="L18" s="18">
        <f t="shared" si="6"/>
        <v>23378372.093023259</v>
      </c>
      <c r="M18" s="18">
        <f t="shared" si="6"/>
        <v>22535739.910313901</v>
      </c>
      <c r="N18" s="18">
        <f t="shared" si="6"/>
        <v>22334444.444444444</v>
      </c>
      <c r="O18" s="18">
        <f t="shared" si="6"/>
        <v>23055137.614678897</v>
      </c>
      <c r="P18" s="18">
        <f t="shared" si="6"/>
        <v>19693921.568627451</v>
      </c>
    </row>
    <row r="19" spans="1:16" ht="41.4" x14ac:dyDescent="0.25">
      <c r="A19" s="25"/>
      <c r="B19" s="10" t="s">
        <v>24</v>
      </c>
      <c r="C19" s="14"/>
      <c r="D19" s="4">
        <v>2.0499999999999998</v>
      </c>
      <c r="E19" s="4">
        <v>2.0499999999999998</v>
      </c>
      <c r="F19" s="4">
        <v>2</v>
      </c>
      <c r="G19" s="4">
        <v>2</v>
      </c>
      <c r="H19" s="4">
        <v>1.98</v>
      </c>
      <c r="J19" s="15" t="s">
        <v>25</v>
      </c>
      <c r="K19" s="4">
        <f>(K18-$K$18)/$K$18</f>
        <v>0</v>
      </c>
      <c r="L19" s="4">
        <f t="shared" ref="L19:P19" si="7">(L18-$K$18)/$K$18</f>
        <v>-4.6720250013472492E-2</v>
      </c>
      <c r="M19" s="4">
        <f t="shared" si="7"/>
        <v>-8.1079537018896419E-2</v>
      </c>
      <c r="N19" s="4">
        <f t="shared" si="7"/>
        <v>-8.928758891463652E-2</v>
      </c>
      <c r="O19" s="4">
        <f t="shared" si="7"/>
        <v>-5.9900504031034925E-2</v>
      </c>
      <c r="P19" s="4">
        <f t="shared" si="7"/>
        <v>-0.19695791672346277</v>
      </c>
    </row>
    <row r="20" spans="1:16" x14ac:dyDescent="0.25">
      <c r="A20" s="13"/>
    </row>
    <row r="21" spans="1:16" ht="27.6" x14ac:dyDescent="0.25">
      <c r="A21" s="25">
        <v>5</v>
      </c>
      <c r="B21" s="10" t="s">
        <v>19</v>
      </c>
      <c r="C21" s="4">
        <v>1.4</v>
      </c>
      <c r="D21" s="4">
        <v>1.48</v>
      </c>
      <c r="E21" s="4">
        <v>1.55</v>
      </c>
      <c r="F21" s="4">
        <v>1.58</v>
      </c>
      <c r="G21" s="36">
        <v>1.56</v>
      </c>
      <c r="H21" s="36">
        <v>1.66</v>
      </c>
      <c r="J21" s="15" t="s">
        <v>31</v>
      </c>
      <c r="K21" s="18">
        <f t="shared" ref="K21" si="8">($K$1/$K$2)*(($K$2+$K$3)*$M$1/C21)-$K$1-$M$2</f>
        <v>35961428.571428575</v>
      </c>
      <c r="L21" s="18">
        <f t="shared" ref="L21" si="9">($K$1/$K$2)*(($K$2+$K$3)*$M$1/D21)-$K$1-$M$2</f>
        <v>34011621.621621624</v>
      </c>
      <c r="M21" s="18">
        <f t="shared" ref="M21" si="10">($K$1/$K$2)*(($K$2+$K$3)*$M$1/E21)-$K$1-$M$2</f>
        <v>32470645.161290321</v>
      </c>
      <c r="N21" s="18">
        <f t="shared" ref="N21" si="11">($K$1/$K$2)*(($K$2+$K$3)*$M$1/F21)-$K$1-$M$2</f>
        <v>31852025.316455692</v>
      </c>
      <c r="O21" s="18">
        <f t="shared" ref="O21" si="12">($K$1/$K$2)*(($K$2+$K$3)*$M$1/G21)-$K$1-$M$2</f>
        <v>32261794.871794868</v>
      </c>
      <c r="P21" s="18">
        <f t="shared" ref="P21" si="13">($K$1/$K$2)*(($K$2+$K$3)*$M$1/H21)-$K$1-$M$2</f>
        <v>30311686.74698795</v>
      </c>
    </row>
    <row r="22" spans="1:16" ht="41.4" x14ac:dyDescent="0.25">
      <c r="A22" s="25"/>
      <c r="B22" s="10" t="s">
        <v>24</v>
      </c>
      <c r="C22" s="14"/>
      <c r="D22" s="4">
        <v>1.41</v>
      </c>
      <c r="E22" s="4">
        <v>1.41</v>
      </c>
      <c r="F22" s="4">
        <v>1.4</v>
      </c>
      <c r="G22" s="36">
        <v>1.3</v>
      </c>
      <c r="H22" s="36">
        <v>1.1499999999999999</v>
      </c>
      <c r="J22" s="15" t="s">
        <v>25</v>
      </c>
      <c r="K22" s="20">
        <f>(K21-$K$21)/$K$21</f>
        <v>0</v>
      </c>
      <c r="L22" s="20">
        <f>(L21-$K$21)/$K$21</f>
        <v>-5.4219396371702443E-2</v>
      </c>
      <c r="M22" s="20">
        <f t="shared" ref="M22:O22" si="14">(M21-$K$21)/$K$21</f>
        <v>-9.7070209633209267E-2</v>
      </c>
      <c r="N22" s="20">
        <f t="shared" si="14"/>
        <v>-0.11427252526441098</v>
      </c>
      <c r="O22" s="20">
        <f t="shared" si="14"/>
        <v>-0.10287782901297399</v>
      </c>
      <c r="P22" s="20">
        <f>(P21-$K$21)/$K$21</f>
        <v>-0.1571056003300535</v>
      </c>
    </row>
    <row r="23" spans="1:16" x14ac:dyDescent="0.25">
      <c r="A23" s="13"/>
    </row>
    <row r="24" spans="1:16" ht="27.6" x14ac:dyDescent="0.25">
      <c r="A24" s="25">
        <v>6</v>
      </c>
      <c r="B24" s="10" t="s">
        <v>19</v>
      </c>
      <c r="C24" s="4">
        <v>1.72</v>
      </c>
      <c r="D24" s="4">
        <v>1.76</v>
      </c>
      <c r="E24" s="4">
        <v>1.81</v>
      </c>
      <c r="F24" s="4">
        <v>1.86</v>
      </c>
      <c r="G24" s="36">
        <v>1.92</v>
      </c>
      <c r="H24" s="36">
        <v>2.1</v>
      </c>
      <c r="J24" s="15" t="s">
        <v>31</v>
      </c>
      <c r="K24" s="18">
        <f t="shared" ref="K24" si="15">($K$1/$K$2)*(($K$2+$K$3)*$M$1/C24)-$K$1-$M$2</f>
        <v>29250465.116279073</v>
      </c>
      <c r="L24" s="18">
        <f t="shared" ref="L24" si="16">($K$1/$K$2)*(($K$2+$K$3)*$M$1/D24)-$K$1-$M$2</f>
        <v>28583181.818181816</v>
      </c>
      <c r="M24" s="18">
        <f t="shared" ref="M24" si="17">($K$1/$K$2)*(($K$2+$K$3)*$M$1/E24)-$K$1-$M$2</f>
        <v>27790552.486187842</v>
      </c>
      <c r="N24" s="18">
        <f t="shared" ref="N24" si="18">($K$1/$K$2)*(($K$2+$K$3)*$M$1/F24)-$K$1-$M$2</f>
        <v>27040537.634408601</v>
      </c>
      <c r="O24" s="18">
        <f t="shared" ref="O24" si="19">($K$1/$K$2)*(($K$2+$K$3)*$M$1/G24)-$K$1-$M$2</f>
        <v>26192083.333333336</v>
      </c>
      <c r="P24" s="18">
        <f t="shared" ref="P24" si="20">($K$1/$K$2)*(($K$2+$K$3)*$M$1/H24)-$K$1-$M$2</f>
        <v>23937619.047619049</v>
      </c>
    </row>
    <row r="25" spans="1:16" ht="41.4" x14ac:dyDescent="0.25">
      <c r="A25" s="25"/>
      <c r="B25" s="10" t="s">
        <v>24</v>
      </c>
      <c r="C25" s="14"/>
      <c r="D25" s="4">
        <v>1.68</v>
      </c>
      <c r="E25" s="4">
        <v>1.71</v>
      </c>
      <c r="F25" s="4">
        <v>1.69</v>
      </c>
      <c r="G25" s="36">
        <v>1.68</v>
      </c>
      <c r="H25" s="36">
        <v>1.46</v>
      </c>
      <c r="J25" s="15" t="s">
        <v>25</v>
      </c>
      <c r="K25" s="20">
        <f>(K24-$K$24)/$K$24</f>
        <v>0</v>
      </c>
      <c r="L25" s="20">
        <f t="shared" ref="L25:P25" si="21">(L24-$K$24)/$K$24</f>
        <v>-2.2812741453669613E-2</v>
      </c>
      <c r="M25" s="20">
        <f t="shared" si="21"/>
        <v>-4.9910749257752164E-2</v>
      </c>
      <c r="N25" s="20">
        <f t="shared" si="21"/>
        <v>-7.5551874921830145E-2</v>
      </c>
      <c r="O25" s="20">
        <f t="shared" si="21"/>
        <v>-0.10455839832931831</v>
      </c>
      <c r="P25" s="20">
        <f t="shared" si="21"/>
        <v>-0.18163287481207299</v>
      </c>
    </row>
    <row r="27" spans="1:16" x14ac:dyDescent="0.25">
      <c r="B27" s="11" t="s">
        <v>58</v>
      </c>
    </row>
  </sheetData>
  <mergeCells count="8">
    <mergeCell ref="A21:A22"/>
    <mergeCell ref="A24:A25"/>
    <mergeCell ref="D7:H7"/>
    <mergeCell ref="L7:P7"/>
    <mergeCell ref="A9:A10"/>
    <mergeCell ref="A12:A13"/>
    <mergeCell ref="A15:A16"/>
    <mergeCell ref="A18:A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C87E0-23BE-4C1D-870B-7B745AF0FAD3}">
  <dimension ref="A1:R22"/>
  <sheetViews>
    <sheetView topLeftCell="B1" workbookViewId="0">
      <selection activeCell="M2" sqref="M2"/>
    </sheetView>
  </sheetViews>
  <sheetFormatPr baseColWidth="10" defaultRowHeight="13.8" x14ac:dyDescent="0.25"/>
  <cols>
    <col min="1" max="16384" width="11.5546875" style="11"/>
  </cols>
  <sheetData>
    <row r="1" spans="1:18" x14ac:dyDescent="0.25">
      <c r="B1" s="11" t="s">
        <v>33</v>
      </c>
      <c r="J1" s="17" t="s">
        <v>26</v>
      </c>
      <c r="K1" s="17">
        <v>100000</v>
      </c>
      <c r="L1" s="17" t="s">
        <v>27</v>
      </c>
      <c r="M1" s="11">
        <v>5</v>
      </c>
    </row>
    <row r="2" spans="1:18" x14ac:dyDescent="0.25">
      <c r="B2" s="11" t="s">
        <v>34</v>
      </c>
      <c r="J2" s="17" t="s">
        <v>28</v>
      </c>
      <c r="K2" s="17">
        <v>1000</v>
      </c>
      <c r="L2" s="17" t="s">
        <v>29</v>
      </c>
      <c r="M2" s="11">
        <f>10*1000</f>
        <v>10000</v>
      </c>
    </row>
    <row r="3" spans="1:18" x14ac:dyDescent="0.25">
      <c r="B3" s="11" t="s">
        <v>35</v>
      </c>
      <c r="J3" s="11" t="s">
        <v>30</v>
      </c>
      <c r="K3" s="11">
        <v>100000</v>
      </c>
      <c r="L3" s="17"/>
    </row>
    <row r="4" spans="1:18" x14ac:dyDescent="0.25">
      <c r="B4" s="11" t="s">
        <v>40</v>
      </c>
      <c r="D4" s="11" t="s">
        <v>41</v>
      </c>
      <c r="L4" s="17"/>
    </row>
    <row r="5" spans="1:18" x14ac:dyDescent="0.25">
      <c r="B5" s="19" t="s">
        <v>36</v>
      </c>
      <c r="C5" s="19"/>
      <c r="D5" s="19"/>
      <c r="E5" s="19"/>
      <c r="F5" s="19"/>
      <c r="G5" s="19"/>
      <c r="H5" s="19"/>
      <c r="I5" s="19"/>
      <c r="J5" s="19"/>
      <c r="K5" s="19"/>
      <c r="L5" s="16"/>
      <c r="M5" s="19"/>
      <c r="N5" s="19"/>
      <c r="O5" s="19"/>
      <c r="P5" s="19"/>
    </row>
    <row r="6" spans="1:18" x14ac:dyDescent="0.25">
      <c r="L6" s="17"/>
    </row>
    <row r="7" spans="1:18" x14ac:dyDescent="0.25">
      <c r="A7" s="1"/>
      <c r="B7" s="1"/>
      <c r="D7" s="22" t="s">
        <v>14</v>
      </c>
      <c r="E7" s="23"/>
      <c r="F7" s="23"/>
      <c r="G7" s="23"/>
      <c r="H7" s="24"/>
      <c r="L7" s="22" t="s">
        <v>14</v>
      </c>
      <c r="M7" s="23"/>
      <c r="N7" s="23"/>
      <c r="O7" s="23"/>
      <c r="P7" s="24"/>
    </row>
    <row r="8" spans="1:18" x14ac:dyDescent="0.25">
      <c r="A8" s="12" t="s">
        <v>0</v>
      </c>
      <c r="B8" s="1"/>
      <c r="C8" s="2" t="s">
        <v>23</v>
      </c>
      <c r="D8" s="2">
        <v>5</v>
      </c>
      <c r="E8" s="2">
        <v>4</v>
      </c>
      <c r="F8" s="2">
        <v>3</v>
      </c>
      <c r="G8" s="2">
        <v>2</v>
      </c>
      <c r="H8" s="2">
        <v>1</v>
      </c>
      <c r="J8" s="1"/>
      <c r="K8" s="2" t="s">
        <v>32</v>
      </c>
      <c r="L8" s="2">
        <v>5</v>
      </c>
      <c r="M8" s="2">
        <v>4</v>
      </c>
      <c r="N8" s="2">
        <v>3</v>
      </c>
      <c r="O8" s="2">
        <v>2</v>
      </c>
      <c r="P8" s="2">
        <f>1/1</f>
        <v>1</v>
      </c>
    </row>
    <row r="9" spans="1:18" ht="41.4" x14ac:dyDescent="0.25">
      <c r="A9" s="32" t="s">
        <v>46</v>
      </c>
      <c r="B9" s="10" t="s">
        <v>19</v>
      </c>
      <c r="C9" s="4">
        <v>1.08</v>
      </c>
      <c r="D9" s="4">
        <v>1.01</v>
      </c>
      <c r="E9" s="4">
        <v>0.96</v>
      </c>
      <c r="F9" s="4">
        <v>0.89</v>
      </c>
      <c r="G9" s="4">
        <v>0.91</v>
      </c>
      <c r="H9" s="4">
        <v>0.73</v>
      </c>
      <c r="J9" s="10" t="s">
        <v>31</v>
      </c>
      <c r="K9" s="18">
        <f t="shared" ref="K9:P9" si="0">($K$1/$K$2)*(($K$2+$K$3)*$M$1/C9)-$K$1-$M$2</f>
        <v>46649259.259259261</v>
      </c>
      <c r="L9" s="18">
        <f t="shared" si="0"/>
        <v>49890000</v>
      </c>
      <c r="M9" s="18">
        <f t="shared" si="0"/>
        <v>52494166.666666672</v>
      </c>
      <c r="N9" s="18">
        <f t="shared" si="0"/>
        <v>56631573.033707872</v>
      </c>
      <c r="O9" s="18">
        <f t="shared" si="0"/>
        <v>55384505.494505495</v>
      </c>
      <c r="P9" s="18">
        <f t="shared" si="0"/>
        <v>69068082.19178082</v>
      </c>
      <c r="Q9" s="34" t="s">
        <v>52</v>
      </c>
      <c r="R9" s="35">
        <v>1.9</v>
      </c>
    </row>
    <row r="10" spans="1:18" ht="41.4" x14ac:dyDescent="0.25">
      <c r="A10" s="32"/>
      <c r="B10" s="10" t="s">
        <v>24</v>
      </c>
      <c r="C10" s="14"/>
      <c r="D10" s="4">
        <v>0.99</v>
      </c>
      <c r="E10" s="4">
        <v>0.98</v>
      </c>
      <c r="F10" s="4">
        <v>0.98</v>
      </c>
      <c r="G10" s="4">
        <v>0.95</v>
      </c>
      <c r="H10" s="4">
        <v>0.73</v>
      </c>
      <c r="J10" s="10" t="s">
        <v>50</v>
      </c>
      <c r="K10" s="4">
        <f>(K9-$K$9)/$K$9</f>
        <v>0</v>
      </c>
      <c r="L10" s="4">
        <f t="shared" ref="L10:P10" si="1">(L9-$K$9)/$K$9</f>
        <v>6.9470357990679021E-2</v>
      </c>
      <c r="M10" s="4">
        <f t="shared" si="1"/>
        <v>0.12529475280461766</v>
      </c>
      <c r="N10" s="4">
        <f t="shared" si="1"/>
        <v>0.21398654411575149</v>
      </c>
      <c r="O10" s="4">
        <f t="shared" si="1"/>
        <v>0.18725369649920867</v>
      </c>
      <c r="P10" s="4">
        <f t="shared" si="1"/>
        <v>0.4805826134971633</v>
      </c>
    </row>
    <row r="12" spans="1:18" ht="41.4" x14ac:dyDescent="0.25">
      <c r="A12" s="32" t="s">
        <v>47</v>
      </c>
      <c r="B12" s="10" t="s">
        <v>19</v>
      </c>
      <c r="C12" s="4">
        <v>1.6</v>
      </c>
      <c r="D12" s="4">
        <v>1.5</v>
      </c>
      <c r="E12" s="4">
        <v>1.48</v>
      </c>
      <c r="F12" s="4">
        <v>1.46</v>
      </c>
      <c r="G12" s="4">
        <v>1.4</v>
      </c>
      <c r="H12" s="4">
        <v>1.18</v>
      </c>
      <c r="J12" s="10" t="s">
        <v>31</v>
      </c>
      <c r="K12" s="18">
        <f t="shared" ref="K12" si="2">($K$1/$K$2)*(($K$2+$K$3)*$M$1/C12)-$K$1-$M$2</f>
        <v>31452500</v>
      </c>
      <c r="L12" s="18">
        <f t="shared" ref="L12" si="3">($K$1/$K$2)*(($K$2+$K$3)*$M$1/D12)-$K$1-$M$2</f>
        <v>33556666.666666672</v>
      </c>
      <c r="M12" s="18">
        <f t="shared" ref="M12" si="4">($K$1/$K$2)*(($K$2+$K$3)*$M$1/E12)-$K$1-$M$2</f>
        <v>34011621.621621624</v>
      </c>
      <c r="N12" s="18">
        <f t="shared" ref="N12" si="5">($K$1/$K$2)*(($K$2+$K$3)*$M$1/F12)-$K$1-$M$2</f>
        <v>34479041.09589041</v>
      </c>
      <c r="O12" s="18">
        <f t="shared" ref="O12" si="6">($K$1/$K$2)*(($K$2+$K$3)*$M$1/G12)-$K$1-$M$2</f>
        <v>35961428.571428575</v>
      </c>
      <c r="P12" s="18">
        <f t="shared" ref="P12" si="7">($K$1/$K$2)*(($K$2+$K$3)*$M$1/H12)-$K$1-$M$2</f>
        <v>42686610.169491529</v>
      </c>
      <c r="Q12" s="34" t="s">
        <v>52</v>
      </c>
      <c r="R12" s="34">
        <v>1.84</v>
      </c>
    </row>
    <row r="13" spans="1:18" ht="41.4" x14ac:dyDescent="0.25">
      <c r="A13" s="32"/>
      <c r="B13" s="10" t="s">
        <v>24</v>
      </c>
      <c r="C13" s="14"/>
      <c r="D13" s="4">
        <v>1.63</v>
      </c>
      <c r="E13" s="4">
        <v>1.64</v>
      </c>
      <c r="F13" s="4">
        <v>1.62</v>
      </c>
      <c r="G13" s="4">
        <v>1.36</v>
      </c>
      <c r="H13" s="4">
        <v>1.22</v>
      </c>
      <c r="J13" s="10" t="s">
        <v>50</v>
      </c>
      <c r="K13" s="20">
        <f>(K12-$K$12)/$K$12</f>
        <v>0</v>
      </c>
      <c r="L13" s="20">
        <f t="shared" ref="L13:P13" si="8">(L12-$K$12)/$K$12</f>
        <v>6.6899822483639515E-2</v>
      </c>
      <c r="M13" s="20">
        <f t="shared" si="8"/>
        <v>8.136464896658846E-2</v>
      </c>
      <c r="N13" s="20">
        <f t="shared" si="8"/>
        <v>9.6225772065508627E-2</v>
      </c>
      <c r="O13" s="20">
        <f t="shared" si="8"/>
        <v>0.14335676246494156</v>
      </c>
      <c r="P13" s="20">
        <f t="shared" si="8"/>
        <v>0.35717701834485427</v>
      </c>
    </row>
    <row r="15" spans="1:18" ht="41.4" x14ac:dyDescent="0.25">
      <c r="A15" s="32" t="s">
        <v>51</v>
      </c>
      <c r="B15" s="10" t="s">
        <v>19</v>
      </c>
      <c r="C15" s="4">
        <v>1.32</v>
      </c>
      <c r="D15" s="4">
        <v>1.1000000000000001</v>
      </c>
      <c r="E15" s="4">
        <v>1.0900000000000001</v>
      </c>
      <c r="F15" s="4">
        <v>1.03</v>
      </c>
      <c r="G15" s="4">
        <v>1</v>
      </c>
      <c r="H15" s="4">
        <v>0.82</v>
      </c>
      <c r="J15" s="10" t="s">
        <v>31</v>
      </c>
      <c r="K15" s="18">
        <f t="shared" ref="K15" si="9">($K$1/$K$2)*(($K$2+$K$3)*$M$1/C15)-$K$1-$M$2</f>
        <v>38147575.757575758</v>
      </c>
      <c r="L15" s="18">
        <f t="shared" ref="L15" si="10">($K$1/$K$2)*(($K$2+$K$3)*$M$1/D15)-$K$1-$M$2</f>
        <v>45799090.909090906</v>
      </c>
      <c r="M15" s="18">
        <f t="shared" ref="M15" si="11">($K$1/$K$2)*(($K$2+$K$3)*$M$1/E15)-$K$1-$M$2</f>
        <v>46220275.229357794</v>
      </c>
      <c r="N15" s="18">
        <f t="shared" ref="N15" si="12">($K$1/$K$2)*(($K$2+$K$3)*$M$1/F15)-$K$1-$M$2</f>
        <v>48919126.213592231</v>
      </c>
      <c r="O15" s="18">
        <f t="shared" ref="O15" si="13">($K$1/$K$2)*(($K$2+$K$3)*$M$1/G15)-$K$1-$M$2</f>
        <v>50390000</v>
      </c>
      <c r="P15" s="18">
        <f t="shared" ref="P15" si="14">($K$1/$K$2)*(($K$2+$K$3)*$M$1/H15)-$K$1-$M$2</f>
        <v>61475365.853658542</v>
      </c>
      <c r="Q15" s="34" t="s">
        <v>52</v>
      </c>
      <c r="R15" s="35" t="s">
        <v>53</v>
      </c>
    </row>
    <row r="16" spans="1:18" ht="41.4" x14ac:dyDescent="0.25">
      <c r="A16" s="32"/>
      <c r="B16" s="10" t="s">
        <v>24</v>
      </c>
      <c r="C16" s="14"/>
      <c r="D16" s="4">
        <v>1.17</v>
      </c>
      <c r="E16" s="4">
        <v>1.0900000000000001</v>
      </c>
      <c r="F16" s="4">
        <v>1.0900000000000001</v>
      </c>
      <c r="G16" s="4">
        <v>1</v>
      </c>
      <c r="H16" s="4">
        <v>0.95</v>
      </c>
      <c r="J16" s="10" t="s">
        <v>50</v>
      </c>
      <c r="K16" s="20">
        <f>(K15-$K$15)/$K$15</f>
        <v>0</v>
      </c>
      <c r="L16" s="20">
        <f t="shared" ref="L16:P16" si="15">(L15-$K$15)/$K$15</f>
        <v>0.20057670768228641</v>
      </c>
      <c r="M16" s="20">
        <f t="shared" si="15"/>
        <v>0.21161762737121959</v>
      </c>
      <c r="N16" s="20">
        <f t="shared" si="15"/>
        <v>0.28236526809642271</v>
      </c>
      <c r="O16" s="20">
        <f t="shared" si="15"/>
        <v>0.32092273229165841</v>
      </c>
      <c r="P16" s="20">
        <f t="shared" si="15"/>
        <v>0.61151435268989796</v>
      </c>
    </row>
    <row r="18" spans="2:2" x14ac:dyDescent="0.25">
      <c r="B18" s="11" t="s">
        <v>54</v>
      </c>
    </row>
    <row r="19" spans="2:2" x14ac:dyDescent="0.25">
      <c r="B19" s="11" t="s">
        <v>55</v>
      </c>
    </row>
    <row r="20" spans="2:2" x14ac:dyDescent="0.25">
      <c r="B20" s="11" t="s">
        <v>60</v>
      </c>
    </row>
    <row r="21" spans="2:2" x14ac:dyDescent="0.25">
      <c r="B21" s="11" t="s">
        <v>56</v>
      </c>
    </row>
    <row r="22" spans="2:2" x14ac:dyDescent="0.25">
      <c r="B22" s="11" t="s">
        <v>57</v>
      </c>
    </row>
  </sheetData>
  <mergeCells count="5">
    <mergeCell ref="D7:H7"/>
    <mergeCell ref="L7:P7"/>
    <mergeCell ref="A9:A10"/>
    <mergeCell ref="A12:A13"/>
    <mergeCell ref="A15:A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6319-598F-4C1B-80B6-11C526921898}">
  <dimension ref="A1:P28"/>
  <sheetViews>
    <sheetView workbookViewId="0">
      <selection activeCell="M3" sqref="M3"/>
    </sheetView>
  </sheetViews>
  <sheetFormatPr baseColWidth="10" defaultRowHeight="13.8" x14ac:dyDescent="0.25"/>
  <cols>
    <col min="1" max="16384" width="11.5546875" style="11"/>
  </cols>
  <sheetData>
    <row r="1" spans="1:16" x14ac:dyDescent="0.25">
      <c r="B1" s="11" t="s">
        <v>33</v>
      </c>
      <c r="J1" s="17" t="s">
        <v>26</v>
      </c>
      <c r="K1" s="17">
        <v>100000</v>
      </c>
      <c r="L1" s="17" t="s">
        <v>27</v>
      </c>
      <c r="M1" s="11">
        <v>5</v>
      </c>
    </row>
    <row r="2" spans="1:16" x14ac:dyDescent="0.25">
      <c r="B2" s="11" t="s">
        <v>34</v>
      </c>
      <c r="J2" s="17" t="s">
        <v>28</v>
      </c>
      <c r="K2" s="17">
        <v>1000</v>
      </c>
      <c r="L2" s="17" t="s">
        <v>29</v>
      </c>
      <c r="M2" s="11">
        <f>10*1000</f>
        <v>10000</v>
      </c>
    </row>
    <row r="3" spans="1:16" x14ac:dyDescent="0.25">
      <c r="B3" s="11" t="s">
        <v>35</v>
      </c>
      <c r="J3" s="11" t="s">
        <v>30</v>
      </c>
      <c r="K3" s="11">
        <v>100000</v>
      </c>
      <c r="L3" s="17"/>
    </row>
    <row r="4" spans="1:16" x14ac:dyDescent="0.25">
      <c r="B4" s="11" t="s">
        <v>40</v>
      </c>
      <c r="D4" s="11" t="s">
        <v>41</v>
      </c>
      <c r="L4" s="17"/>
    </row>
    <row r="5" spans="1:16" x14ac:dyDescent="0.25">
      <c r="B5" s="19" t="s">
        <v>36</v>
      </c>
      <c r="C5" s="19"/>
      <c r="D5" s="19"/>
      <c r="E5" s="19"/>
      <c r="F5" s="19"/>
      <c r="G5" s="19"/>
      <c r="H5" s="19"/>
      <c r="I5" s="19"/>
      <c r="J5" s="19"/>
      <c r="K5" s="19"/>
      <c r="L5" s="16"/>
      <c r="M5" s="19"/>
      <c r="N5" s="19"/>
      <c r="O5" s="19"/>
      <c r="P5" s="19"/>
    </row>
    <row r="6" spans="1:16" x14ac:dyDescent="0.25">
      <c r="L6" s="17"/>
    </row>
    <row r="7" spans="1:16" x14ac:dyDescent="0.25">
      <c r="A7" s="41" t="s">
        <v>67</v>
      </c>
      <c r="B7" s="41"/>
      <c r="C7" s="41"/>
      <c r="D7" s="41"/>
      <c r="E7" s="41"/>
      <c r="F7" s="41"/>
      <c r="G7" s="41"/>
      <c r="H7" s="41"/>
      <c r="I7" s="41"/>
      <c r="J7" s="41"/>
      <c r="K7" s="41"/>
      <c r="L7" s="41"/>
      <c r="M7" s="41"/>
      <c r="N7" s="41"/>
      <c r="O7" s="41"/>
      <c r="P7" s="41"/>
    </row>
    <row r="9" spans="1:16" x14ac:dyDescent="0.25">
      <c r="A9" s="13"/>
      <c r="F9" s="40"/>
      <c r="G9" s="40"/>
      <c r="H9" s="40"/>
    </row>
    <row r="10" spans="1:16" x14ac:dyDescent="0.25">
      <c r="A10" s="1"/>
      <c r="B10" s="1"/>
      <c r="D10" s="22" t="s">
        <v>14</v>
      </c>
      <c r="E10" s="23"/>
      <c r="F10" s="23"/>
      <c r="G10" s="23"/>
      <c r="H10" s="24"/>
      <c r="L10" s="22" t="s">
        <v>14</v>
      </c>
      <c r="M10" s="23"/>
      <c r="N10" s="23"/>
      <c r="O10" s="23"/>
      <c r="P10" s="24"/>
    </row>
    <row r="11" spans="1:16" x14ac:dyDescent="0.25">
      <c r="A11" s="12" t="s">
        <v>0</v>
      </c>
      <c r="B11" s="1"/>
      <c r="C11" s="2" t="s">
        <v>23</v>
      </c>
      <c r="D11" s="2">
        <v>5</v>
      </c>
      <c r="E11" s="2">
        <v>4</v>
      </c>
      <c r="F11" s="2">
        <v>3</v>
      </c>
      <c r="G11" s="2">
        <v>2</v>
      </c>
      <c r="H11" s="2">
        <v>1</v>
      </c>
      <c r="J11" s="1"/>
      <c r="K11" s="2" t="s">
        <v>32</v>
      </c>
      <c r="L11" s="2">
        <v>5</v>
      </c>
      <c r="M11" s="2">
        <v>4</v>
      </c>
      <c r="N11" s="2">
        <v>3</v>
      </c>
      <c r="O11" s="2">
        <v>2</v>
      </c>
      <c r="P11" s="2">
        <f>1/1</f>
        <v>1</v>
      </c>
    </row>
    <row r="12" spans="1:16" ht="27.6" x14ac:dyDescent="0.25">
      <c r="A12" s="25">
        <v>1</v>
      </c>
      <c r="B12" s="10" t="s">
        <v>19</v>
      </c>
      <c r="C12" s="4">
        <v>0.6</v>
      </c>
      <c r="D12" s="4">
        <v>0.33</v>
      </c>
      <c r="E12" s="4">
        <v>0.3</v>
      </c>
      <c r="F12" s="38">
        <v>0.28000000000000003</v>
      </c>
      <c r="G12" s="38">
        <v>0.26</v>
      </c>
      <c r="H12" s="38">
        <v>0.45</v>
      </c>
      <c r="J12" s="15" t="s">
        <v>31</v>
      </c>
      <c r="K12" s="18">
        <f t="shared" ref="K12:P12" si="0">($K$1/$K$2)*(($K$2+$K$3)*$M$1/C12)-$K$1-$M$2</f>
        <v>84056666.666666672</v>
      </c>
      <c r="L12" s="18">
        <f t="shared" si="0"/>
        <v>152920303.03030303</v>
      </c>
      <c r="M12" s="18">
        <f t="shared" si="0"/>
        <v>168223333.33333334</v>
      </c>
      <c r="N12" s="18">
        <f t="shared" si="0"/>
        <v>180247142.85714284</v>
      </c>
      <c r="O12" s="18">
        <f t="shared" si="0"/>
        <v>194120769.23076922</v>
      </c>
      <c r="P12" s="18">
        <f t="shared" si="0"/>
        <v>112112222.22222222</v>
      </c>
    </row>
    <row r="13" spans="1:16" ht="41.4" x14ac:dyDescent="0.25">
      <c r="A13" s="25"/>
      <c r="B13" s="10" t="s">
        <v>24</v>
      </c>
      <c r="C13" s="14"/>
      <c r="D13" s="4">
        <v>0.6</v>
      </c>
      <c r="E13" s="4">
        <v>0.6</v>
      </c>
      <c r="F13" s="38">
        <v>0.6</v>
      </c>
      <c r="G13" s="38">
        <v>0.6</v>
      </c>
      <c r="H13" s="38">
        <v>0.52</v>
      </c>
      <c r="J13" s="15" t="s">
        <v>25</v>
      </c>
      <c r="K13" s="4">
        <f>(K12-$K$12)/$K$12</f>
        <v>0</v>
      </c>
      <c r="L13" s="4">
        <f>(L12-$K$12)/$K$12</f>
        <v>0.81925252445139818</v>
      </c>
      <c r="M13" s="4">
        <f>(M12-$K$12)/$K$12</f>
        <v>1.0013086409961534</v>
      </c>
      <c r="N13" s="4">
        <f>(N12-$K$12)/$K$12</f>
        <v>1.144352732567032</v>
      </c>
      <c r="O13" s="4">
        <f>(O12-$K$12)/$K$12</f>
        <v>1.3094036074565081</v>
      </c>
      <c r="P13" s="4">
        <f>(P12-$K$12)/$K$12</f>
        <v>0.33376954699871775</v>
      </c>
    </row>
    <row r="14" spans="1:16" x14ac:dyDescent="0.25">
      <c r="A14" s="9"/>
      <c r="C14" s="1"/>
      <c r="D14" s="1"/>
      <c r="E14" s="1"/>
      <c r="F14" s="39"/>
      <c r="G14" s="39"/>
      <c r="H14" s="39"/>
    </row>
    <row r="15" spans="1:16" ht="27.6" x14ac:dyDescent="0.25">
      <c r="A15" s="25">
        <v>2</v>
      </c>
      <c r="B15" s="10" t="s">
        <v>19</v>
      </c>
      <c r="C15" s="4">
        <v>0.2</v>
      </c>
      <c r="D15" s="4">
        <v>0.16</v>
      </c>
      <c r="E15" s="4">
        <v>0.14000000000000001</v>
      </c>
      <c r="F15" s="38">
        <v>0.13</v>
      </c>
      <c r="G15" s="38">
        <v>0.1</v>
      </c>
      <c r="H15" s="38">
        <v>0.14000000000000001</v>
      </c>
      <c r="J15" s="15" t="s">
        <v>31</v>
      </c>
      <c r="K15" s="18">
        <f t="shared" ref="K15:P15" si="1">($K$1/$K$2)*(($K$2+$K$3)*$M$1/C15)-$K$1-$M$2</f>
        <v>252390000</v>
      </c>
      <c r="L15" s="18">
        <f t="shared" si="1"/>
        <v>315515000</v>
      </c>
      <c r="M15" s="18">
        <f t="shared" si="1"/>
        <v>360604285.71428567</v>
      </c>
      <c r="N15" s="18">
        <f t="shared" si="1"/>
        <v>388351538.46153843</v>
      </c>
      <c r="O15" s="18">
        <f t="shared" si="1"/>
        <v>504890000</v>
      </c>
      <c r="P15" s="18">
        <f t="shared" si="1"/>
        <v>360604285.71428567</v>
      </c>
    </row>
    <row r="16" spans="1:16" ht="41.4" x14ac:dyDescent="0.25">
      <c r="A16" s="25"/>
      <c r="B16" s="10" t="s">
        <v>24</v>
      </c>
      <c r="C16" s="14"/>
      <c r="D16" s="4">
        <v>0.2</v>
      </c>
      <c r="E16" s="4">
        <v>0.15</v>
      </c>
      <c r="F16" s="38">
        <v>0.13</v>
      </c>
      <c r="G16" s="38">
        <v>0.13</v>
      </c>
      <c r="H16" s="38">
        <v>0.15</v>
      </c>
      <c r="J16" s="15" t="s">
        <v>25</v>
      </c>
      <c r="K16" s="4">
        <f>(K15-$K$15)/$K$15</f>
        <v>0</v>
      </c>
      <c r="L16" s="4">
        <f>(L15-$K$15)/$K$15</f>
        <v>0.2501089583580966</v>
      </c>
      <c r="M16" s="4">
        <f>(M15-$K$15)/$K$15</f>
        <v>0.42875821432816541</v>
      </c>
      <c r="N16" s="4">
        <f>(N15-$K$15)/$K$15</f>
        <v>0.53869621800205414</v>
      </c>
      <c r="O16" s="4">
        <f>(O15-$K$15)/$K$15</f>
        <v>1.0004358334323864</v>
      </c>
      <c r="P16" s="4">
        <f>(P15-$K$15)/$K$15</f>
        <v>0.42875821432816541</v>
      </c>
    </row>
    <row r="19" spans="1:16" x14ac:dyDescent="0.25">
      <c r="A19" s="41" t="s">
        <v>68</v>
      </c>
      <c r="B19" s="41"/>
      <c r="C19" s="41"/>
      <c r="D19" s="41"/>
      <c r="E19" s="41"/>
      <c r="F19" s="41"/>
      <c r="G19" s="41"/>
      <c r="H19" s="41"/>
      <c r="I19" s="41"/>
      <c r="J19" s="41"/>
      <c r="K19" s="41"/>
      <c r="L19" s="41"/>
      <c r="M19" s="41"/>
      <c r="N19" s="41"/>
      <c r="O19" s="41"/>
      <c r="P19" s="41"/>
    </row>
    <row r="22" spans="1:16" x14ac:dyDescent="0.25">
      <c r="A22" s="1"/>
      <c r="B22" s="1"/>
      <c r="D22" s="22" t="s">
        <v>14</v>
      </c>
      <c r="E22" s="23"/>
      <c r="F22" s="23"/>
      <c r="G22" s="23"/>
      <c r="H22" s="24"/>
      <c r="L22" s="22" t="s">
        <v>14</v>
      </c>
      <c r="M22" s="23"/>
      <c r="N22" s="23"/>
      <c r="O22" s="23"/>
      <c r="P22" s="24"/>
    </row>
    <row r="23" spans="1:16" x14ac:dyDescent="0.25">
      <c r="A23" s="12" t="s">
        <v>0</v>
      </c>
      <c r="B23" s="1"/>
      <c r="C23" s="2" t="s">
        <v>23</v>
      </c>
      <c r="D23" s="2">
        <v>5</v>
      </c>
      <c r="E23" s="2">
        <v>4</v>
      </c>
      <c r="F23" s="2">
        <v>3</v>
      </c>
      <c r="G23" s="2">
        <v>2</v>
      </c>
      <c r="H23" s="2">
        <v>1</v>
      </c>
      <c r="J23" s="1"/>
      <c r="K23" s="2" t="s">
        <v>32</v>
      </c>
      <c r="L23" s="2">
        <v>5</v>
      </c>
      <c r="M23" s="2">
        <v>4</v>
      </c>
      <c r="N23" s="2">
        <v>3</v>
      </c>
      <c r="O23" s="2">
        <v>2</v>
      </c>
      <c r="P23" s="2">
        <f>1/1</f>
        <v>1</v>
      </c>
    </row>
    <row r="24" spans="1:16" ht="27.6" x14ac:dyDescent="0.25">
      <c r="A24" s="25">
        <v>1</v>
      </c>
      <c r="B24" s="10" t="s">
        <v>19</v>
      </c>
      <c r="C24" s="4">
        <v>0.22</v>
      </c>
      <c r="D24" s="4">
        <v>0.28000000000000003</v>
      </c>
      <c r="E24" s="4">
        <v>0.2</v>
      </c>
      <c r="F24" s="38">
        <v>0.22</v>
      </c>
      <c r="G24" s="38">
        <v>0.15</v>
      </c>
      <c r="H24" s="38">
        <v>0.14000000000000001</v>
      </c>
      <c r="J24" s="15" t="s">
        <v>31</v>
      </c>
      <c r="K24" s="18">
        <f t="shared" ref="K24" si="2">($K$1/$K$2)*(($K$2+$K$3)*$M$1/C24)-$K$1-$M$2</f>
        <v>229435454.54545453</v>
      </c>
      <c r="L24" s="18">
        <f t="shared" ref="L24" si="3">($K$1/$K$2)*(($K$2+$K$3)*$M$1/D24)-$K$1-$M$2</f>
        <v>180247142.85714284</v>
      </c>
      <c r="M24" s="18">
        <f t="shared" ref="M24" si="4">($K$1/$K$2)*(($K$2+$K$3)*$M$1/E24)-$K$1-$M$2</f>
        <v>252390000</v>
      </c>
      <c r="N24" s="18">
        <f t="shared" ref="N24" si="5">($K$1/$K$2)*(($K$2+$K$3)*$M$1/F24)-$K$1-$M$2</f>
        <v>229435454.54545453</v>
      </c>
      <c r="O24" s="18">
        <f t="shared" ref="O24" si="6">($K$1/$K$2)*(($K$2+$K$3)*$M$1/G24)-$K$1-$M$2</f>
        <v>336556666.66666669</v>
      </c>
      <c r="P24" s="18">
        <f t="shared" ref="P24" si="7">($K$1/$K$2)*(($K$2+$K$3)*$M$1/H24)-$K$1-$M$2</f>
        <v>360604285.71428567</v>
      </c>
    </row>
    <row r="25" spans="1:16" ht="41.4" x14ac:dyDescent="0.25">
      <c r="A25" s="25"/>
      <c r="B25" s="10" t="s">
        <v>24</v>
      </c>
      <c r="C25" s="14"/>
      <c r="D25" s="4">
        <v>0.24</v>
      </c>
      <c r="E25" s="4">
        <v>0.24</v>
      </c>
      <c r="F25" s="38">
        <v>0.21</v>
      </c>
      <c r="G25" s="38">
        <v>0.18</v>
      </c>
      <c r="H25" s="38">
        <v>0.18</v>
      </c>
      <c r="J25" s="15" t="s">
        <v>25</v>
      </c>
      <c r="K25" s="20">
        <f>(K24-$K$24)/$K$24</f>
        <v>0</v>
      </c>
      <c r="L25" s="20">
        <f t="shared" ref="L25:P25" si="8">(L24-$K$24)/$K$24</f>
        <v>-0.2143884509295261</v>
      </c>
      <c r="M25" s="20">
        <f t="shared" si="8"/>
        <v>0.10004794376711222</v>
      </c>
      <c r="N25" s="20">
        <f t="shared" si="8"/>
        <v>0</v>
      </c>
      <c r="O25" s="20">
        <f t="shared" si="8"/>
        <v>0.46689040424652362</v>
      </c>
      <c r="P25" s="20">
        <f t="shared" si="8"/>
        <v>0.57170253581206942</v>
      </c>
    </row>
    <row r="26" spans="1:16" x14ac:dyDescent="0.25">
      <c r="A26" s="9"/>
      <c r="C26" s="1"/>
      <c r="D26" s="1"/>
      <c r="E26" s="1"/>
      <c r="F26" s="39"/>
      <c r="G26" s="39"/>
      <c r="H26" s="39"/>
    </row>
    <row r="27" spans="1:16" ht="27.6" x14ac:dyDescent="0.25">
      <c r="A27" s="25">
        <v>2</v>
      </c>
      <c r="B27" s="10" t="s">
        <v>19</v>
      </c>
      <c r="C27" s="4">
        <v>0.05</v>
      </c>
      <c r="D27" s="4">
        <v>7.0000000000000007E-2</v>
      </c>
      <c r="E27" s="4">
        <v>0.06</v>
      </c>
      <c r="F27" s="38">
        <v>0.08</v>
      </c>
      <c r="G27" s="38">
        <v>0.05</v>
      </c>
      <c r="H27" s="38">
        <v>0.03</v>
      </c>
      <c r="J27" s="15" t="s">
        <v>31</v>
      </c>
      <c r="K27" s="18">
        <f t="shared" ref="K27" si="9">($K$1/$K$2)*(($K$2+$K$3)*$M$1/C27)-$K$1-$M$2</f>
        <v>1009890000</v>
      </c>
      <c r="L27" s="18">
        <f t="shared" ref="L27" si="10">($K$1/$K$2)*(($K$2+$K$3)*$M$1/D27)-$K$1-$M$2</f>
        <v>721318571.42857134</v>
      </c>
      <c r="M27" s="18">
        <f t="shared" ref="M27" si="11">($K$1/$K$2)*(($K$2+$K$3)*$M$1/E27)-$K$1-$M$2</f>
        <v>841556666.66666675</v>
      </c>
      <c r="N27" s="18">
        <f t="shared" ref="N27" si="12">($K$1/$K$2)*(($K$2+$K$3)*$M$1/F27)-$K$1-$M$2</f>
        <v>631140000</v>
      </c>
      <c r="O27" s="18">
        <f t="shared" ref="O27" si="13">($K$1/$K$2)*(($K$2+$K$3)*$M$1/G27)-$K$1-$M$2</f>
        <v>1009890000</v>
      </c>
      <c r="P27" s="18">
        <f t="shared" ref="P27" si="14">($K$1/$K$2)*(($K$2+$K$3)*$M$1/H27)-$K$1-$M$2</f>
        <v>1683223333.3333335</v>
      </c>
    </row>
    <row r="28" spans="1:16" ht="41.4" x14ac:dyDescent="0.25">
      <c r="A28" s="25"/>
      <c r="B28" s="10" t="s">
        <v>24</v>
      </c>
      <c r="C28" s="14"/>
      <c r="D28" s="4">
        <v>0.04</v>
      </c>
      <c r="E28" s="4">
        <v>0.04</v>
      </c>
      <c r="F28" s="38">
        <v>0.04</v>
      </c>
      <c r="G28" s="38">
        <v>0.04</v>
      </c>
      <c r="H28" s="38">
        <v>0.05</v>
      </c>
      <c r="J28" s="15" t="s">
        <v>25</v>
      </c>
      <c r="K28" s="20">
        <f>(K27-$K$27)/$K$27</f>
        <v>0</v>
      </c>
      <c r="L28" s="20">
        <f t="shared" ref="L28:P28" si="15">(L27-$K$27)/$K$27</f>
        <v>-0.28574540650113245</v>
      </c>
      <c r="M28" s="20">
        <f t="shared" si="15"/>
        <v>-0.1666848204589938</v>
      </c>
      <c r="N28" s="20">
        <f t="shared" si="15"/>
        <v>-0.37504084603273624</v>
      </c>
      <c r="O28" s="20">
        <f t="shared" si="15"/>
        <v>0</v>
      </c>
      <c r="P28" s="20">
        <f t="shared" si="15"/>
        <v>0.66673928183597564</v>
      </c>
    </row>
  </sheetData>
  <mergeCells count="10">
    <mergeCell ref="A27:A28"/>
    <mergeCell ref="A24:A25"/>
    <mergeCell ref="A7:P7"/>
    <mergeCell ref="D10:H10"/>
    <mergeCell ref="L10:P10"/>
    <mergeCell ref="A19:P19"/>
    <mergeCell ref="D22:H22"/>
    <mergeCell ref="L22:P22"/>
    <mergeCell ref="A12:A13"/>
    <mergeCell ref="A15:A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3596C-2A19-4072-A76C-34FACEB10194}">
  <dimension ref="A1:P28"/>
  <sheetViews>
    <sheetView topLeftCell="A12" workbookViewId="0">
      <selection activeCell="H30" sqref="H30"/>
    </sheetView>
  </sheetViews>
  <sheetFormatPr baseColWidth="10" defaultRowHeight="13.8" x14ac:dyDescent="0.25"/>
  <cols>
    <col min="1" max="16384" width="11.5546875" style="11"/>
  </cols>
  <sheetData>
    <row r="1" spans="1:16" x14ac:dyDescent="0.25">
      <c r="B1" s="11" t="s">
        <v>33</v>
      </c>
      <c r="J1" s="17" t="s">
        <v>26</v>
      </c>
      <c r="K1" s="17">
        <v>100000</v>
      </c>
      <c r="L1" s="17" t="s">
        <v>27</v>
      </c>
      <c r="M1" s="11">
        <v>5</v>
      </c>
    </row>
    <row r="2" spans="1:16" x14ac:dyDescent="0.25">
      <c r="B2" s="11" t="s">
        <v>34</v>
      </c>
      <c r="J2" s="17" t="s">
        <v>28</v>
      </c>
      <c r="K2" s="17">
        <v>1000</v>
      </c>
      <c r="L2" s="17" t="s">
        <v>29</v>
      </c>
      <c r="M2" s="11">
        <f>10*1000</f>
        <v>10000</v>
      </c>
    </row>
    <row r="3" spans="1:16" x14ac:dyDescent="0.25">
      <c r="B3" s="11" t="s">
        <v>35</v>
      </c>
      <c r="J3" s="11" t="s">
        <v>30</v>
      </c>
      <c r="K3" s="11">
        <v>100000</v>
      </c>
      <c r="L3" s="17"/>
    </row>
    <row r="4" spans="1:16" x14ac:dyDescent="0.25">
      <c r="B4" s="11" t="s">
        <v>40</v>
      </c>
      <c r="D4" s="11" t="s">
        <v>41</v>
      </c>
      <c r="L4" s="17"/>
    </row>
    <row r="5" spans="1:16" x14ac:dyDescent="0.25">
      <c r="B5" s="19" t="s">
        <v>36</v>
      </c>
      <c r="C5" s="19"/>
      <c r="D5" s="19"/>
      <c r="E5" s="19"/>
      <c r="F5" s="19"/>
      <c r="G5" s="19"/>
      <c r="H5" s="19"/>
      <c r="I5" s="19"/>
      <c r="J5" s="19"/>
      <c r="K5" s="19"/>
      <c r="L5" s="16"/>
      <c r="M5" s="19"/>
      <c r="N5" s="19"/>
      <c r="O5" s="19"/>
      <c r="P5" s="19"/>
    </row>
    <row r="6" spans="1:16" x14ac:dyDescent="0.25">
      <c r="L6" s="17"/>
    </row>
    <row r="7" spans="1:16" x14ac:dyDescent="0.25">
      <c r="A7" s="41" t="s">
        <v>67</v>
      </c>
      <c r="B7" s="41"/>
      <c r="C7" s="41"/>
      <c r="D7" s="41"/>
      <c r="E7" s="41"/>
      <c r="F7" s="41"/>
      <c r="G7" s="41"/>
      <c r="H7" s="41"/>
      <c r="I7" s="41"/>
      <c r="J7" s="41"/>
      <c r="K7" s="41"/>
      <c r="L7" s="41"/>
      <c r="M7" s="41"/>
      <c r="N7" s="41"/>
      <c r="O7" s="41"/>
      <c r="P7" s="41"/>
    </row>
    <row r="9" spans="1:16" x14ac:dyDescent="0.25">
      <c r="A9" s="13"/>
      <c r="F9" s="40"/>
      <c r="G9" s="40"/>
      <c r="H9" s="40"/>
    </row>
    <row r="10" spans="1:16" x14ac:dyDescent="0.25">
      <c r="A10" s="1"/>
      <c r="B10" s="1"/>
      <c r="D10" s="22" t="s">
        <v>14</v>
      </c>
      <c r="E10" s="23"/>
      <c r="F10" s="23"/>
      <c r="G10" s="23"/>
      <c r="H10" s="24"/>
      <c r="L10" s="22" t="s">
        <v>14</v>
      </c>
      <c r="M10" s="23"/>
      <c r="N10" s="23"/>
      <c r="O10" s="23"/>
      <c r="P10" s="24"/>
    </row>
    <row r="11" spans="1:16" x14ac:dyDescent="0.25">
      <c r="A11" s="12" t="s">
        <v>0</v>
      </c>
      <c r="B11" s="1"/>
      <c r="C11" s="2" t="s">
        <v>23</v>
      </c>
      <c r="D11" s="2">
        <v>5</v>
      </c>
      <c r="E11" s="2">
        <v>4</v>
      </c>
      <c r="F11" s="2">
        <v>3</v>
      </c>
      <c r="G11" s="2">
        <v>2</v>
      </c>
      <c r="H11" s="2">
        <v>1</v>
      </c>
      <c r="J11" s="1"/>
      <c r="K11" s="2" t="s">
        <v>32</v>
      </c>
      <c r="L11" s="2">
        <v>5</v>
      </c>
      <c r="M11" s="2">
        <v>4</v>
      </c>
      <c r="N11" s="2">
        <v>3</v>
      </c>
      <c r="O11" s="2">
        <v>2</v>
      </c>
      <c r="P11" s="2">
        <f>1/1</f>
        <v>1</v>
      </c>
    </row>
    <row r="12" spans="1:16" ht="27.6" x14ac:dyDescent="0.25">
      <c r="A12" s="25">
        <v>1</v>
      </c>
      <c r="B12" s="10" t="s">
        <v>19</v>
      </c>
      <c r="C12" s="4">
        <v>0.32</v>
      </c>
      <c r="D12" s="4">
        <v>0.26</v>
      </c>
      <c r="E12" s="4">
        <v>0.24</v>
      </c>
      <c r="F12" s="38">
        <v>0.24</v>
      </c>
      <c r="G12" s="38">
        <v>0.22</v>
      </c>
      <c r="H12" s="38">
        <v>0.22</v>
      </c>
      <c r="J12" s="15" t="s">
        <v>31</v>
      </c>
      <c r="K12" s="18">
        <f t="shared" ref="K12:P12" si="0">($K$1/$K$2)*(($K$2+$K$3)*$M$1/C12)-$K$1-$M$2</f>
        <v>157702500</v>
      </c>
      <c r="L12" s="18">
        <f t="shared" si="0"/>
        <v>194120769.23076922</v>
      </c>
      <c r="M12" s="18">
        <f t="shared" si="0"/>
        <v>210306666.66666669</v>
      </c>
      <c r="N12" s="18">
        <f t="shared" si="0"/>
        <v>210306666.66666669</v>
      </c>
      <c r="O12" s="18">
        <f t="shared" si="0"/>
        <v>229435454.54545453</v>
      </c>
      <c r="P12" s="18">
        <f t="shared" si="0"/>
        <v>229435454.54545453</v>
      </c>
    </row>
    <row r="13" spans="1:16" ht="41.4" x14ac:dyDescent="0.25">
      <c r="A13" s="25"/>
      <c r="B13" s="10" t="s">
        <v>24</v>
      </c>
      <c r="C13" s="14"/>
      <c r="D13" s="4">
        <v>0.3</v>
      </c>
      <c r="E13" s="4">
        <v>0.28999999999999998</v>
      </c>
      <c r="F13" s="38">
        <v>0.3</v>
      </c>
      <c r="G13" s="38">
        <v>0.26</v>
      </c>
      <c r="H13" s="38">
        <v>0.26</v>
      </c>
      <c r="J13" s="15" t="s">
        <v>25</v>
      </c>
      <c r="K13" s="4">
        <f>(K12-$K$12)/$K$12</f>
        <v>0</v>
      </c>
      <c r="L13" s="4">
        <f>(L12-$K$12)/$K$12</f>
        <v>0.23093019597513811</v>
      </c>
      <c r="M13" s="4">
        <f>(M12-$K$12)/$K$12</f>
        <v>0.33356583863075528</v>
      </c>
      <c r="N13" s="4">
        <f>(N12-$K$12)/$K$12</f>
        <v>0.33356583863075528</v>
      </c>
      <c r="O13" s="4">
        <f>(O12-$K$12)/$K$12</f>
        <v>0.45486250722375698</v>
      </c>
      <c r="P13" s="4">
        <f>(P12-$K$12)/$K$12</f>
        <v>0.45486250722375698</v>
      </c>
    </row>
    <row r="14" spans="1:16" x14ac:dyDescent="0.25">
      <c r="A14" s="9"/>
      <c r="C14" s="1"/>
      <c r="D14" s="1"/>
      <c r="E14" s="1"/>
      <c r="F14" s="39"/>
      <c r="G14" s="39"/>
      <c r="H14" s="39"/>
    </row>
    <row r="15" spans="1:16" ht="27.6" x14ac:dyDescent="0.25">
      <c r="A15" s="25">
        <v>2</v>
      </c>
      <c r="B15" s="10" t="s">
        <v>19</v>
      </c>
      <c r="C15" s="4">
        <v>0.14000000000000001</v>
      </c>
      <c r="D15" s="4">
        <v>0.14000000000000001</v>
      </c>
      <c r="E15" s="4">
        <v>0.1</v>
      </c>
      <c r="F15" s="38">
        <v>0.09</v>
      </c>
      <c r="G15" s="38">
        <v>0.09</v>
      </c>
      <c r="H15" s="38">
        <v>0.09</v>
      </c>
      <c r="J15" s="15" t="s">
        <v>31</v>
      </c>
      <c r="K15" s="18">
        <f t="shared" ref="K15:P15" si="1">($K$1/$K$2)*(($K$2+$K$3)*$M$1/C15)-$K$1-$M$2</f>
        <v>360604285.71428567</v>
      </c>
      <c r="L15" s="18">
        <f t="shared" si="1"/>
        <v>360604285.71428567</v>
      </c>
      <c r="M15" s="18">
        <f t="shared" si="1"/>
        <v>504890000</v>
      </c>
      <c r="N15" s="18">
        <f t="shared" si="1"/>
        <v>561001111.11111104</v>
      </c>
      <c r="O15" s="18">
        <f t="shared" si="1"/>
        <v>561001111.11111104</v>
      </c>
      <c r="P15" s="18">
        <f t="shared" si="1"/>
        <v>561001111.11111104</v>
      </c>
    </row>
    <row r="16" spans="1:16" ht="41.4" x14ac:dyDescent="0.25">
      <c r="A16" s="25"/>
      <c r="B16" s="10" t="s">
        <v>24</v>
      </c>
      <c r="C16" s="14"/>
      <c r="D16" s="4">
        <v>0.13</v>
      </c>
      <c r="E16" s="4">
        <v>0.13</v>
      </c>
      <c r="F16" s="38">
        <v>0.13</v>
      </c>
      <c r="G16" s="38">
        <v>0.13</v>
      </c>
      <c r="H16" s="38">
        <v>0.09</v>
      </c>
      <c r="J16" s="15" t="s">
        <v>25</v>
      </c>
      <c r="K16" s="4">
        <f>(K15-$K$15)/$K$15</f>
        <v>0</v>
      </c>
      <c r="L16" s="4">
        <f>(L15-$K$15)/$K$15</f>
        <v>0</v>
      </c>
      <c r="M16" s="4">
        <f>(M15-$K$15)/$K$15</f>
        <v>0.4001220174072887</v>
      </c>
      <c r="N16" s="4">
        <f>(N15-$K$15)/$K$15</f>
        <v>0.55572502417678971</v>
      </c>
      <c r="O16" s="4">
        <f>(O15-$K$15)/$K$15</f>
        <v>0.55572502417678971</v>
      </c>
      <c r="P16" s="4">
        <f>(P15-$K$15)/$K$15</f>
        <v>0.55572502417678971</v>
      </c>
    </row>
    <row r="19" spans="1:16" x14ac:dyDescent="0.25">
      <c r="A19" s="41" t="s">
        <v>68</v>
      </c>
      <c r="B19" s="41"/>
      <c r="C19" s="41"/>
      <c r="D19" s="41"/>
      <c r="E19" s="41"/>
      <c r="F19" s="41"/>
      <c r="G19" s="41"/>
      <c r="H19" s="41"/>
      <c r="I19" s="41"/>
      <c r="J19" s="41"/>
      <c r="K19" s="41"/>
      <c r="L19" s="41"/>
      <c r="M19" s="41"/>
      <c r="N19" s="41"/>
      <c r="O19" s="41"/>
      <c r="P19" s="41"/>
    </row>
    <row r="22" spans="1:16" x14ac:dyDescent="0.25">
      <c r="A22" s="1"/>
      <c r="B22" s="1"/>
      <c r="D22" s="22" t="s">
        <v>14</v>
      </c>
      <c r="E22" s="23"/>
      <c r="F22" s="23"/>
      <c r="G22" s="23"/>
      <c r="H22" s="24"/>
      <c r="L22" s="22" t="s">
        <v>14</v>
      </c>
      <c r="M22" s="23"/>
      <c r="N22" s="23"/>
      <c r="O22" s="23"/>
      <c r="P22" s="24"/>
    </row>
    <row r="23" spans="1:16" x14ac:dyDescent="0.25">
      <c r="A23" s="12" t="s">
        <v>0</v>
      </c>
      <c r="B23" s="1"/>
      <c r="C23" s="2" t="s">
        <v>23</v>
      </c>
      <c r="D23" s="2">
        <v>5</v>
      </c>
      <c r="E23" s="2">
        <v>4</v>
      </c>
      <c r="F23" s="2">
        <v>3</v>
      </c>
      <c r="G23" s="2">
        <v>2</v>
      </c>
      <c r="H23" s="2">
        <v>1</v>
      </c>
      <c r="J23" s="1"/>
      <c r="K23" s="2" t="s">
        <v>32</v>
      </c>
      <c r="L23" s="2">
        <v>5</v>
      </c>
      <c r="M23" s="2">
        <v>4</v>
      </c>
      <c r="N23" s="2">
        <v>3</v>
      </c>
      <c r="O23" s="2">
        <v>2</v>
      </c>
      <c r="P23" s="2">
        <f>1/1</f>
        <v>1</v>
      </c>
    </row>
    <row r="24" spans="1:16" ht="27.6" x14ac:dyDescent="0.25">
      <c r="A24" s="25">
        <v>1</v>
      </c>
      <c r="B24" s="10" t="s">
        <v>19</v>
      </c>
      <c r="C24" s="4">
        <v>0.12</v>
      </c>
      <c r="D24" s="4">
        <v>0.13</v>
      </c>
      <c r="E24" s="4">
        <v>0.11</v>
      </c>
      <c r="F24" s="38">
        <v>0.08</v>
      </c>
      <c r="G24" s="38">
        <v>0.13</v>
      </c>
      <c r="H24" s="38">
        <v>0.12</v>
      </c>
      <c r="J24" s="15" t="s">
        <v>31</v>
      </c>
      <c r="K24" s="18">
        <f t="shared" ref="K24:P24" si="2">($K$1/$K$2)*(($K$2+$K$3)*$M$1/C24)-$K$1-$M$2</f>
        <v>420723333.33333337</v>
      </c>
      <c r="L24" s="18">
        <f t="shared" si="2"/>
        <v>388351538.46153843</v>
      </c>
      <c r="M24" s="18">
        <f t="shared" si="2"/>
        <v>458980909.09090906</v>
      </c>
      <c r="N24" s="18">
        <f t="shared" si="2"/>
        <v>631140000</v>
      </c>
      <c r="O24" s="18">
        <f t="shared" si="2"/>
        <v>388351538.46153843</v>
      </c>
      <c r="P24" s="18">
        <f t="shared" si="2"/>
        <v>420723333.33333337</v>
      </c>
    </row>
    <row r="25" spans="1:16" ht="41.4" x14ac:dyDescent="0.25">
      <c r="A25" s="25"/>
      <c r="B25" s="10" t="s">
        <v>24</v>
      </c>
      <c r="C25" s="14"/>
      <c r="D25" s="4">
        <v>0.11</v>
      </c>
      <c r="E25" s="4">
        <v>0.1</v>
      </c>
      <c r="F25" s="38">
        <v>0.1</v>
      </c>
      <c r="G25" s="38">
        <v>0.09</v>
      </c>
      <c r="H25" s="38">
        <v>0.1</v>
      </c>
      <c r="J25" s="15" t="s">
        <v>25</v>
      </c>
      <c r="K25" s="20">
        <f>(K24-$K$24)/$K$24</f>
        <v>0</v>
      </c>
      <c r="L25" s="20">
        <f t="shared" ref="L25:P25" si="3">(L24-$K$24)/$K$24</f>
        <v>-7.6943188806091731E-2</v>
      </c>
      <c r="M25" s="20">
        <f t="shared" si="3"/>
        <v>9.0932859498108073E-2</v>
      </c>
      <c r="N25" s="20">
        <f t="shared" si="3"/>
        <v>0.50013072723959517</v>
      </c>
      <c r="O25" s="20">
        <f t="shared" si="3"/>
        <v>-7.6943188806091731E-2</v>
      </c>
      <c r="P25" s="20">
        <f t="shared" si="3"/>
        <v>0</v>
      </c>
    </row>
    <row r="26" spans="1:16" x14ac:dyDescent="0.25">
      <c r="A26" s="9"/>
      <c r="C26" s="1"/>
      <c r="D26" s="1"/>
      <c r="E26" s="1"/>
      <c r="F26" s="39"/>
      <c r="G26" s="39"/>
      <c r="H26" s="39"/>
    </row>
    <row r="27" spans="1:16" ht="27.6" x14ac:dyDescent="0.25">
      <c r="A27" s="25">
        <v>2</v>
      </c>
      <c r="B27" s="10" t="s">
        <v>19</v>
      </c>
      <c r="C27" s="4">
        <v>0.2</v>
      </c>
      <c r="D27" s="4">
        <v>0.23</v>
      </c>
      <c r="E27" s="4">
        <v>0.24</v>
      </c>
      <c r="F27" s="38">
        <v>0.19</v>
      </c>
      <c r="G27" s="38">
        <v>0.25</v>
      </c>
      <c r="H27" s="38">
        <v>0.17</v>
      </c>
      <c r="J27" s="15" t="s">
        <v>31</v>
      </c>
      <c r="K27" s="18">
        <f t="shared" ref="K27:P27" si="4">($K$1/$K$2)*(($K$2+$K$3)*$M$1/C27)-$K$1-$M$2</f>
        <v>252390000</v>
      </c>
      <c r="L27" s="18">
        <f t="shared" si="4"/>
        <v>219455217.39130434</v>
      </c>
      <c r="M27" s="18">
        <f t="shared" si="4"/>
        <v>210306666.66666669</v>
      </c>
      <c r="N27" s="18">
        <f t="shared" si="4"/>
        <v>265679473.68421051</v>
      </c>
      <c r="O27" s="18">
        <f t="shared" si="4"/>
        <v>201890000</v>
      </c>
      <c r="P27" s="18">
        <f t="shared" si="4"/>
        <v>296948823.52941173</v>
      </c>
    </row>
    <row r="28" spans="1:16" ht="41.4" x14ac:dyDescent="0.25">
      <c r="A28" s="25"/>
      <c r="B28" s="10" t="s">
        <v>24</v>
      </c>
      <c r="C28" s="14"/>
      <c r="D28" s="4">
        <v>0.19</v>
      </c>
      <c r="E28" s="4">
        <v>0.18</v>
      </c>
      <c r="F28" s="38">
        <v>0.17</v>
      </c>
      <c r="G28" s="38">
        <v>0.12</v>
      </c>
      <c r="H28" s="38">
        <v>0.1</v>
      </c>
      <c r="J28" s="15" t="s">
        <v>25</v>
      </c>
      <c r="K28" s="20">
        <f>(K27-$K$27)/$K$27</f>
        <v>0</v>
      </c>
      <c r="L28" s="20">
        <f t="shared" ref="L28:P28" si="5">(L27-$K$27)/$K$27</f>
        <v>-0.13049163044770259</v>
      </c>
      <c r="M28" s="20">
        <f t="shared" si="5"/>
        <v>-0.16673930557206432</v>
      </c>
      <c r="N28" s="20">
        <f t="shared" si="5"/>
        <v>5.2654517549072896E-2</v>
      </c>
      <c r="O28" s="20">
        <f t="shared" si="5"/>
        <v>-0.20008716668647727</v>
      </c>
      <c r="P28" s="20">
        <f t="shared" si="5"/>
        <v>0.17654750001747982</v>
      </c>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3FC4-7713-4CAF-9021-629961F8A2B0}">
  <dimension ref="A1:P29"/>
  <sheetViews>
    <sheetView tabSelected="1" topLeftCell="A12" workbookViewId="0">
      <selection activeCell="H29" sqref="H29"/>
    </sheetView>
  </sheetViews>
  <sheetFormatPr baseColWidth="10" defaultRowHeight="14.4" x14ac:dyDescent="0.3"/>
  <sheetData>
    <row r="1" spans="1:16" x14ac:dyDescent="0.3">
      <c r="A1" s="11"/>
      <c r="B1" s="11" t="s">
        <v>33</v>
      </c>
      <c r="C1" s="11"/>
      <c r="D1" s="11"/>
      <c r="E1" s="11"/>
      <c r="F1" s="11"/>
      <c r="G1" s="11"/>
      <c r="H1" s="11"/>
      <c r="I1" s="11"/>
      <c r="J1" s="17" t="s">
        <v>26</v>
      </c>
      <c r="K1" s="17">
        <v>100000</v>
      </c>
      <c r="L1" s="17" t="s">
        <v>27</v>
      </c>
      <c r="M1" s="11">
        <v>5</v>
      </c>
      <c r="N1" s="11"/>
      <c r="O1" s="11"/>
      <c r="P1" s="11"/>
    </row>
    <row r="2" spans="1:16" x14ac:dyDescent="0.3">
      <c r="A2" s="11"/>
      <c r="B2" s="11" t="s">
        <v>34</v>
      </c>
      <c r="C2" s="11"/>
      <c r="D2" s="11"/>
      <c r="E2" s="11"/>
      <c r="F2" s="11"/>
      <c r="G2" s="11"/>
      <c r="H2" s="11"/>
      <c r="I2" s="11"/>
      <c r="J2" s="17" t="s">
        <v>28</v>
      </c>
      <c r="K2" s="17">
        <v>1000</v>
      </c>
      <c r="L2" s="17" t="s">
        <v>29</v>
      </c>
      <c r="M2" s="11">
        <f>10*1000</f>
        <v>10000</v>
      </c>
      <c r="N2" s="11"/>
      <c r="O2" s="11"/>
      <c r="P2" s="11"/>
    </row>
    <row r="3" spans="1:16" x14ac:dyDescent="0.3">
      <c r="A3" s="11"/>
      <c r="B3" s="11" t="s">
        <v>35</v>
      </c>
      <c r="C3" s="11"/>
      <c r="D3" s="11"/>
      <c r="E3" s="11"/>
      <c r="F3" s="11"/>
      <c r="G3" s="11"/>
      <c r="H3" s="11"/>
      <c r="I3" s="11"/>
      <c r="J3" s="11" t="s">
        <v>30</v>
      </c>
      <c r="K3" s="11">
        <v>100000</v>
      </c>
      <c r="L3" s="17"/>
      <c r="M3" s="11"/>
      <c r="N3" s="11"/>
      <c r="O3" s="11"/>
      <c r="P3" s="11"/>
    </row>
    <row r="4" spans="1:16" x14ac:dyDescent="0.3">
      <c r="A4" s="11"/>
      <c r="B4" s="11" t="s">
        <v>40</v>
      </c>
      <c r="C4" s="11"/>
      <c r="D4" s="11" t="s">
        <v>41</v>
      </c>
      <c r="E4" s="11"/>
      <c r="F4" s="11"/>
      <c r="G4" s="11"/>
      <c r="H4" s="11"/>
      <c r="I4" s="11"/>
      <c r="J4" s="11"/>
      <c r="K4" s="11"/>
      <c r="L4" s="17"/>
      <c r="M4" s="11"/>
      <c r="N4" s="11"/>
      <c r="O4" s="11"/>
      <c r="P4" s="11"/>
    </row>
    <row r="5" spans="1:16" x14ac:dyDescent="0.3">
      <c r="A5" s="11"/>
      <c r="B5" s="19" t="s">
        <v>36</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41" t="s">
        <v>67</v>
      </c>
      <c r="B7" s="41"/>
      <c r="C7" s="41"/>
      <c r="D7" s="41"/>
      <c r="E7" s="41"/>
      <c r="F7" s="41"/>
      <c r="G7" s="41"/>
      <c r="H7" s="41"/>
      <c r="I7" s="41"/>
      <c r="J7" s="41"/>
      <c r="K7" s="41"/>
      <c r="L7" s="41"/>
      <c r="M7" s="41"/>
      <c r="N7" s="41"/>
      <c r="O7" s="41"/>
      <c r="P7" s="41"/>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40"/>
      <c r="G9" s="40"/>
      <c r="H9" s="40"/>
      <c r="I9" s="11"/>
      <c r="J9" s="11"/>
      <c r="K9" s="11"/>
      <c r="L9" s="11"/>
      <c r="M9" s="11"/>
      <c r="N9" s="11"/>
      <c r="O9" s="11"/>
      <c r="P9" s="11"/>
    </row>
    <row r="10" spans="1:16" x14ac:dyDescent="0.3">
      <c r="A10" s="1"/>
      <c r="B10" s="1"/>
      <c r="C10" s="11"/>
      <c r="D10" s="22" t="s">
        <v>14</v>
      </c>
      <c r="E10" s="23"/>
      <c r="F10" s="23"/>
      <c r="G10" s="23"/>
      <c r="H10" s="24"/>
      <c r="I10" s="11"/>
      <c r="J10" s="11"/>
      <c r="K10" s="11"/>
      <c r="L10" s="22" t="s">
        <v>14</v>
      </c>
      <c r="M10" s="23"/>
      <c r="N10" s="23"/>
      <c r="O10" s="23"/>
      <c r="P10" s="24"/>
    </row>
    <row r="11" spans="1:16" x14ac:dyDescent="0.3">
      <c r="A11" s="12" t="s">
        <v>0</v>
      </c>
      <c r="B11" s="1"/>
      <c r="C11" s="2" t="s">
        <v>23</v>
      </c>
      <c r="D11" s="2">
        <v>5</v>
      </c>
      <c r="E11" s="2">
        <v>4</v>
      </c>
      <c r="F11" s="2">
        <v>3</v>
      </c>
      <c r="G11" s="2">
        <v>2</v>
      </c>
      <c r="H11" s="2">
        <v>1</v>
      </c>
      <c r="I11" s="11"/>
      <c r="J11" s="1"/>
      <c r="K11" s="2" t="s">
        <v>32</v>
      </c>
      <c r="L11" s="2">
        <v>5</v>
      </c>
      <c r="M11" s="2">
        <v>4</v>
      </c>
      <c r="N11" s="2">
        <v>3</v>
      </c>
      <c r="O11" s="2">
        <v>2</v>
      </c>
      <c r="P11" s="2">
        <f>1/1</f>
        <v>1</v>
      </c>
    </row>
    <row r="12" spans="1:16" ht="27.6" x14ac:dyDescent="0.3">
      <c r="A12" s="25">
        <v>1</v>
      </c>
      <c r="B12" s="10" t="s">
        <v>19</v>
      </c>
      <c r="C12" s="4">
        <v>3.17</v>
      </c>
      <c r="D12" s="4">
        <v>2.92</v>
      </c>
      <c r="E12" s="4">
        <v>2.8</v>
      </c>
      <c r="F12" s="38">
        <v>2.8</v>
      </c>
      <c r="G12" s="38">
        <v>2.74</v>
      </c>
      <c r="H12" s="38">
        <v>2.54</v>
      </c>
      <c r="I12" s="11"/>
      <c r="J12" s="15" t="s">
        <v>31</v>
      </c>
      <c r="K12" s="18">
        <f t="shared" ref="K12:P12" si="0">($K$1/$K$2)*(($K$2+$K$3)*$M$1/C12)-$K$1-$M$2</f>
        <v>15820599.369085172</v>
      </c>
      <c r="L12" s="18">
        <f t="shared" si="0"/>
        <v>17184520.547945205</v>
      </c>
      <c r="M12" s="18">
        <f t="shared" si="0"/>
        <v>17925714.285714287</v>
      </c>
      <c r="N12" s="18">
        <f t="shared" si="0"/>
        <v>17925714.285714287</v>
      </c>
      <c r="O12" s="18">
        <f t="shared" si="0"/>
        <v>18320656.934306566</v>
      </c>
      <c r="P12" s="18">
        <f t="shared" si="0"/>
        <v>19771889.763779528</v>
      </c>
    </row>
    <row r="13" spans="1:16" ht="41.4" x14ac:dyDescent="0.3">
      <c r="A13" s="25"/>
      <c r="B13" s="10" t="s">
        <v>24</v>
      </c>
      <c r="C13" s="14"/>
      <c r="D13" s="4">
        <v>3.17</v>
      </c>
      <c r="E13" s="4">
        <v>3.14</v>
      </c>
      <c r="F13" s="38">
        <v>3.13</v>
      </c>
      <c r="G13" s="38">
        <v>3</v>
      </c>
      <c r="H13" s="38">
        <v>2.74</v>
      </c>
      <c r="I13" s="11"/>
      <c r="J13" s="15" t="s">
        <v>25</v>
      </c>
      <c r="K13" s="4">
        <f>(K12-$K$12)/$K$12</f>
        <v>0</v>
      </c>
      <c r="L13" s="4">
        <f>(L12-$K$12)/$K$12</f>
        <v>8.6211726056678581E-2</v>
      </c>
      <c r="M13" s="4">
        <f>(M12-$K$12)/$K$12</f>
        <v>0.13306164118805086</v>
      </c>
      <c r="N13" s="4">
        <f>(N12-$K$12)/$K$12</f>
        <v>0.13306164118805086</v>
      </c>
      <c r="O13" s="4">
        <f>(O12-$K$12)/$K$12</f>
        <v>0.15802546457921965</v>
      </c>
      <c r="P13" s="4">
        <f>(P12-$K$12)/$K$12</f>
        <v>0.24975604921868647</v>
      </c>
    </row>
    <row r="14" spans="1:16" x14ac:dyDescent="0.3">
      <c r="A14" s="9"/>
      <c r="B14" s="11"/>
      <c r="C14" s="1"/>
      <c r="D14" s="1"/>
      <c r="E14" s="1"/>
      <c r="F14" s="39"/>
      <c r="G14" s="39"/>
      <c r="H14" s="39"/>
      <c r="I14" s="11"/>
      <c r="J14" s="11"/>
      <c r="K14" s="11"/>
      <c r="L14" s="11"/>
      <c r="M14" s="11"/>
      <c r="N14" s="11"/>
      <c r="O14" s="11"/>
      <c r="P14" s="11"/>
    </row>
    <row r="15" spans="1:16" ht="27.6" x14ac:dyDescent="0.3">
      <c r="A15" s="25">
        <v>2</v>
      </c>
      <c r="B15" s="10" t="s">
        <v>19</v>
      </c>
      <c r="C15" s="4">
        <v>2</v>
      </c>
      <c r="D15" s="4">
        <v>1.92</v>
      </c>
      <c r="E15" s="4">
        <v>1.86</v>
      </c>
      <c r="F15" s="38">
        <v>1.77</v>
      </c>
      <c r="G15" s="38">
        <v>1.79</v>
      </c>
      <c r="H15" s="38">
        <v>1.58</v>
      </c>
      <c r="I15" s="11"/>
      <c r="J15" s="15" t="s">
        <v>31</v>
      </c>
      <c r="K15" s="18">
        <f>($K$1/$K$2)*(($K$2+$K$3)*$M$1/C15)-$K$1-$M$2</f>
        <v>25140000</v>
      </c>
      <c r="L15" s="18">
        <f t="shared" ref="K15:P15" si="1">($K$1/$K$2)*(($K$2+$K$3)*$M$1/D15)-$K$1-$M$2</f>
        <v>26192083.333333336</v>
      </c>
      <c r="M15" s="18">
        <f t="shared" si="1"/>
        <v>27040537.634408601</v>
      </c>
      <c r="N15" s="18">
        <f t="shared" si="1"/>
        <v>28421073.446327679</v>
      </c>
      <c r="O15" s="18">
        <f t="shared" si="1"/>
        <v>28102290.502793297</v>
      </c>
      <c r="P15" s="18">
        <f t="shared" si="1"/>
        <v>31852025.316455692</v>
      </c>
    </row>
    <row r="16" spans="1:16" ht="41.4" x14ac:dyDescent="0.3">
      <c r="A16" s="25"/>
      <c r="B16" s="10" t="s">
        <v>24</v>
      </c>
      <c r="C16" s="14"/>
      <c r="D16" s="4">
        <v>1.98</v>
      </c>
      <c r="E16" s="4">
        <v>2</v>
      </c>
      <c r="F16" s="38">
        <v>2</v>
      </c>
      <c r="G16" s="38">
        <v>1.92</v>
      </c>
      <c r="H16" s="38">
        <v>1.7</v>
      </c>
      <c r="I16" s="11"/>
      <c r="J16" s="15" t="s">
        <v>25</v>
      </c>
      <c r="K16" s="4">
        <f>(K15-$K$15)/$K$15</f>
        <v>0</v>
      </c>
      <c r="L16" s="4">
        <f>(L15-$K$15)/$K$15</f>
        <v>4.1848979050649791E-2</v>
      </c>
      <c r="M16" s="4">
        <f>(M15-$K$15)/$K$15</f>
        <v>7.5598155704399386E-2</v>
      </c>
      <c r="N16" s="4">
        <f>(N15-$K$15)/$K$15</f>
        <v>0.13051207025965308</v>
      </c>
      <c r="O16" s="4">
        <f>(O15-$K$15)/$K$15</f>
        <v>0.11783176224317013</v>
      </c>
      <c r="P16" s="4">
        <f>(P15-$K$15)/$K$15</f>
        <v>0.26698589166490422</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41" t="s">
        <v>68</v>
      </c>
      <c r="B19" s="41"/>
      <c r="C19" s="41"/>
      <c r="D19" s="41"/>
      <c r="E19" s="41"/>
      <c r="F19" s="41"/>
      <c r="G19" s="41"/>
      <c r="H19" s="41"/>
      <c r="I19" s="41"/>
      <c r="J19" s="41"/>
      <c r="K19" s="41"/>
      <c r="L19" s="41"/>
      <c r="M19" s="41"/>
      <c r="N19" s="41"/>
      <c r="O19" s="41"/>
      <c r="P19" s="41"/>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22" t="s">
        <v>14</v>
      </c>
      <c r="E22" s="23"/>
      <c r="F22" s="23"/>
      <c r="G22" s="23"/>
      <c r="H22" s="24"/>
      <c r="I22" s="11"/>
      <c r="J22" s="11"/>
      <c r="K22" s="11"/>
      <c r="L22" s="22" t="s">
        <v>14</v>
      </c>
      <c r="M22" s="23"/>
      <c r="N22" s="23"/>
      <c r="O22" s="23"/>
      <c r="P22" s="24"/>
    </row>
    <row r="23" spans="1:16" x14ac:dyDescent="0.3">
      <c r="A23" s="12" t="s">
        <v>0</v>
      </c>
      <c r="B23" s="1"/>
      <c r="C23" s="2" t="s">
        <v>23</v>
      </c>
      <c r="D23" s="2">
        <v>5</v>
      </c>
      <c r="E23" s="2">
        <v>4</v>
      </c>
      <c r="F23" s="2">
        <v>3</v>
      </c>
      <c r="G23" s="2">
        <v>2</v>
      </c>
      <c r="H23" s="2">
        <v>1</v>
      </c>
      <c r="I23" s="11"/>
      <c r="J23" s="1"/>
      <c r="K23" s="2" t="s">
        <v>32</v>
      </c>
      <c r="L23" s="2">
        <v>5</v>
      </c>
      <c r="M23" s="2">
        <v>4</v>
      </c>
      <c r="N23" s="2">
        <v>3</v>
      </c>
      <c r="O23" s="2">
        <v>2</v>
      </c>
      <c r="P23" s="2">
        <f>1/1</f>
        <v>1</v>
      </c>
    </row>
    <row r="24" spans="1:16" ht="27.6" x14ac:dyDescent="0.3">
      <c r="A24" s="25">
        <v>1</v>
      </c>
      <c r="B24" s="10" t="s">
        <v>19</v>
      </c>
      <c r="C24" s="4">
        <v>2.56</v>
      </c>
      <c r="D24" s="4">
        <v>2.65</v>
      </c>
      <c r="E24" s="4">
        <v>2.7</v>
      </c>
      <c r="F24" s="38">
        <v>2.78</v>
      </c>
      <c r="G24" s="38">
        <v>2.88</v>
      </c>
      <c r="H24" s="38">
        <v>3.8</v>
      </c>
      <c r="I24" s="11"/>
      <c r="J24" s="15" t="s">
        <v>31</v>
      </c>
      <c r="K24" s="18">
        <f t="shared" ref="K24:P24" si="2">($K$1/$K$2)*(($K$2+$K$3)*$M$1/C24)-$K$1-$M$2</f>
        <v>19616562.5</v>
      </c>
      <c r="L24" s="18">
        <f t="shared" si="2"/>
        <v>18946603.773584906</v>
      </c>
      <c r="M24" s="18">
        <f t="shared" si="2"/>
        <v>18593703.703703701</v>
      </c>
      <c r="N24" s="18">
        <f t="shared" si="2"/>
        <v>18055467.625899281</v>
      </c>
      <c r="O24" s="18">
        <f t="shared" si="2"/>
        <v>17424722.22222222</v>
      </c>
      <c r="P24" s="18">
        <f t="shared" si="2"/>
        <v>13179473.684210528</v>
      </c>
    </row>
    <row r="25" spans="1:16" ht="41.4" x14ac:dyDescent="0.3">
      <c r="A25" s="25"/>
      <c r="B25" s="10" t="s">
        <v>24</v>
      </c>
      <c r="C25" s="14"/>
      <c r="D25" s="4">
        <v>2.6</v>
      </c>
      <c r="E25" s="4">
        <v>2.6</v>
      </c>
      <c r="F25" s="38">
        <v>2.6</v>
      </c>
      <c r="G25" s="38">
        <v>2.59</v>
      </c>
      <c r="H25" s="38">
        <v>2.2999999999999998</v>
      </c>
      <c r="I25" s="11"/>
      <c r="J25" s="15" t="s">
        <v>25</v>
      </c>
      <c r="K25" s="20">
        <f>(K24-$K$24)/$K$24</f>
        <v>0</v>
      </c>
      <c r="L25" s="20">
        <f t="shared" ref="L25:P25" si="3">(L24-$K$24)/$K$24</f>
        <v>-3.4152707764935571E-2</v>
      </c>
      <c r="M25" s="20">
        <f t="shared" si="3"/>
        <v>-5.2142611443584903E-2</v>
      </c>
      <c r="N25" s="20">
        <f t="shared" si="3"/>
        <v>-7.958045014771159E-2</v>
      </c>
      <c r="O25" s="20">
        <f t="shared" si="3"/>
        <v>-0.11173416737911038</v>
      </c>
      <c r="P25" s="20">
        <f t="shared" si="3"/>
        <v>-0.3281456073554922</v>
      </c>
    </row>
    <row r="26" spans="1:16" x14ac:dyDescent="0.3">
      <c r="A26" s="9"/>
      <c r="B26" s="11"/>
      <c r="C26" s="1"/>
      <c r="D26" s="1"/>
      <c r="E26" s="1"/>
      <c r="F26" s="39"/>
      <c r="G26" s="39"/>
      <c r="H26" s="39"/>
      <c r="I26" s="11"/>
      <c r="J26" s="11"/>
      <c r="K26" s="11"/>
      <c r="L26" s="11"/>
      <c r="M26" s="11"/>
      <c r="N26" s="11"/>
      <c r="O26" s="11"/>
      <c r="P26" s="11"/>
    </row>
    <row r="27" spans="1:16" ht="27.6" x14ac:dyDescent="0.3">
      <c r="A27" s="25">
        <v>2</v>
      </c>
      <c r="B27" s="10" t="s">
        <v>19</v>
      </c>
      <c r="C27" s="4">
        <v>1.66</v>
      </c>
      <c r="D27" s="4">
        <v>1.73</v>
      </c>
      <c r="E27" s="4">
        <v>1.75</v>
      </c>
      <c r="F27" s="38">
        <v>1.76</v>
      </c>
      <c r="G27" s="38">
        <v>1.8</v>
      </c>
      <c r="H27" s="38">
        <v>2</v>
      </c>
      <c r="I27" s="11"/>
      <c r="J27" s="15" t="s">
        <v>31</v>
      </c>
      <c r="K27" s="18">
        <f>($K$1/$K$2)*(($K$2+$K$3)*$M$1/C15)-$K$1-$M$2</f>
        <v>25140000</v>
      </c>
      <c r="L27" s="18">
        <f t="shared" ref="K27:P27" si="4">($K$1/$K$2)*(($K$2+$K$3)*$M$1/D27)-$K$1-$M$2</f>
        <v>29080751.445086706</v>
      </c>
      <c r="M27" s="18">
        <f t="shared" si="4"/>
        <v>28747142.857142858</v>
      </c>
      <c r="N27" s="18">
        <f t="shared" si="4"/>
        <v>28583181.818181816</v>
      </c>
      <c r="O27" s="18">
        <f t="shared" si="4"/>
        <v>27945555.555555556</v>
      </c>
      <c r="P27" s="18">
        <f t="shared" si="4"/>
        <v>25140000</v>
      </c>
    </row>
    <row r="28" spans="1:16" ht="41.4" x14ac:dyDescent="0.3">
      <c r="A28" s="25"/>
      <c r="B28" s="10" t="s">
        <v>24</v>
      </c>
      <c r="C28" s="42"/>
      <c r="D28" s="4">
        <v>1.66</v>
      </c>
      <c r="E28" s="4">
        <v>1.66</v>
      </c>
      <c r="F28" s="38">
        <v>1.65</v>
      </c>
      <c r="G28" s="38">
        <v>1.62</v>
      </c>
      <c r="H28" s="38">
        <v>1.45</v>
      </c>
      <c r="I28" s="11"/>
      <c r="J28" s="15" t="s">
        <v>25</v>
      </c>
      <c r="K28" s="20">
        <f>(K27-$K$27)/$K$27</f>
        <v>0</v>
      </c>
      <c r="L28" s="20">
        <f t="shared" ref="L28:P28" si="5">(L27-$K$27)/$K$27</f>
        <v>0.15675224523017925</v>
      </c>
      <c r="M28" s="20">
        <f t="shared" si="5"/>
        <v>0.14348221388794186</v>
      </c>
      <c r="N28" s="20">
        <f t="shared" si="5"/>
        <v>0.13696029507485347</v>
      </c>
      <c r="O28" s="20">
        <f t="shared" si="5"/>
        <v>0.1115972774683992</v>
      </c>
      <c r="P28" s="20">
        <f t="shared" si="5"/>
        <v>0</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D5EA-098D-4CFE-9CFF-B9D6F1E847B3}">
  <dimension ref="A1:P29"/>
  <sheetViews>
    <sheetView workbookViewId="0">
      <selection activeCell="A19" sqref="A19:P28"/>
    </sheetView>
  </sheetViews>
  <sheetFormatPr baseColWidth="10" defaultRowHeight="14.4" x14ac:dyDescent="0.3"/>
  <sheetData>
    <row r="1" spans="1:16" x14ac:dyDescent="0.3">
      <c r="A1" s="11"/>
      <c r="B1" s="11" t="s">
        <v>33</v>
      </c>
      <c r="C1" s="11"/>
      <c r="D1" s="11"/>
      <c r="E1" s="11"/>
      <c r="F1" s="11"/>
      <c r="G1" s="11"/>
      <c r="H1" s="11"/>
      <c r="I1" s="11"/>
      <c r="J1" s="17" t="s">
        <v>26</v>
      </c>
      <c r="K1" s="17">
        <v>100000</v>
      </c>
      <c r="L1" s="17" t="s">
        <v>27</v>
      </c>
      <c r="M1" s="11">
        <v>5</v>
      </c>
      <c r="N1" s="11"/>
      <c r="O1" s="11"/>
      <c r="P1" s="11"/>
    </row>
    <row r="2" spans="1:16" x14ac:dyDescent="0.3">
      <c r="A2" s="11"/>
      <c r="B2" s="11" t="s">
        <v>34</v>
      </c>
      <c r="C2" s="11"/>
      <c r="D2" s="11"/>
      <c r="E2" s="11"/>
      <c r="F2" s="11"/>
      <c r="G2" s="11"/>
      <c r="H2" s="11"/>
      <c r="I2" s="11"/>
      <c r="J2" s="17" t="s">
        <v>28</v>
      </c>
      <c r="K2" s="17">
        <v>1000</v>
      </c>
      <c r="L2" s="17" t="s">
        <v>29</v>
      </c>
      <c r="M2" s="11">
        <f>10*1000</f>
        <v>10000</v>
      </c>
      <c r="N2" s="11"/>
      <c r="O2" s="11"/>
      <c r="P2" s="11"/>
    </row>
    <row r="3" spans="1:16" x14ac:dyDescent="0.3">
      <c r="A3" s="11"/>
      <c r="B3" s="11" t="s">
        <v>35</v>
      </c>
      <c r="C3" s="11"/>
      <c r="D3" s="11"/>
      <c r="E3" s="11"/>
      <c r="F3" s="11"/>
      <c r="G3" s="11"/>
      <c r="H3" s="11"/>
      <c r="I3" s="11"/>
      <c r="J3" s="11" t="s">
        <v>30</v>
      </c>
      <c r="K3" s="11">
        <v>100000</v>
      </c>
      <c r="L3" s="17"/>
      <c r="M3" s="11"/>
      <c r="N3" s="11"/>
      <c r="O3" s="11"/>
      <c r="P3" s="11"/>
    </row>
    <row r="4" spans="1:16" x14ac:dyDescent="0.3">
      <c r="A4" s="11"/>
      <c r="B4" s="11" t="s">
        <v>40</v>
      </c>
      <c r="C4" s="11"/>
      <c r="D4" s="11" t="s">
        <v>41</v>
      </c>
      <c r="E4" s="11"/>
      <c r="F4" s="11"/>
      <c r="G4" s="11"/>
      <c r="H4" s="11"/>
      <c r="I4" s="11"/>
      <c r="J4" s="11"/>
      <c r="K4" s="11"/>
      <c r="L4" s="17"/>
      <c r="M4" s="11"/>
      <c r="N4" s="11"/>
      <c r="O4" s="11"/>
      <c r="P4" s="11"/>
    </row>
    <row r="5" spans="1:16" x14ac:dyDescent="0.3">
      <c r="A5" s="11"/>
      <c r="B5" s="19" t="s">
        <v>36</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41" t="s">
        <v>67</v>
      </c>
      <c r="B7" s="41"/>
      <c r="C7" s="41"/>
      <c r="D7" s="41"/>
      <c r="E7" s="41"/>
      <c r="F7" s="41"/>
      <c r="G7" s="41"/>
      <c r="H7" s="41"/>
      <c r="I7" s="41"/>
      <c r="J7" s="41"/>
      <c r="K7" s="41"/>
      <c r="L7" s="41"/>
      <c r="M7" s="41"/>
      <c r="N7" s="41"/>
      <c r="O7" s="41"/>
      <c r="P7" s="41"/>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40"/>
      <c r="G9" s="40"/>
      <c r="H9" s="40"/>
      <c r="I9" s="11"/>
      <c r="J9" s="11"/>
      <c r="K9" s="11"/>
      <c r="L9" s="11"/>
      <c r="M9" s="11"/>
      <c r="N9" s="11"/>
      <c r="O9" s="11"/>
      <c r="P9" s="11"/>
    </row>
    <row r="10" spans="1:16" x14ac:dyDescent="0.3">
      <c r="A10" s="1"/>
      <c r="B10" s="1"/>
      <c r="C10" s="11"/>
      <c r="D10" s="22" t="s">
        <v>14</v>
      </c>
      <c r="E10" s="23"/>
      <c r="F10" s="23"/>
      <c r="G10" s="23"/>
      <c r="H10" s="24"/>
      <c r="I10" s="11"/>
      <c r="J10" s="11"/>
      <c r="K10" s="11"/>
      <c r="L10" s="22" t="s">
        <v>14</v>
      </c>
      <c r="M10" s="23"/>
      <c r="N10" s="23"/>
      <c r="O10" s="23"/>
      <c r="P10" s="24"/>
    </row>
    <row r="11" spans="1:16" x14ac:dyDescent="0.3">
      <c r="A11" s="12" t="s">
        <v>0</v>
      </c>
      <c r="B11" s="1"/>
      <c r="C11" s="2" t="s">
        <v>23</v>
      </c>
      <c r="D11" s="2">
        <v>5</v>
      </c>
      <c r="E11" s="2">
        <v>4</v>
      </c>
      <c r="F11" s="2">
        <v>3</v>
      </c>
      <c r="G11" s="2">
        <v>2</v>
      </c>
      <c r="H11" s="2">
        <v>1</v>
      </c>
      <c r="I11" s="11"/>
      <c r="J11" s="1"/>
      <c r="K11" s="2" t="s">
        <v>32</v>
      </c>
      <c r="L11" s="2">
        <v>5</v>
      </c>
      <c r="M11" s="2">
        <v>4</v>
      </c>
      <c r="N11" s="2">
        <v>3</v>
      </c>
      <c r="O11" s="2">
        <v>2</v>
      </c>
      <c r="P11" s="2">
        <f>1/1</f>
        <v>1</v>
      </c>
    </row>
    <row r="12" spans="1:16" ht="27.6" x14ac:dyDescent="0.3">
      <c r="A12" s="25">
        <v>1</v>
      </c>
      <c r="B12" s="10" t="s">
        <v>19</v>
      </c>
      <c r="C12" s="4">
        <v>0.32</v>
      </c>
      <c r="D12" s="4">
        <v>0.26</v>
      </c>
      <c r="E12" s="4">
        <v>0.24</v>
      </c>
      <c r="F12" s="38">
        <v>0.24</v>
      </c>
      <c r="G12" s="38">
        <v>0.22</v>
      </c>
      <c r="H12" s="38">
        <v>0.22</v>
      </c>
      <c r="I12" s="11"/>
      <c r="J12" s="15" t="s">
        <v>31</v>
      </c>
      <c r="K12" s="18">
        <f t="shared" ref="K12:P12" si="0">($K$1/$K$2)*(($K$2+$K$3)*$M$1/C12)-$K$1-$M$2</f>
        <v>157702500</v>
      </c>
      <c r="L12" s="18">
        <f t="shared" si="0"/>
        <v>194120769.23076922</v>
      </c>
      <c r="M12" s="18">
        <f t="shared" si="0"/>
        <v>210306666.66666669</v>
      </c>
      <c r="N12" s="18">
        <f t="shared" si="0"/>
        <v>210306666.66666669</v>
      </c>
      <c r="O12" s="18">
        <f t="shared" si="0"/>
        <v>229435454.54545453</v>
      </c>
      <c r="P12" s="18">
        <f t="shared" si="0"/>
        <v>229435454.54545453</v>
      </c>
    </row>
    <row r="13" spans="1:16" ht="41.4" x14ac:dyDescent="0.3">
      <c r="A13" s="25"/>
      <c r="B13" s="10" t="s">
        <v>24</v>
      </c>
      <c r="C13" s="14"/>
      <c r="D13" s="4">
        <v>0.3</v>
      </c>
      <c r="E13" s="4">
        <v>0.28999999999999998</v>
      </c>
      <c r="F13" s="38">
        <v>0.3</v>
      </c>
      <c r="G13" s="38">
        <v>0.26</v>
      </c>
      <c r="H13" s="38">
        <v>0.26</v>
      </c>
      <c r="I13" s="11"/>
      <c r="J13" s="15" t="s">
        <v>25</v>
      </c>
      <c r="K13" s="4">
        <f>(K12-$K$12)/$K$12</f>
        <v>0</v>
      </c>
      <c r="L13" s="4">
        <f>(L12-$K$12)/$K$12</f>
        <v>0.23093019597513811</v>
      </c>
      <c r="M13" s="4">
        <f>(M12-$K$12)/$K$12</f>
        <v>0.33356583863075528</v>
      </c>
      <c r="N13" s="4">
        <f>(N12-$K$12)/$K$12</f>
        <v>0.33356583863075528</v>
      </c>
      <c r="O13" s="4">
        <f>(O12-$K$12)/$K$12</f>
        <v>0.45486250722375698</v>
      </c>
      <c r="P13" s="4">
        <f>(P12-$K$12)/$K$12</f>
        <v>0.45486250722375698</v>
      </c>
    </row>
    <row r="14" spans="1:16" x14ac:dyDescent="0.3">
      <c r="A14" s="9"/>
      <c r="B14" s="11"/>
      <c r="C14" s="1"/>
      <c r="D14" s="1"/>
      <c r="E14" s="1"/>
      <c r="F14" s="39"/>
      <c r="G14" s="39"/>
      <c r="H14" s="39"/>
      <c r="I14" s="11"/>
      <c r="J14" s="11"/>
      <c r="K14" s="11"/>
      <c r="L14" s="11"/>
      <c r="M14" s="11"/>
      <c r="N14" s="11"/>
      <c r="O14" s="11"/>
      <c r="P14" s="11"/>
    </row>
    <row r="15" spans="1:16" ht="27.6" x14ac:dyDescent="0.3">
      <c r="A15" s="25">
        <v>2</v>
      </c>
      <c r="B15" s="10" t="s">
        <v>19</v>
      </c>
      <c r="C15" s="4"/>
      <c r="D15" s="4"/>
      <c r="E15" s="4"/>
      <c r="F15" s="38"/>
      <c r="G15" s="38"/>
      <c r="H15" s="38"/>
      <c r="I15" s="11"/>
      <c r="J15" s="15" t="s">
        <v>31</v>
      </c>
      <c r="K15" s="18" t="e">
        <f t="shared" ref="K15:P15" si="1">($K$1/$K$2)*(($K$2+$K$3)*$M$1/C15)-$K$1-$M$2</f>
        <v>#DIV/0!</v>
      </c>
      <c r="L15" s="18" t="e">
        <f t="shared" si="1"/>
        <v>#DIV/0!</v>
      </c>
      <c r="M15" s="18" t="e">
        <f t="shared" si="1"/>
        <v>#DIV/0!</v>
      </c>
      <c r="N15" s="18" t="e">
        <f t="shared" si="1"/>
        <v>#DIV/0!</v>
      </c>
      <c r="O15" s="18" t="e">
        <f t="shared" si="1"/>
        <v>#DIV/0!</v>
      </c>
      <c r="P15" s="18" t="e">
        <f t="shared" si="1"/>
        <v>#DIV/0!</v>
      </c>
    </row>
    <row r="16" spans="1:16" ht="41.4" x14ac:dyDescent="0.3">
      <c r="A16" s="25"/>
      <c r="B16" s="10" t="s">
        <v>24</v>
      </c>
      <c r="C16" s="14"/>
      <c r="D16" s="4"/>
      <c r="E16" s="4"/>
      <c r="F16" s="38"/>
      <c r="G16" s="38"/>
      <c r="H16" s="38"/>
      <c r="I16" s="11"/>
      <c r="J16" s="15" t="s">
        <v>25</v>
      </c>
      <c r="K16" s="4" t="e">
        <f>(K15-$K$15)/$K$15</f>
        <v>#DIV/0!</v>
      </c>
      <c r="L16" s="4" t="e">
        <f>(L15-$K$15)/$K$15</f>
        <v>#DIV/0!</v>
      </c>
      <c r="M16" s="4" t="e">
        <f>(M15-$K$15)/$K$15</f>
        <v>#DIV/0!</v>
      </c>
      <c r="N16" s="4" t="e">
        <f>(N15-$K$15)/$K$15</f>
        <v>#DIV/0!</v>
      </c>
      <c r="O16" s="4" t="e">
        <f>(O15-$K$15)/$K$15</f>
        <v>#DIV/0!</v>
      </c>
      <c r="P16" s="4" t="e">
        <f>(P15-$K$15)/$K$15</f>
        <v>#DIV/0!</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41" t="s">
        <v>68</v>
      </c>
      <c r="B19" s="41"/>
      <c r="C19" s="41"/>
      <c r="D19" s="41"/>
      <c r="E19" s="41"/>
      <c r="F19" s="41"/>
      <c r="G19" s="41"/>
      <c r="H19" s="41"/>
      <c r="I19" s="41"/>
      <c r="J19" s="41"/>
      <c r="K19" s="41"/>
      <c r="L19" s="41"/>
      <c r="M19" s="41"/>
      <c r="N19" s="41"/>
      <c r="O19" s="41"/>
      <c r="P19" s="41"/>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22" t="s">
        <v>14</v>
      </c>
      <c r="E22" s="23"/>
      <c r="F22" s="23"/>
      <c r="G22" s="23"/>
      <c r="H22" s="24"/>
      <c r="I22" s="11"/>
      <c r="J22" s="11"/>
      <c r="K22" s="11"/>
      <c r="L22" s="22" t="s">
        <v>14</v>
      </c>
      <c r="M22" s="23"/>
      <c r="N22" s="23"/>
      <c r="O22" s="23"/>
      <c r="P22" s="24"/>
    </row>
    <row r="23" spans="1:16" x14ac:dyDescent="0.3">
      <c r="A23" s="12" t="s">
        <v>0</v>
      </c>
      <c r="B23" s="1"/>
      <c r="C23" s="2" t="s">
        <v>23</v>
      </c>
      <c r="D23" s="2">
        <v>5</v>
      </c>
      <c r="E23" s="2">
        <v>4</v>
      </c>
      <c r="F23" s="2">
        <v>3</v>
      </c>
      <c r="G23" s="2">
        <v>2</v>
      </c>
      <c r="H23" s="2">
        <v>1</v>
      </c>
      <c r="I23" s="11"/>
      <c r="J23" s="1"/>
      <c r="K23" s="2" t="s">
        <v>32</v>
      </c>
      <c r="L23" s="2">
        <v>5</v>
      </c>
      <c r="M23" s="2">
        <v>4</v>
      </c>
      <c r="N23" s="2">
        <v>3</v>
      </c>
      <c r="O23" s="2">
        <v>2</v>
      </c>
      <c r="P23" s="2">
        <f>1/1</f>
        <v>1</v>
      </c>
    </row>
    <row r="24" spans="1:16" ht="27.6" x14ac:dyDescent="0.3">
      <c r="A24" s="25">
        <v>1</v>
      </c>
      <c r="B24" s="10" t="s">
        <v>19</v>
      </c>
      <c r="C24" s="4"/>
      <c r="D24" s="4"/>
      <c r="E24" s="4"/>
      <c r="F24" s="38"/>
      <c r="G24" s="38"/>
      <c r="H24" s="38"/>
      <c r="I24" s="11"/>
      <c r="J24" s="15" t="s">
        <v>31</v>
      </c>
      <c r="K24" s="18" t="e">
        <f t="shared" ref="K24:P24" si="2">($K$1/$K$2)*(($K$2+$K$3)*$M$1/C24)-$K$1-$M$2</f>
        <v>#DIV/0!</v>
      </c>
      <c r="L24" s="18" t="e">
        <f t="shared" si="2"/>
        <v>#DIV/0!</v>
      </c>
      <c r="M24" s="18" t="e">
        <f t="shared" si="2"/>
        <v>#DIV/0!</v>
      </c>
      <c r="N24" s="18" t="e">
        <f t="shared" si="2"/>
        <v>#DIV/0!</v>
      </c>
      <c r="O24" s="18" t="e">
        <f t="shared" si="2"/>
        <v>#DIV/0!</v>
      </c>
      <c r="P24" s="18" t="e">
        <f t="shared" si="2"/>
        <v>#DIV/0!</v>
      </c>
    </row>
    <row r="25" spans="1:16" ht="41.4" x14ac:dyDescent="0.3">
      <c r="A25" s="25"/>
      <c r="B25" s="10" t="s">
        <v>24</v>
      </c>
      <c r="C25" s="14"/>
      <c r="D25" s="4"/>
      <c r="E25" s="4"/>
      <c r="F25" s="38"/>
      <c r="G25" s="38"/>
      <c r="H25" s="38"/>
      <c r="I25" s="11"/>
      <c r="J25" s="15" t="s">
        <v>25</v>
      </c>
      <c r="K25" s="20" t="e">
        <f>(K24-$K$24)/$K$24</f>
        <v>#DIV/0!</v>
      </c>
      <c r="L25" s="20" t="e">
        <f t="shared" ref="L25:P25" si="3">(L24-$K$24)/$K$24</f>
        <v>#DIV/0!</v>
      </c>
      <c r="M25" s="20" t="e">
        <f t="shared" si="3"/>
        <v>#DIV/0!</v>
      </c>
      <c r="N25" s="20" t="e">
        <f t="shared" si="3"/>
        <v>#DIV/0!</v>
      </c>
      <c r="O25" s="20" t="e">
        <f t="shared" si="3"/>
        <v>#DIV/0!</v>
      </c>
      <c r="P25" s="20" t="e">
        <f t="shared" si="3"/>
        <v>#DIV/0!</v>
      </c>
    </row>
    <row r="26" spans="1:16" x14ac:dyDescent="0.3">
      <c r="A26" s="9"/>
      <c r="B26" s="11"/>
      <c r="C26" s="1"/>
      <c r="D26" s="1"/>
      <c r="E26" s="1"/>
      <c r="F26" s="39"/>
      <c r="G26" s="39"/>
      <c r="H26" s="39"/>
      <c r="I26" s="11"/>
      <c r="J26" s="11"/>
      <c r="K26" s="11"/>
      <c r="L26" s="11"/>
      <c r="M26" s="11"/>
      <c r="N26" s="11"/>
      <c r="O26" s="11"/>
      <c r="P26" s="11"/>
    </row>
    <row r="27" spans="1:16" ht="27.6" x14ac:dyDescent="0.3">
      <c r="A27" s="25">
        <v>2</v>
      </c>
      <c r="B27" s="10" t="s">
        <v>19</v>
      </c>
      <c r="C27" s="4"/>
      <c r="D27" s="4"/>
      <c r="E27" s="4"/>
      <c r="F27" s="38"/>
      <c r="G27" s="38"/>
      <c r="H27" s="38"/>
      <c r="I27" s="11"/>
      <c r="J27" s="15" t="s">
        <v>31</v>
      </c>
      <c r="K27" s="18" t="e">
        <f t="shared" ref="K27:P27" si="4">($K$1/$K$2)*(($K$2+$K$3)*$M$1/C27)-$K$1-$M$2</f>
        <v>#DIV/0!</v>
      </c>
      <c r="L27" s="18" t="e">
        <f t="shared" si="4"/>
        <v>#DIV/0!</v>
      </c>
      <c r="M27" s="18" t="e">
        <f t="shared" si="4"/>
        <v>#DIV/0!</v>
      </c>
      <c r="N27" s="18" t="e">
        <f t="shared" si="4"/>
        <v>#DIV/0!</v>
      </c>
      <c r="O27" s="18" t="e">
        <f t="shared" si="4"/>
        <v>#DIV/0!</v>
      </c>
      <c r="P27" s="18" t="e">
        <f t="shared" si="4"/>
        <v>#DIV/0!</v>
      </c>
    </row>
    <row r="28" spans="1:16" ht="41.4" x14ac:dyDescent="0.3">
      <c r="A28" s="25"/>
      <c r="B28" s="10" t="s">
        <v>24</v>
      </c>
      <c r="C28" s="14"/>
      <c r="D28" s="4"/>
      <c r="E28" s="4"/>
      <c r="F28" s="38"/>
      <c r="G28" s="38"/>
      <c r="H28" s="38"/>
      <c r="I28" s="11"/>
      <c r="J28" s="15" t="s">
        <v>25</v>
      </c>
      <c r="K28" s="20" t="e">
        <f>(K27-$K$27)/$K$27</f>
        <v>#DIV/0!</v>
      </c>
      <c r="L28" s="20" t="e">
        <f t="shared" ref="L28:P28" si="5">(L27-$K$27)/$K$27</f>
        <v>#DIV/0!</v>
      </c>
      <c r="M28" s="20" t="e">
        <f t="shared" si="5"/>
        <v>#DIV/0!</v>
      </c>
      <c r="N28" s="20" t="e">
        <f t="shared" si="5"/>
        <v>#DIV/0!</v>
      </c>
      <c r="O28" s="20" t="e">
        <f t="shared" si="5"/>
        <v>#DIV/0!</v>
      </c>
      <c r="P28" s="20" t="e">
        <f t="shared" si="5"/>
        <v>#DIV/0!</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91FFA-E52E-4501-A11B-5BD04A66EDCB}">
  <dimension ref="A1:P29"/>
  <sheetViews>
    <sheetView workbookViewId="0">
      <selection activeCell="A19" sqref="A19:P28"/>
    </sheetView>
  </sheetViews>
  <sheetFormatPr baseColWidth="10" defaultRowHeight="14.4" x14ac:dyDescent="0.3"/>
  <sheetData>
    <row r="1" spans="1:16" x14ac:dyDescent="0.3">
      <c r="A1" s="11"/>
      <c r="B1" s="11" t="s">
        <v>33</v>
      </c>
      <c r="C1" s="11"/>
      <c r="D1" s="11"/>
      <c r="E1" s="11"/>
      <c r="F1" s="11"/>
      <c r="G1" s="11"/>
      <c r="H1" s="11"/>
      <c r="I1" s="11"/>
      <c r="J1" s="17" t="s">
        <v>26</v>
      </c>
      <c r="K1" s="17">
        <v>100000</v>
      </c>
      <c r="L1" s="17" t="s">
        <v>27</v>
      </c>
      <c r="M1" s="11">
        <v>5</v>
      </c>
      <c r="N1" s="11"/>
      <c r="O1" s="11"/>
      <c r="P1" s="11"/>
    </row>
    <row r="2" spans="1:16" x14ac:dyDescent="0.3">
      <c r="A2" s="11"/>
      <c r="B2" s="11" t="s">
        <v>34</v>
      </c>
      <c r="C2" s="11"/>
      <c r="D2" s="11"/>
      <c r="E2" s="11"/>
      <c r="F2" s="11"/>
      <c r="G2" s="11"/>
      <c r="H2" s="11"/>
      <c r="I2" s="11"/>
      <c r="J2" s="17" t="s">
        <v>28</v>
      </c>
      <c r="K2" s="17">
        <v>1000</v>
      </c>
      <c r="L2" s="17" t="s">
        <v>29</v>
      </c>
      <c r="M2" s="11">
        <f>10*1000</f>
        <v>10000</v>
      </c>
      <c r="N2" s="11"/>
      <c r="O2" s="11"/>
      <c r="P2" s="11"/>
    </row>
    <row r="3" spans="1:16" x14ac:dyDescent="0.3">
      <c r="A3" s="11"/>
      <c r="B3" s="11" t="s">
        <v>35</v>
      </c>
      <c r="C3" s="11"/>
      <c r="D3" s="11"/>
      <c r="E3" s="11"/>
      <c r="F3" s="11"/>
      <c r="G3" s="11"/>
      <c r="H3" s="11"/>
      <c r="I3" s="11"/>
      <c r="J3" s="11" t="s">
        <v>30</v>
      </c>
      <c r="K3" s="11">
        <v>100000</v>
      </c>
      <c r="L3" s="17"/>
      <c r="M3" s="11"/>
      <c r="N3" s="11"/>
      <c r="O3" s="11"/>
      <c r="P3" s="11"/>
    </row>
    <row r="4" spans="1:16" x14ac:dyDescent="0.3">
      <c r="A4" s="11"/>
      <c r="B4" s="11" t="s">
        <v>40</v>
      </c>
      <c r="C4" s="11"/>
      <c r="D4" s="11" t="s">
        <v>41</v>
      </c>
      <c r="E4" s="11"/>
      <c r="F4" s="11"/>
      <c r="G4" s="11"/>
      <c r="H4" s="11"/>
      <c r="I4" s="11"/>
      <c r="J4" s="11"/>
      <c r="K4" s="11"/>
      <c r="L4" s="17"/>
      <c r="M4" s="11"/>
      <c r="N4" s="11"/>
      <c r="O4" s="11"/>
      <c r="P4" s="11"/>
    </row>
    <row r="5" spans="1:16" x14ac:dyDescent="0.3">
      <c r="A5" s="11"/>
      <c r="B5" s="19" t="s">
        <v>36</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41" t="s">
        <v>67</v>
      </c>
      <c r="B7" s="41"/>
      <c r="C7" s="41"/>
      <c r="D7" s="41"/>
      <c r="E7" s="41"/>
      <c r="F7" s="41"/>
      <c r="G7" s="41"/>
      <c r="H7" s="41"/>
      <c r="I7" s="41"/>
      <c r="J7" s="41"/>
      <c r="K7" s="41"/>
      <c r="L7" s="41"/>
      <c r="M7" s="41"/>
      <c r="N7" s="41"/>
      <c r="O7" s="41"/>
      <c r="P7" s="41"/>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40"/>
      <c r="G9" s="40"/>
      <c r="H9" s="40"/>
      <c r="I9" s="11"/>
      <c r="J9" s="11"/>
      <c r="K9" s="11"/>
      <c r="L9" s="11"/>
      <c r="M9" s="11"/>
      <c r="N9" s="11"/>
      <c r="O9" s="11"/>
      <c r="P9" s="11"/>
    </row>
    <row r="10" spans="1:16" x14ac:dyDescent="0.3">
      <c r="A10" s="1"/>
      <c r="B10" s="1"/>
      <c r="C10" s="11"/>
      <c r="D10" s="22" t="s">
        <v>14</v>
      </c>
      <c r="E10" s="23"/>
      <c r="F10" s="23"/>
      <c r="G10" s="23"/>
      <c r="H10" s="24"/>
      <c r="I10" s="11"/>
      <c r="J10" s="11"/>
      <c r="K10" s="11"/>
      <c r="L10" s="22" t="s">
        <v>14</v>
      </c>
      <c r="M10" s="23"/>
      <c r="N10" s="23"/>
      <c r="O10" s="23"/>
      <c r="P10" s="24"/>
    </row>
    <row r="11" spans="1:16" x14ac:dyDescent="0.3">
      <c r="A11" s="12" t="s">
        <v>0</v>
      </c>
      <c r="B11" s="1"/>
      <c r="C11" s="2" t="s">
        <v>23</v>
      </c>
      <c r="D11" s="2">
        <v>5</v>
      </c>
      <c r="E11" s="2">
        <v>4</v>
      </c>
      <c r="F11" s="2">
        <v>3</v>
      </c>
      <c r="G11" s="2">
        <v>2</v>
      </c>
      <c r="H11" s="2">
        <v>1</v>
      </c>
      <c r="I11" s="11"/>
      <c r="J11" s="1"/>
      <c r="K11" s="2" t="s">
        <v>32</v>
      </c>
      <c r="L11" s="2">
        <v>5</v>
      </c>
      <c r="M11" s="2">
        <v>4</v>
      </c>
      <c r="N11" s="2">
        <v>3</v>
      </c>
      <c r="O11" s="2">
        <v>2</v>
      </c>
      <c r="P11" s="2">
        <f>1/1</f>
        <v>1</v>
      </c>
    </row>
    <row r="12" spans="1:16" ht="27.6" x14ac:dyDescent="0.3">
      <c r="A12" s="25">
        <v>1</v>
      </c>
      <c r="B12" s="10" t="s">
        <v>19</v>
      </c>
      <c r="C12" s="4">
        <v>0.32</v>
      </c>
      <c r="D12" s="4">
        <v>0.26</v>
      </c>
      <c r="E12" s="4">
        <v>0.24</v>
      </c>
      <c r="F12" s="38">
        <v>0.24</v>
      </c>
      <c r="G12" s="38">
        <v>0.22</v>
      </c>
      <c r="H12" s="38">
        <v>0.22</v>
      </c>
      <c r="I12" s="11"/>
      <c r="J12" s="15" t="s">
        <v>31</v>
      </c>
      <c r="K12" s="18">
        <f t="shared" ref="K12:P12" si="0">($K$1/$K$2)*(($K$2+$K$3)*$M$1/C12)-$K$1-$M$2</f>
        <v>157702500</v>
      </c>
      <c r="L12" s="18">
        <f t="shared" si="0"/>
        <v>194120769.23076922</v>
      </c>
      <c r="M12" s="18">
        <f t="shared" si="0"/>
        <v>210306666.66666669</v>
      </c>
      <c r="N12" s="18">
        <f t="shared" si="0"/>
        <v>210306666.66666669</v>
      </c>
      <c r="O12" s="18">
        <f t="shared" si="0"/>
        <v>229435454.54545453</v>
      </c>
      <c r="P12" s="18">
        <f t="shared" si="0"/>
        <v>229435454.54545453</v>
      </c>
    </row>
    <row r="13" spans="1:16" ht="41.4" x14ac:dyDescent="0.3">
      <c r="A13" s="25"/>
      <c r="B13" s="10" t="s">
        <v>24</v>
      </c>
      <c r="C13" s="14"/>
      <c r="D13" s="4">
        <v>0.3</v>
      </c>
      <c r="E13" s="4">
        <v>0.28999999999999998</v>
      </c>
      <c r="F13" s="38">
        <v>0.3</v>
      </c>
      <c r="G13" s="38">
        <v>0.26</v>
      </c>
      <c r="H13" s="38">
        <v>0.26</v>
      </c>
      <c r="I13" s="11"/>
      <c r="J13" s="15" t="s">
        <v>25</v>
      </c>
      <c r="K13" s="4">
        <f>(K12-$K$12)/$K$12</f>
        <v>0</v>
      </c>
      <c r="L13" s="4">
        <f>(L12-$K$12)/$K$12</f>
        <v>0.23093019597513811</v>
      </c>
      <c r="M13" s="4">
        <f>(M12-$K$12)/$K$12</f>
        <v>0.33356583863075528</v>
      </c>
      <c r="N13" s="4">
        <f>(N12-$K$12)/$K$12</f>
        <v>0.33356583863075528</v>
      </c>
      <c r="O13" s="4">
        <f>(O12-$K$12)/$K$12</f>
        <v>0.45486250722375698</v>
      </c>
      <c r="P13" s="4">
        <f>(P12-$K$12)/$K$12</f>
        <v>0.45486250722375698</v>
      </c>
    </row>
    <row r="14" spans="1:16" x14ac:dyDescent="0.3">
      <c r="A14" s="9"/>
      <c r="B14" s="11"/>
      <c r="C14" s="1"/>
      <c r="D14" s="1"/>
      <c r="E14" s="1"/>
      <c r="F14" s="39"/>
      <c r="G14" s="39"/>
      <c r="H14" s="39"/>
      <c r="I14" s="11"/>
      <c r="J14" s="11"/>
      <c r="K14" s="11"/>
      <c r="L14" s="11"/>
      <c r="M14" s="11"/>
      <c r="N14" s="11"/>
      <c r="O14" s="11"/>
      <c r="P14" s="11"/>
    </row>
    <row r="15" spans="1:16" ht="27.6" x14ac:dyDescent="0.3">
      <c r="A15" s="25">
        <v>2</v>
      </c>
      <c r="B15" s="10" t="s">
        <v>19</v>
      </c>
      <c r="C15" s="4"/>
      <c r="D15" s="4"/>
      <c r="E15" s="4"/>
      <c r="F15" s="38"/>
      <c r="G15" s="38"/>
      <c r="H15" s="38"/>
      <c r="I15" s="11"/>
      <c r="J15" s="15" t="s">
        <v>31</v>
      </c>
      <c r="K15" s="18" t="e">
        <f t="shared" ref="K15:P15" si="1">($K$1/$K$2)*(($K$2+$K$3)*$M$1/C15)-$K$1-$M$2</f>
        <v>#DIV/0!</v>
      </c>
      <c r="L15" s="18" t="e">
        <f t="shared" si="1"/>
        <v>#DIV/0!</v>
      </c>
      <c r="M15" s="18" t="e">
        <f t="shared" si="1"/>
        <v>#DIV/0!</v>
      </c>
      <c r="N15" s="18" t="e">
        <f t="shared" si="1"/>
        <v>#DIV/0!</v>
      </c>
      <c r="O15" s="18" t="e">
        <f t="shared" si="1"/>
        <v>#DIV/0!</v>
      </c>
      <c r="P15" s="18" t="e">
        <f t="shared" si="1"/>
        <v>#DIV/0!</v>
      </c>
    </row>
    <row r="16" spans="1:16" ht="41.4" x14ac:dyDescent="0.3">
      <c r="A16" s="25"/>
      <c r="B16" s="10" t="s">
        <v>24</v>
      </c>
      <c r="C16" s="14"/>
      <c r="D16" s="4"/>
      <c r="E16" s="4"/>
      <c r="F16" s="38"/>
      <c r="G16" s="38"/>
      <c r="H16" s="38"/>
      <c r="I16" s="11"/>
      <c r="J16" s="15" t="s">
        <v>25</v>
      </c>
      <c r="K16" s="4" t="e">
        <f>(K15-$K$15)/$K$15</f>
        <v>#DIV/0!</v>
      </c>
      <c r="L16" s="4" t="e">
        <f>(L15-$K$15)/$K$15</f>
        <v>#DIV/0!</v>
      </c>
      <c r="M16" s="4" t="e">
        <f>(M15-$K$15)/$K$15</f>
        <v>#DIV/0!</v>
      </c>
      <c r="N16" s="4" t="e">
        <f>(N15-$K$15)/$K$15</f>
        <v>#DIV/0!</v>
      </c>
      <c r="O16" s="4" t="e">
        <f>(O15-$K$15)/$K$15</f>
        <v>#DIV/0!</v>
      </c>
      <c r="P16" s="4" t="e">
        <f>(P15-$K$15)/$K$15</f>
        <v>#DIV/0!</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41" t="s">
        <v>68</v>
      </c>
      <c r="B19" s="41"/>
      <c r="C19" s="41"/>
      <c r="D19" s="41"/>
      <c r="E19" s="41"/>
      <c r="F19" s="41"/>
      <c r="G19" s="41"/>
      <c r="H19" s="41"/>
      <c r="I19" s="41"/>
      <c r="J19" s="41"/>
      <c r="K19" s="41"/>
      <c r="L19" s="41"/>
      <c r="M19" s="41"/>
      <c r="N19" s="41"/>
      <c r="O19" s="41"/>
      <c r="P19" s="41"/>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22" t="s">
        <v>14</v>
      </c>
      <c r="E22" s="23"/>
      <c r="F22" s="23"/>
      <c r="G22" s="23"/>
      <c r="H22" s="24"/>
      <c r="I22" s="11"/>
      <c r="J22" s="11"/>
      <c r="K22" s="11"/>
      <c r="L22" s="22" t="s">
        <v>14</v>
      </c>
      <c r="M22" s="23"/>
      <c r="N22" s="23"/>
      <c r="O22" s="23"/>
      <c r="P22" s="24"/>
    </row>
    <row r="23" spans="1:16" x14ac:dyDescent="0.3">
      <c r="A23" s="12" t="s">
        <v>0</v>
      </c>
      <c r="B23" s="1"/>
      <c r="C23" s="2" t="s">
        <v>23</v>
      </c>
      <c r="D23" s="2">
        <v>5</v>
      </c>
      <c r="E23" s="2">
        <v>4</v>
      </c>
      <c r="F23" s="2">
        <v>3</v>
      </c>
      <c r="G23" s="2">
        <v>2</v>
      </c>
      <c r="H23" s="2">
        <v>1</v>
      </c>
      <c r="I23" s="11"/>
      <c r="J23" s="1"/>
      <c r="K23" s="2" t="s">
        <v>32</v>
      </c>
      <c r="L23" s="2">
        <v>5</v>
      </c>
      <c r="M23" s="2">
        <v>4</v>
      </c>
      <c r="N23" s="2">
        <v>3</v>
      </c>
      <c r="O23" s="2">
        <v>2</v>
      </c>
      <c r="P23" s="2">
        <f>1/1</f>
        <v>1</v>
      </c>
    </row>
    <row r="24" spans="1:16" ht="27.6" x14ac:dyDescent="0.3">
      <c r="A24" s="25">
        <v>1</v>
      </c>
      <c r="B24" s="10" t="s">
        <v>19</v>
      </c>
      <c r="C24" s="4"/>
      <c r="D24" s="4"/>
      <c r="E24" s="4"/>
      <c r="F24" s="38"/>
      <c r="G24" s="38"/>
      <c r="H24" s="38"/>
      <c r="I24" s="11"/>
      <c r="J24" s="15" t="s">
        <v>31</v>
      </c>
      <c r="K24" s="18" t="e">
        <f t="shared" ref="K24:P24" si="2">($K$1/$K$2)*(($K$2+$K$3)*$M$1/C24)-$K$1-$M$2</f>
        <v>#DIV/0!</v>
      </c>
      <c r="L24" s="18" t="e">
        <f t="shared" si="2"/>
        <v>#DIV/0!</v>
      </c>
      <c r="M24" s="18" t="e">
        <f t="shared" si="2"/>
        <v>#DIV/0!</v>
      </c>
      <c r="N24" s="18" t="e">
        <f t="shared" si="2"/>
        <v>#DIV/0!</v>
      </c>
      <c r="O24" s="18" t="e">
        <f t="shared" si="2"/>
        <v>#DIV/0!</v>
      </c>
      <c r="P24" s="18" t="e">
        <f t="shared" si="2"/>
        <v>#DIV/0!</v>
      </c>
    </row>
    <row r="25" spans="1:16" ht="41.4" x14ac:dyDescent="0.3">
      <c r="A25" s="25"/>
      <c r="B25" s="10" t="s">
        <v>24</v>
      </c>
      <c r="C25" s="14"/>
      <c r="D25" s="4"/>
      <c r="E25" s="4"/>
      <c r="F25" s="38"/>
      <c r="G25" s="38"/>
      <c r="H25" s="38"/>
      <c r="I25" s="11"/>
      <c r="J25" s="15" t="s">
        <v>25</v>
      </c>
      <c r="K25" s="20" t="e">
        <f>(K24-$K$24)/$K$24</f>
        <v>#DIV/0!</v>
      </c>
      <c r="L25" s="20" t="e">
        <f t="shared" ref="L25:P25" si="3">(L24-$K$24)/$K$24</f>
        <v>#DIV/0!</v>
      </c>
      <c r="M25" s="20" t="e">
        <f t="shared" si="3"/>
        <v>#DIV/0!</v>
      </c>
      <c r="N25" s="20" t="e">
        <f t="shared" si="3"/>
        <v>#DIV/0!</v>
      </c>
      <c r="O25" s="20" t="e">
        <f t="shared" si="3"/>
        <v>#DIV/0!</v>
      </c>
      <c r="P25" s="20" t="e">
        <f t="shared" si="3"/>
        <v>#DIV/0!</v>
      </c>
    </row>
    <row r="26" spans="1:16" x14ac:dyDescent="0.3">
      <c r="A26" s="9"/>
      <c r="B26" s="11"/>
      <c r="C26" s="1"/>
      <c r="D26" s="1"/>
      <c r="E26" s="1"/>
      <c r="F26" s="39"/>
      <c r="G26" s="39"/>
      <c r="H26" s="39"/>
      <c r="I26" s="11"/>
      <c r="J26" s="11"/>
      <c r="K26" s="11"/>
      <c r="L26" s="11"/>
      <c r="M26" s="11"/>
      <c r="N26" s="11"/>
      <c r="O26" s="11"/>
      <c r="P26" s="11"/>
    </row>
    <row r="27" spans="1:16" ht="27.6" x14ac:dyDescent="0.3">
      <c r="A27" s="25">
        <v>2</v>
      </c>
      <c r="B27" s="10" t="s">
        <v>19</v>
      </c>
      <c r="C27" s="4"/>
      <c r="D27" s="4"/>
      <c r="E27" s="4"/>
      <c r="F27" s="38"/>
      <c r="G27" s="38"/>
      <c r="H27" s="38"/>
      <c r="I27" s="11"/>
      <c r="J27" s="15" t="s">
        <v>31</v>
      </c>
      <c r="K27" s="18" t="e">
        <f t="shared" ref="K27:P27" si="4">($K$1/$K$2)*(($K$2+$K$3)*$M$1/C27)-$K$1-$M$2</f>
        <v>#DIV/0!</v>
      </c>
      <c r="L27" s="18" t="e">
        <f t="shared" si="4"/>
        <v>#DIV/0!</v>
      </c>
      <c r="M27" s="18" t="e">
        <f t="shared" si="4"/>
        <v>#DIV/0!</v>
      </c>
      <c r="N27" s="18" t="e">
        <f t="shared" si="4"/>
        <v>#DIV/0!</v>
      </c>
      <c r="O27" s="18" t="e">
        <f t="shared" si="4"/>
        <v>#DIV/0!</v>
      </c>
      <c r="P27" s="18" t="e">
        <f t="shared" si="4"/>
        <v>#DIV/0!</v>
      </c>
    </row>
    <row r="28" spans="1:16" ht="41.4" x14ac:dyDescent="0.3">
      <c r="A28" s="25"/>
      <c r="B28" s="10" t="s">
        <v>24</v>
      </c>
      <c r="C28" s="14"/>
      <c r="D28" s="4"/>
      <c r="E28" s="4"/>
      <c r="F28" s="38"/>
      <c r="G28" s="38"/>
      <c r="H28" s="38"/>
      <c r="I28" s="11"/>
      <c r="J28" s="15" t="s">
        <v>25</v>
      </c>
      <c r="K28" s="20" t="e">
        <f>(K27-$K$27)/$K$27</f>
        <v>#DIV/0!</v>
      </c>
      <c r="L28" s="20" t="e">
        <f t="shared" ref="L28:P28" si="5">(L27-$K$27)/$K$27</f>
        <v>#DIV/0!</v>
      </c>
      <c r="M28" s="20" t="e">
        <f t="shared" si="5"/>
        <v>#DIV/0!</v>
      </c>
      <c r="N28" s="20" t="e">
        <f t="shared" si="5"/>
        <v>#DIV/0!</v>
      </c>
      <c r="O28" s="20" t="e">
        <f t="shared" si="5"/>
        <v>#DIV/0!</v>
      </c>
      <c r="P28" s="20" t="e">
        <f t="shared" si="5"/>
        <v>#DIV/0!</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FF8D5-7032-4704-848C-513862DDC999}">
  <dimension ref="A1:P29"/>
  <sheetViews>
    <sheetView workbookViewId="0">
      <selection activeCell="A19" sqref="A19:P28"/>
    </sheetView>
  </sheetViews>
  <sheetFormatPr baseColWidth="10" defaultRowHeight="14.4" x14ac:dyDescent="0.3"/>
  <sheetData>
    <row r="1" spans="1:16" x14ac:dyDescent="0.3">
      <c r="A1" s="11"/>
      <c r="B1" s="11" t="s">
        <v>33</v>
      </c>
      <c r="C1" s="11"/>
      <c r="D1" s="11"/>
      <c r="E1" s="11"/>
      <c r="F1" s="11"/>
      <c r="G1" s="11"/>
      <c r="H1" s="11"/>
      <c r="I1" s="11"/>
      <c r="J1" s="17" t="s">
        <v>26</v>
      </c>
      <c r="K1" s="17">
        <v>100000</v>
      </c>
      <c r="L1" s="17" t="s">
        <v>27</v>
      </c>
      <c r="M1" s="11">
        <v>5</v>
      </c>
      <c r="N1" s="11"/>
      <c r="O1" s="11"/>
      <c r="P1" s="11"/>
    </row>
    <row r="2" spans="1:16" x14ac:dyDescent="0.3">
      <c r="A2" s="11"/>
      <c r="B2" s="11" t="s">
        <v>34</v>
      </c>
      <c r="C2" s="11"/>
      <c r="D2" s="11"/>
      <c r="E2" s="11"/>
      <c r="F2" s="11"/>
      <c r="G2" s="11"/>
      <c r="H2" s="11"/>
      <c r="I2" s="11"/>
      <c r="J2" s="17" t="s">
        <v>28</v>
      </c>
      <c r="K2" s="17">
        <v>1000</v>
      </c>
      <c r="L2" s="17" t="s">
        <v>29</v>
      </c>
      <c r="M2" s="11">
        <f>10*1000</f>
        <v>10000</v>
      </c>
      <c r="N2" s="11"/>
      <c r="O2" s="11"/>
      <c r="P2" s="11"/>
    </row>
    <row r="3" spans="1:16" x14ac:dyDescent="0.3">
      <c r="A3" s="11"/>
      <c r="B3" s="11" t="s">
        <v>35</v>
      </c>
      <c r="C3" s="11"/>
      <c r="D3" s="11"/>
      <c r="E3" s="11"/>
      <c r="F3" s="11"/>
      <c r="G3" s="11"/>
      <c r="H3" s="11"/>
      <c r="I3" s="11"/>
      <c r="J3" s="11" t="s">
        <v>30</v>
      </c>
      <c r="K3" s="11">
        <v>100000</v>
      </c>
      <c r="L3" s="17"/>
      <c r="M3" s="11"/>
      <c r="N3" s="11"/>
      <c r="O3" s="11"/>
      <c r="P3" s="11"/>
    </row>
    <row r="4" spans="1:16" x14ac:dyDescent="0.3">
      <c r="A4" s="11"/>
      <c r="B4" s="11" t="s">
        <v>40</v>
      </c>
      <c r="C4" s="11"/>
      <c r="D4" s="11" t="s">
        <v>41</v>
      </c>
      <c r="E4" s="11"/>
      <c r="F4" s="11"/>
      <c r="G4" s="11"/>
      <c r="H4" s="11"/>
      <c r="I4" s="11"/>
      <c r="J4" s="11"/>
      <c r="K4" s="11"/>
      <c r="L4" s="17"/>
      <c r="M4" s="11"/>
      <c r="N4" s="11"/>
      <c r="O4" s="11"/>
      <c r="P4" s="11"/>
    </row>
    <row r="5" spans="1:16" x14ac:dyDescent="0.3">
      <c r="A5" s="11"/>
      <c r="B5" s="19" t="s">
        <v>36</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41" t="s">
        <v>67</v>
      </c>
      <c r="B7" s="41"/>
      <c r="C7" s="41"/>
      <c r="D7" s="41"/>
      <c r="E7" s="41"/>
      <c r="F7" s="41"/>
      <c r="G7" s="41"/>
      <c r="H7" s="41"/>
      <c r="I7" s="41"/>
      <c r="J7" s="41"/>
      <c r="K7" s="41"/>
      <c r="L7" s="41"/>
      <c r="M7" s="41"/>
      <c r="N7" s="41"/>
      <c r="O7" s="41"/>
      <c r="P7" s="41"/>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40"/>
      <c r="G9" s="40"/>
      <c r="H9" s="40"/>
      <c r="I9" s="11"/>
      <c r="J9" s="11"/>
      <c r="K9" s="11"/>
      <c r="L9" s="11"/>
      <c r="M9" s="11"/>
      <c r="N9" s="11"/>
      <c r="O9" s="11"/>
      <c r="P9" s="11"/>
    </row>
    <row r="10" spans="1:16" x14ac:dyDescent="0.3">
      <c r="A10" s="1"/>
      <c r="B10" s="1"/>
      <c r="C10" s="11"/>
      <c r="D10" s="22" t="s">
        <v>14</v>
      </c>
      <c r="E10" s="23"/>
      <c r="F10" s="23"/>
      <c r="G10" s="23"/>
      <c r="H10" s="24"/>
      <c r="I10" s="11"/>
      <c r="J10" s="11"/>
      <c r="K10" s="11"/>
      <c r="L10" s="22" t="s">
        <v>14</v>
      </c>
      <c r="M10" s="23"/>
      <c r="N10" s="23"/>
      <c r="O10" s="23"/>
      <c r="P10" s="24"/>
    </row>
    <row r="11" spans="1:16" x14ac:dyDescent="0.3">
      <c r="A11" s="12" t="s">
        <v>0</v>
      </c>
      <c r="B11" s="1"/>
      <c r="C11" s="2" t="s">
        <v>23</v>
      </c>
      <c r="D11" s="2">
        <v>5</v>
      </c>
      <c r="E11" s="2">
        <v>4</v>
      </c>
      <c r="F11" s="2">
        <v>3</v>
      </c>
      <c r="G11" s="2">
        <v>2</v>
      </c>
      <c r="H11" s="2">
        <v>1</v>
      </c>
      <c r="I11" s="11"/>
      <c r="J11" s="1"/>
      <c r="K11" s="2" t="s">
        <v>32</v>
      </c>
      <c r="L11" s="2">
        <v>5</v>
      </c>
      <c r="M11" s="2">
        <v>4</v>
      </c>
      <c r="N11" s="2">
        <v>3</v>
      </c>
      <c r="O11" s="2">
        <v>2</v>
      </c>
      <c r="P11" s="2">
        <f>1/1</f>
        <v>1</v>
      </c>
    </row>
    <row r="12" spans="1:16" ht="27.6" x14ac:dyDescent="0.3">
      <c r="A12" s="25">
        <v>1</v>
      </c>
      <c r="B12" s="10" t="s">
        <v>19</v>
      </c>
      <c r="C12" s="4">
        <v>0.32</v>
      </c>
      <c r="D12" s="4">
        <v>0.26</v>
      </c>
      <c r="E12" s="4">
        <v>0.24</v>
      </c>
      <c r="F12" s="38">
        <v>0.24</v>
      </c>
      <c r="G12" s="38">
        <v>0.22</v>
      </c>
      <c r="H12" s="38">
        <v>0.22</v>
      </c>
      <c r="I12" s="11"/>
      <c r="J12" s="15" t="s">
        <v>31</v>
      </c>
      <c r="K12" s="18">
        <f t="shared" ref="K12:P12" si="0">($K$1/$K$2)*(($K$2+$K$3)*$M$1/C12)-$K$1-$M$2</f>
        <v>157702500</v>
      </c>
      <c r="L12" s="18">
        <f t="shared" si="0"/>
        <v>194120769.23076922</v>
      </c>
      <c r="M12" s="18">
        <f t="shared" si="0"/>
        <v>210306666.66666669</v>
      </c>
      <c r="N12" s="18">
        <f t="shared" si="0"/>
        <v>210306666.66666669</v>
      </c>
      <c r="O12" s="18">
        <f t="shared" si="0"/>
        <v>229435454.54545453</v>
      </c>
      <c r="P12" s="18">
        <f t="shared" si="0"/>
        <v>229435454.54545453</v>
      </c>
    </row>
    <row r="13" spans="1:16" ht="41.4" x14ac:dyDescent="0.3">
      <c r="A13" s="25"/>
      <c r="B13" s="10" t="s">
        <v>24</v>
      </c>
      <c r="C13" s="14"/>
      <c r="D13" s="4">
        <v>0.3</v>
      </c>
      <c r="E13" s="4">
        <v>0.28999999999999998</v>
      </c>
      <c r="F13" s="38">
        <v>0.3</v>
      </c>
      <c r="G13" s="38">
        <v>0.26</v>
      </c>
      <c r="H13" s="38">
        <v>0.26</v>
      </c>
      <c r="I13" s="11"/>
      <c r="J13" s="15" t="s">
        <v>25</v>
      </c>
      <c r="K13" s="4">
        <f>(K12-$K$12)/$K$12</f>
        <v>0</v>
      </c>
      <c r="L13" s="4">
        <f>(L12-$K$12)/$K$12</f>
        <v>0.23093019597513811</v>
      </c>
      <c r="M13" s="4">
        <f>(M12-$K$12)/$K$12</f>
        <v>0.33356583863075528</v>
      </c>
      <c r="N13" s="4">
        <f>(N12-$K$12)/$K$12</f>
        <v>0.33356583863075528</v>
      </c>
      <c r="O13" s="4">
        <f>(O12-$K$12)/$K$12</f>
        <v>0.45486250722375698</v>
      </c>
      <c r="P13" s="4">
        <f>(P12-$K$12)/$K$12</f>
        <v>0.45486250722375698</v>
      </c>
    </row>
    <row r="14" spans="1:16" x14ac:dyDescent="0.3">
      <c r="A14" s="9"/>
      <c r="B14" s="11"/>
      <c r="C14" s="1"/>
      <c r="D14" s="1"/>
      <c r="E14" s="1"/>
      <c r="F14" s="39"/>
      <c r="G14" s="39"/>
      <c r="H14" s="39"/>
      <c r="I14" s="11"/>
      <c r="J14" s="11"/>
      <c r="K14" s="11"/>
      <c r="L14" s="11"/>
      <c r="M14" s="11"/>
      <c r="N14" s="11"/>
      <c r="O14" s="11"/>
      <c r="P14" s="11"/>
    </row>
    <row r="15" spans="1:16" ht="27.6" x14ac:dyDescent="0.3">
      <c r="A15" s="25">
        <v>2</v>
      </c>
      <c r="B15" s="10" t="s">
        <v>19</v>
      </c>
      <c r="C15" s="4"/>
      <c r="D15" s="4"/>
      <c r="E15" s="4"/>
      <c r="F15" s="38"/>
      <c r="G15" s="38"/>
      <c r="H15" s="38"/>
      <c r="I15" s="11"/>
      <c r="J15" s="15" t="s">
        <v>31</v>
      </c>
      <c r="K15" s="18" t="e">
        <f t="shared" ref="K15:P15" si="1">($K$1/$K$2)*(($K$2+$K$3)*$M$1/C15)-$K$1-$M$2</f>
        <v>#DIV/0!</v>
      </c>
      <c r="L15" s="18" t="e">
        <f t="shared" si="1"/>
        <v>#DIV/0!</v>
      </c>
      <c r="M15" s="18" t="e">
        <f t="shared" si="1"/>
        <v>#DIV/0!</v>
      </c>
      <c r="N15" s="18" t="e">
        <f t="shared" si="1"/>
        <v>#DIV/0!</v>
      </c>
      <c r="O15" s="18" t="e">
        <f t="shared" si="1"/>
        <v>#DIV/0!</v>
      </c>
      <c r="P15" s="18" t="e">
        <f t="shared" si="1"/>
        <v>#DIV/0!</v>
      </c>
    </row>
    <row r="16" spans="1:16" ht="41.4" x14ac:dyDescent="0.3">
      <c r="A16" s="25"/>
      <c r="B16" s="10" t="s">
        <v>24</v>
      </c>
      <c r="C16" s="14"/>
      <c r="D16" s="4"/>
      <c r="E16" s="4"/>
      <c r="F16" s="38"/>
      <c r="G16" s="38"/>
      <c r="H16" s="38"/>
      <c r="I16" s="11"/>
      <c r="J16" s="15" t="s">
        <v>25</v>
      </c>
      <c r="K16" s="4" t="e">
        <f>(K15-$K$15)/$K$15</f>
        <v>#DIV/0!</v>
      </c>
      <c r="L16" s="4" t="e">
        <f>(L15-$K$15)/$K$15</f>
        <v>#DIV/0!</v>
      </c>
      <c r="M16" s="4" t="e">
        <f>(M15-$K$15)/$K$15</f>
        <v>#DIV/0!</v>
      </c>
      <c r="N16" s="4" t="e">
        <f>(N15-$K$15)/$K$15</f>
        <v>#DIV/0!</v>
      </c>
      <c r="O16" s="4" t="e">
        <f>(O15-$K$15)/$K$15</f>
        <v>#DIV/0!</v>
      </c>
      <c r="P16" s="4" t="e">
        <f>(P15-$K$15)/$K$15</f>
        <v>#DIV/0!</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41" t="s">
        <v>68</v>
      </c>
      <c r="B19" s="41"/>
      <c r="C19" s="41"/>
      <c r="D19" s="41"/>
      <c r="E19" s="41"/>
      <c r="F19" s="41"/>
      <c r="G19" s="41"/>
      <c r="H19" s="41"/>
      <c r="I19" s="41"/>
      <c r="J19" s="41"/>
      <c r="K19" s="41"/>
      <c r="L19" s="41"/>
      <c r="M19" s="41"/>
      <c r="N19" s="41"/>
      <c r="O19" s="41"/>
      <c r="P19" s="41"/>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22" t="s">
        <v>14</v>
      </c>
      <c r="E22" s="23"/>
      <c r="F22" s="23"/>
      <c r="G22" s="23"/>
      <c r="H22" s="24"/>
      <c r="I22" s="11"/>
      <c r="J22" s="11"/>
      <c r="K22" s="11"/>
      <c r="L22" s="22" t="s">
        <v>14</v>
      </c>
      <c r="M22" s="23"/>
      <c r="N22" s="23"/>
      <c r="O22" s="23"/>
      <c r="P22" s="24"/>
    </row>
    <row r="23" spans="1:16" x14ac:dyDescent="0.3">
      <c r="A23" s="12" t="s">
        <v>0</v>
      </c>
      <c r="B23" s="1"/>
      <c r="C23" s="2" t="s">
        <v>23</v>
      </c>
      <c r="D23" s="2">
        <v>5</v>
      </c>
      <c r="E23" s="2">
        <v>4</v>
      </c>
      <c r="F23" s="2">
        <v>3</v>
      </c>
      <c r="G23" s="2">
        <v>2</v>
      </c>
      <c r="H23" s="2">
        <v>1</v>
      </c>
      <c r="I23" s="11"/>
      <c r="J23" s="1"/>
      <c r="K23" s="2" t="s">
        <v>32</v>
      </c>
      <c r="L23" s="2">
        <v>5</v>
      </c>
      <c r="M23" s="2">
        <v>4</v>
      </c>
      <c r="N23" s="2">
        <v>3</v>
      </c>
      <c r="O23" s="2">
        <v>2</v>
      </c>
      <c r="P23" s="2">
        <f>1/1</f>
        <v>1</v>
      </c>
    </row>
    <row r="24" spans="1:16" ht="27.6" x14ac:dyDescent="0.3">
      <c r="A24" s="25">
        <v>1</v>
      </c>
      <c r="B24" s="10" t="s">
        <v>19</v>
      </c>
      <c r="C24" s="4"/>
      <c r="D24" s="4"/>
      <c r="E24" s="4"/>
      <c r="F24" s="38"/>
      <c r="G24" s="38"/>
      <c r="H24" s="38"/>
      <c r="I24" s="11"/>
      <c r="J24" s="15" t="s">
        <v>31</v>
      </c>
      <c r="K24" s="18" t="e">
        <f t="shared" ref="K24:P24" si="2">($K$1/$K$2)*(($K$2+$K$3)*$M$1/C24)-$K$1-$M$2</f>
        <v>#DIV/0!</v>
      </c>
      <c r="L24" s="18" t="e">
        <f t="shared" si="2"/>
        <v>#DIV/0!</v>
      </c>
      <c r="M24" s="18" t="e">
        <f t="shared" si="2"/>
        <v>#DIV/0!</v>
      </c>
      <c r="N24" s="18" t="e">
        <f t="shared" si="2"/>
        <v>#DIV/0!</v>
      </c>
      <c r="O24" s="18" t="e">
        <f t="shared" si="2"/>
        <v>#DIV/0!</v>
      </c>
      <c r="P24" s="18" t="e">
        <f t="shared" si="2"/>
        <v>#DIV/0!</v>
      </c>
    </row>
    <row r="25" spans="1:16" ht="41.4" x14ac:dyDescent="0.3">
      <c r="A25" s="25"/>
      <c r="B25" s="10" t="s">
        <v>24</v>
      </c>
      <c r="C25" s="14"/>
      <c r="D25" s="4"/>
      <c r="E25" s="4"/>
      <c r="F25" s="38"/>
      <c r="G25" s="38"/>
      <c r="H25" s="38"/>
      <c r="I25" s="11"/>
      <c r="J25" s="15" t="s">
        <v>25</v>
      </c>
      <c r="K25" s="20" t="e">
        <f>(K24-$K$24)/$K$24</f>
        <v>#DIV/0!</v>
      </c>
      <c r="L25" s="20" t="e">
        <f t="shared" ref="L25:P25" si="3">(L24-$K$24)/$K$24</f>
        <v>#DIV/0!</v>
      </c>
      <c r="M25" s="20" t="e">
        <f t="shared" si="3"/>
        <v>#DIV/0!</v>
      </c>
      <c r="N25" s="20" t="e">
        <f t="shared" si="3"/>
        <v>#DIV/0!</v>
      </c>
      <c r="O25" s="20" t="e">
        <f t="shared" si="3"/>
        <v>#DIV/0!</v>
      </c>
      <c r="P25" s="20" t="e">
        <f t="shared" si="3"/>
        <v>#DIV/0!</v>
      </c>
    </row>
    <row r="26" spans="1:16" x14ac:dyDescent="0.3">
      <c r="A26" s="9"/>
      <c r="B26" s="11"/>
      <c r="C26" s="1"/>
      <c r="D26" s="1"/>
      <c r="E26" s="1"/>
      <c r="F26" s="39"/>
      <c r="G26" s="39"/>
      <c r="H26" s="39"/>
      <c r="I26" s="11"/>
      <c r="J26" s="11"/>
      <c r="K26" s="11"/>
      <c r="L26" s="11"/>
      <c r="M26" s="11"/>
      <c r="N26" s="11"/>
      <c r="O26" s="11"/>
      <c r="P26" s="11"/>
    </row>
    <row r="27" spans="1:16" ht="27.6" x14ac:dyDescent="0.3">
      <c r="A27" s="25">
        <v>2</v>
      </c>
      <c r="B27" s="10" t="s">
        <v>19</v>
      </c>
      <c r="C27" s="4"/>
      <c r="D27" s="4"/>
      <c r="E27" s="4"/>
      <c r="F27" s="38"/>
      <c r="G27" s="38"/>
      <c r="H27" s="38"/>
      <c r="I27" s="11"/>
      <c r="J27" s="15" t="s">
        <v>31</v>
      </c>
      <c r="K27" s="18" t="e">
        <f t="shared" ref="K27:P27" si="4">($K$1/$K$2)*(($K$2+$K$3)*$M$1/C27)-$K$1-$M$2</f>
        <v>#DIV/0!</v>
      </c>
      <c r="L27" s="18" t="e">
        <f t="shared" si="4"/>
        <v>#DIV/0!</v>
      </c>
      <c r="M27" s="18" t="e">
        <f t="shared" si="4"/>
        <v>#DIV/0!</v>
      </c>
      <c r="N27" s="18" t="e">
        <f t="shared" si="4"/>
        <v>#DIV/0!</v>
      </c>
      <c r="O27" s="18" t="e">
        <f t="shared" si="4"/>
        <v>#DIV/0!</v>
      </c>
      <c r="P27" s="18" t="e">
        <f t="shared" si="4"/>
        <v>#DIV/0!</v>
      </c>
    </row>
    <row r="28" spans="1:16" ht="41.4" x14ac:dyDescent="0.3">
      <c r="A28" s="25"/>
      <c r="B28" s="10" t="s">
        <v>24</v>
      </c>
      <c r="C28" s="14"/>
      <c r="D28" s="4"/>
      <c r="E28" s="4"/>
      <c r="F28" s="38"/>
      <c r="G28" s="38"/>
      <c r="H28" s="38"/>
      <c r="I28" s="11"/>
      <c r="J28" s="15" t="s">
        <v>25</v>
      </c>
      <c r="K28" s="20" t="e">
        <f>(K27-$K$27)/$K$27</f>
        <v>#DIV/0!</v>
      </c>
      <c r="L28" s="20" t="e">
        <f t="shared" ref="L28:P28" si="5">(L27-$K$27)/$K$27</f>
        <v>#DIV/0!</v>
      </c>
      <c r="M28" s="20" t="e">
        <f t="shared" si="5"/>
        <v>#DIV/0!</v>
      </c>
      <c r="N28" s="20" t="e">
        <f t="shared" si="5"/>
        <v>#DIV/0!</v>
      </c>
      <c r="O28" s="20" t="e">
        <f t="shared" si="5"/>
        <v>#DIV/0!</v>
      </c>
      <c r="P28" s="20" t="e">
        <f t="shared" si="5"/>
        <v>#DIV/0!</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Zone_déteriorat°_tension_HB</vt:lpstr>
      <vt:lpstr>Zone_déteriorat°_compression_HB</vt:lpstr>
      <vt:lpstr>Mesure_comparaison_scotch_HB</vt:lpstr>
      <vt:lpstr>Mesure_3H</vt:lpstr>
      <vt:lpstr>Mesure_2H</vt:lpstr>
      <vt:lpstr>Mesure_H</vt:lpstr>
      <vt:lpstr>Mesure_B</vt:lpstr>
      <vt:lpstr>Mesure_2B</vt:lpstr>
      <vt:lpstr>Mesure_3B</vt:lpstr>
      <vt:lpstr>Mesure_différents_crayons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Eléonore GAICH</dc:creator>
  <cp:lastModifiedBy>Eléonore GAICH</cp:lastModifiedBy>
  <dcterms:created xsi:type="dcterms:W3CDTF">2021-04-13T18:55:06Z</dcterms:created>
  <dcterms:modified xsi:type="dcterms:W3CDTF">2021-04-26T11:49:08Z</dcterms:modified>
</cp:coreProperties>
</file>