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r\Documents\INSA\INSA GP 4A\S2\UF du capteur au banc de test\2020-2021_GAICH_STEPHEN_Capteur_Graphite\Banc de test\"/>
    </mc:Choice>
  </mc:AlternateContent>
  <xr:revisionPtr revIDLastSave="0" documentId="13_ncr:1_{68BB2D35-DD2B-4CFD-AF4E-B50D1433D2F5}" xr6:coauthVersionLast="46" xr6:coauthVersionMax="46" xr10:uidLastSave="{00000000-0000-0000-0000-000000000000}"/>
  <bookViews>
    <workbookView xWindow="-108" yWindow="-108" windowWidth="23256" windowHeight="13176" xr2:uid="{7D1CD8B7-097E-4F58-A6FD-015C88BA2AEF}"/>
  </bookViews>
  <sheets>
    <sheet name="Tension_HB" sheetId="1" r:id="rId1"/>
    <sheet name="Compression_HB" sheetId="2" r:id="rId2"/>
    <sheet name="Mesure_3H" sheetId="3" r:id="rId3"/>
    <sheet name="Mesure_2H" sheetId="4" r:id="rId4"/>
    <sheet name="Mesure_H" sheetId="5" r:id="rId5"/>
    <sheet name="Mesure_B" sheetId="7" r:id="rId6"/>
    <sheet name="Mesure_2B" sheetId="8" r:id="rId7"/>
    <sheet name="Mesure_3B" sheetId="9" r:id="rId8"/>
    <sheet name="Graphiques_récap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9" l="1"/>
  <c r="P34" i="9" s="1"/>
  <c r="O33" i="9"/>
  <c r="O34" i="9" s="1"/>
  <c r="N33" i="9"/>
  <c r="M33" i="9"/>
  <c r="L33" i="9"/>
  <c r="L34" i="9" s="1"/>
  <c r="K33" i="9"/>
  <c r="K34" i="9" s="1"/>
  <c r="P30" i="9"/>
  <c r="P31" i="9" s="1"/>
  <c r="O30" i="9"/>
  <c r="O31" i="9" s="1"/>
  <c r="N30" i="9"/>
  <c r="M30" i="9"/>
  <c r="L30" i="9"/>
  <c r="L31" i="9" s="1"/>
  <c r="K30" i="9"/>
  <c r="N31" i="9" s="1"/>
  <c r="P29" i="9"/>
  <c r="P33" i="8"/>
  <c r="P34" i="8" s="1"/>
  <c r="O33" i="8"/>
  <c r="O34" i="8" s="1"/>
  <c r="N33" i="8"/>
  <c r="M33" i="8"/>
  <c r="L33" i="8"/>
  <c r="L34" i="8" s="1"/>
  <c r="K33" i="8"/>
  <c r="K34" i="8" s="1"/>
  <c r="P30" i="8"/>
  <c r="P31" i="8" s="1"/>
  <c r="O30" i="8"/>
  <c r="O31" i="8" s="1"/>
  <c r="N30" i="8"/>
  <c r="M30" i="8"/>
  <c r="L30" i="8"/>
  <c r="L31" i="8" s="1"/>
  <c r="K30" i="8"/>
  <c r="K31" i="8" s="1"/>
  <c r="P29" i="8"/>
  <c r="P33" i="7"/>
  <c r="P34" i="7" s="1"/>
  <c r="O33" i="7"/>
  <c r="O34" i="7" s="1"/>
  <c r="N33" i="7"/>
  <c r="M33" i="7"/>
  <c r="L33" i="7"/>
  <c r="L34" i="7" s="1"/>
  <c r="K33" i="7"/>
  <c r="K34" i="7" s="1"/>
  <c r="P30" i="7"/>
  <c r="P31" i="7" s="1"/>
  <c r="O30" i="7"/>
  <c r="O31" i="7" s="1"/>
  <c r="N30" i="7"/>
  <c r="M30" i="7"/>
  <c r="L30" i="7"/>
  <c r="L31" i="7" s="1"/>
  <c r="K30" i="7"/>
  <c r="K31" i="7" s="1"/>
  <c r="P29" i="7"/>
  <c r="P21" i="9"/>
  <c r="P22" i="9" s="1"/>
  <c r="O21" i="9"/>
  <c r="O22" i="9" s="1"/>
  <c r="N21" i="9"/>
  <c r="M21" i="9"/>
  <c r="M22" i="9" s="1"/>
  <c r="L21" i="9"/>
  <c r="L22" i="9" s="1"/>
  <c r="K21" i="9"/>
  <c r="N22" i="9" s="1"/>
  <c r="P18" i="9"/>
  <c r="P19" i="9" s="1"/>
  <c r="O18" i="9"/>
  <c r="O19" i="9" s="1"/>
  <c r="N18" i="9"/>
  <c r="M18" i="9"/>
  <c r="L18" i="9"/>
  <c r="L19" i="9" s="1"/>
  <c r="K18" i="9"/>
  <c r="K19" i="9" s="1"/>
  <c r="P17" i="9"/>
  <c r="P21" i="8"/>
  <c r="P22" i="8" s="1"/>
  <c r="O21" i="8"/>
  <c r="O22" i="8" s="1"/>
  <c r="N21" i="8"/>
  <c r="N22" i="8" s="1"/>
  <c r="M21" i="8"/>
  <c r="L21" i="8"/>
  <c r="L22" i="8" s="1"/>
  <c r="K21" i="8"/>
  <c r="K22" i="8" s="1"/>
  <c r="P18" i="8"/>
  <c r="P19" i="8" s="1"/>
  <c r="O18" i="8"/>
  <c r="O19" i="8" s="1"/>
  <c r="N18" i="8"/>
  <c r="M18" i="8"/>
  <c r="L18" i="8"/>
  <c r="L19" i="8" s="1"/>
  <c r="K18" i="8"/>
  <c r="K19" i="8" s="1"/>
  <c r="P17" i="8"/>
  <c r="P21" i="7"/>
  <c r="P22" i="7" s="1"/>
  <c r="O21" i="7"/>
  <c r="O22" i="7" s="1"/>
  <c r="N21" i="7"/>
  <c r="M21" i="7"/>
  <c r="L21" i="7"/>
  <c r="L22" i="7" s="1"/>
  <c r="K21" i="7"/>
  <c r="K22" i="7" s="1"/>
  <c r="P18" i="7"/>
  <c r="P19" i="7" s="1"/>
  <c r="O18" i="7"/>
  <c r="O19" i="7" s="1"/>
  <c r="N18" i="7"/>
  <c r="M18" i="7"/>
  <c r="L18" i="7"/>
  <c r="L19" i="7" s="1"/>
  <c r="K18" i="7"/>
  <c r="N19" i="7" s="1"/>
  <c r="P17" i="7"/>
  <c r="P21" i="5"/>
  <c r="P22" i="5" s="1"/>
  <c r="O21" i="5"/>
  <c r="O22" i="5" s="1"/>
  <c r="N21" i="5"/>
  <c r="N22" i="5" s="1"/>
  <c r="M21" i="5"/>
  <c r="L21" i="5"/>
  <c r="L22" i="5" s="1"/>
  <c r="K21" i="5"/>
  <c r="K22" i="5" s="1"/>
  <c r="P18" i="5"/>
  <c r="P19" i="5" s="1"/>
  <c r="O18" i="5"/>
  <c r="O19" i="5" s="1"/>
  <c r="N18" i="5"/>
  <c r="N19" i="5" s="1"/>
  <c r="M18" i="5"/>
  <c r="L18" i="5"/>
  <c r="L19" i="5" s="1"/>
  <c r="K18" i="5"/>
  <c r="K19" i="5" s="1"/>
  <c r="P17" i="5"/>
  <c r="P33" i="5"/>
  <c r="P34" i="5" s="1"/>
  <c r="O33" i="5"/>
  <c r="O34" i="5" s="1"/>
  <c r="N33" i="5"/>
  <c r="M33" i="5"/>
  <c r="L33" i="5"/>
  <c r="L34" i="5" s="1"/>
  <c r="K33" i="5"/>
  <c r="K34" i="5" s="1"/>
  <c r="P30" i="5"/>
  <c r="P31" i="5" s="1"/>
  <c r="O30" i="5"/>
  <c r="O31" i="5" s="1"/>
  <c r="N30" i="5"/>
  <c r="M30" i="5"/>
  <c r="L30" i="5"/>
  <c r="L31" i="5" s="1"/>
  <c r="K30" i="5"/>
  <c r="N31" i="5" s="1"/>
  <c r="P29" i="5"/>
  <c r="P33" i="4"/>
  <c r="P34" i="4" s="1"/>
  <c r="O33" i="4"/>
  <c r="O34" i="4" s="1"/>
  <c r="N33" i="4"/>
  <c r="M33" i="4"/>
  <c r="L33" i="4"/>
  <c r="L34" i="4" s="1"/>
  <c r="K33" i="4"/>
  <c r="M34" i="4" s="1"/>
  <c r="P30" i="4"/>
  <c r="P31" i="4" s="1"/>
  <c r="O30" i="4"/>
  <c r="O31" i="4" s="1"/>
  <c r="N30" i="4"/>
  <c r="M30" i="4"/>
  <c r="L30" i="4"/>
  <c r="L31" i="4" s="1"/>
  <c r="K30" i="4"/>
  <c r="N31" i="4" s="1"/>
  <c r="P29" i="4"/>
  <c r="L19" i="4"/>
  <c r="M19" i="4"/>
  <c r="N19" i="4"/>
  <c r="O19" i="4"/>
  <c r="P19" i="4"/>
  <c r="P21" i="4"/>
  <c r="O21" i="4"/>
  <c r="N21" i="4"/>
  <c r="M21" i="4"/>
  <c r="L21" i="4"/>
  <c r="K21" i="4"/>
  <c r="M22" i="4" s="1"/>
  <c r="P18" i="4"/>
  <c r="O18" i="4"/>
  <c r="N18" i="4"/>
  <c r="M18" i="4"/>
  <c r="L18" i="4"/>
  <c r="K18" i="4"/>
  <c r="K19" i="4" s="1"/>
  <c r="P17" i="4"/>
  <c r="L34" i="3"/>
  <c r="M34" i="3"/>
  <c r="N34" i="3"/>
  <c r="O34" i="3"/>
  <c r="P34" i="3"/>
  <c r="M33" i="3"/>
  <c r="N33" i="3"/>
  <c r="O33" i="3"/>
  <c r="P33" i="3"/>
  <c r="L33" i="3"/>
  <c r="L30" i="3"/>
  <c r="K34" i="3"/>
  <c r="L31" i="3"/>
  <c r="M31" i="3"/>
  <c r="N31" i="3"/>
  <c r="O31" i="3"/>
  <c r="P31" i="3"/>
  <c r="K31" i="3"/>
  <c r="L22" i="3"/>
  <c r="M22" i="3"/>
  <c r="N22" i="3"/>
  <c r="O22" i="3"/>
  <c r="P22" i="3"/>
  <c r="K22" i="3"/>
  <c r="L19" i="3"/>
  <c r="M19" i="3"/>
  <c r="N19" i="3"/>
  <c r="O19" i="3"/>
  <c r="P19" i="3"/>
  <c r="K19" i="3"/>
  <c r="M30" i="3"/>
  <c r="N30" i="3"/>
  <c r="O30" i="3"/>
  <c r="P30" i="3"/>
  <c r="M21" i="3"/>
  <c r="N21" i="3"/>
  <c r="O21" i="3"/>
  <c r="P21" i="3"/>
  <c r="L21" i="3"/>
  <c r="K21" i="3"/>
  <c r="M18" i="3"/>
  <c r="N18" i="3"/>
  <c r="O18" i="3"/>
  <c r="P18" i="3"/>
  <c r="L18" i="3"/>
  <c r="L48" i="2"/>
  <c r="M48" i="2"/>
  <c r="N48" i="2"/>
  <c r="O48" i="2"/>
  <c r="P48" i="2"/>
  <c r="K48" i="2"/>
  <c r="M45" i="2"/>
  <c r="N45" i="2"/>
  <c r="O45" i="2"/>
  <c r="P45" i="2"/>
  <c r="K45" i="2"/>
  <c r="L42" i="2"/>
  <c r="M42" i="2"/>
  <c r="N42" i="2"/>
  <c r="O42" i="2"/>
  <c r="P42" i="2"/>
  <c r="K42" i="2"/>
  <c r="L39" i="2"/>
  <c r="M39" i="2"/>
  <c r="N39" i="2"/>
  <c r="O39" i="2"/>
  <c r="P39" i="2"/>
  <c r="K39" i="2"/>
  <c r="L36" i="2"/>
  <c r="M36" i="2"/>
  <c r="N36" i="2"/>
  <c r="O36" i="2"/>
  <c r="P36" i="2"/>
  <c r="K36" i="2"/>
  <c r="P47" i="2"/>
  <c r="O47" i="2"/>
  <c r="N47" i="2"/>
  <c r="M47" i="2"/>
  <c r="L47" i="2"/>
  <c r="K47" i="2"/>
  <c r="P44" i="2"/>
  <c r="O44" i="2"/>
  <c r="N44" i="2"/>
  <c r="M44" i="2"/>
  <c r="L44" i="2"/>
  <c r="L45" i="2" s="1"/>
  <c r="K44" i="2"/>
  <c r="P41" i="2"/>
  <c r="O41" i="2"/>
  <c r="N41" i="2"/>
  <c r="M41" i="2"/>
  <c r="L41" i="2"/>
  <c r="K41" i="2"/>
  <c r="P38" i="2"/>
  <c r="O38" i="2"/>
  <c r="N38" i="2"/>
  <c r="M38" i="2"/>
  <c r="L38" i="2"/>
  <c r="K38" i="2"/>
  <c r="P35" i="2"/>
  <c r="O35" i="2"/>
  <c r="N35" i="2"/>
  <c r="M35" i="2"/>
  <c r="L35" i="2"/>
  <c r="K35" i="2"/>
  <c r="P33" i="2"/>
  <c r="L33" i="2"/>
  <c r="M33" i="2"/>
  <c r="N33" i="2"/>
  <c r="O33" i="2"/>
  <c r="L32" i="2"/>
  <c r="K33" i="2"/>
  <c r="P32" i="2"/>
  <c r="O32" i="2"/>
  <c r="N32" i="2"/>
  <c r="M32" i="2"/>
  <c r="K32" i="2"/>
  <c r="P43" i="1"/>
  <c r="M43" i="1"/>
  <c r="N43" i="1"/>
  <c r="O43" i="1"/>
  <c r="L44" i="1"/>
  <c r="M44" i="1"/>
  <c r="N44" i="1"/>
  <c r="O44" i="1"/>
  <c r="P44" i="1"/>
  <c r="K44" i="1"/>
  <c r="L43" i="1"/>
  <c r="K43" i="1"/>
  <c r="L41" i="1"/>
  <c r="M41" i="1"/>
  <c r="N41" i="1"/>
  <c r="O41" i="1"/>
  <c r="P41" i="1"/>
  <c r="K41" i="1"/>
  <c r="M40" i="1"/>
  <c r="N40" i="1"/>
  <c r="O40" i="1"/>
  <c r="P40" i="1"/>
  <c r="L40" i="1"/>
  <c r="L38" i="1"/>
  <c r="M38" i="1"/>
  <c r="N38" i="1"/>
  <c r="O38" i="1"/>
  <c r="P38" i="1"/>
  <c r="K38" i="1"/>
  <c r="M37" i="1"/>
  <c r="N37" i="1"/>
  <c r="O37" i="1"/>
  <c r="P37" i="1"/>
  <c r="L37" i="1"/>
  <c r="M34" i="1"/>
  <c r="N34" i="1"/>
  <c r="O34" i="1"/>
  <c r="P34" i="1"/>
  <c r="P35" i="1" s="1"/>
  <c r="L34" i="1"/>
  <c r="L35" i="1" s="1"/>
  <c r="M35" i="1"/>
  <c r="N35" i="1"/>
  <c r="O35" i="1"/>
  <c r="K35" i="1"/>
  <c r="L29" i="1"/>
  <c r="M29" i="1"/>
  <c r="N29" i="1"/>
  <c r="O29" i="1"/>
  <c r="P29" i="1"/>
  <c r="L32" i="1"/>
  <c r="M32" i="1"/>
  <c r="N32" i="1"/>
  <c r="O32" i="1"/>
  <c r="P32" i="1"/>
  <c r="K32" i="1"/>
  <c r="M31" i="1"/>
  <c r="N31" i="1"/>
  <c r="O31" i="1"/>
  <c r="P31" i="1"/>
  <c r="L31" i="1"/>
  <c r="K31" i="1"/>
  <c r="M28" i="1"/>
  <c r="N28" i="1"/>
  <c r="O28" i="1"/>
  <c r="P28" i="1"/>
  <c r="L28" i="1"/>
  <c r="K29" i="1"/>
  <c r="E4" i="9"/>
  <c r="E4" i="8"/>
  <c r="E4" i="7"/>
  <c r="E4" i="5"/>
  <c r="E4" i="4"/>
  <c r="K33" i="3"/>
  <c r="K30" i="3"/>
  <c r="P29" i="3"/>
  <c r="P17" i="3"/>
  <c r="E4" i="3"/>
  <c r="L8" i="2"/>
  <c r="P31" i="2"/>
  <c r="L8" i="1"/>
  <c r="P27" i="1"/>
  <c r="K28" i="1"/>
  <c r="K34" i="1"/>
  <c r="K37" i="1"/>
  <c r="K40" i="1"/>
  <c r="M34" i="9" l="1"/>
  <c r="N34" i="9"/>
  <c r="K31" i="9"/>
  <c r="M31" i="9"/>
  <c r="M31" i="8"/>
  <c r="M34" i="8"/>
  <c r="N31" i="8"/>
  <c r="N34" i="8"/>
  <c r="M31" i="7"/>
  <c r="M34" i="7"/>
  <c r="N31" i="7"/>
  <c r="N34" i="7"/>
  <c r="K22" i="9"/>
  <c r="M19" i="9"/>
  <c r="N19" i="9"/>
  <c r="N19" i="8"/>
  <c r="M19" i="8"/>
  <c r="M22" i="8"/>
  <c r="M22" i="7"/>
  <c r="N22" i="7"/>
  <c r="K19" i="7"/>
  <c r="M19" i="7"/>
  <c r="M19" i="5"/>
  <c r="M22" i="5"/>
  <c r="M34" i="5"/>
  <c r="N34" i="5"/>
  <c r="K31" i="5"/>
  <c r="M31" i="5"/>
  <c r="M31" i="4"/>
  <c r="N34" i="4"/>
  <c r="K31" i="4"/>
  <c r="K34" i="4"/>
  <c r="O22" i="4"/>
  <c r="L22" i="4"/>
  <c r="P22" i="4"/>
  <c r="N22" i="4"/>
  <c r="K22" i="4"/>
  <c r="K18" i="3"/>
</calcChain>
</file>

<file path=xl/sharedStrings.xml><?xml version="1.0" encoding="utf-8"?>
<sst xmlns="http://schemas.openxmlformats.org/spreadsheetml/2006/main" count="366" uniqueCount="39">
  <si>
    <t xml:space="preserve">Conclusion: Une tendance se forme après les 6 mesures que nous avons effectué. En moyenne, le capteur commence à se détériorer dès que le rayon de courbure est inférieur à 3cm. </t>
  </si>
  <si>
    <t>Vadc après mesure sans rayon</t>
  </si>
  <si>
    <t>Valeur de Vadc</t>
  </si>
  <si>
    <t>Rcap</t>
  </si>
  <si>
    <t xml:space="preserve">Sans rayon </t>
  </si>
  <si>
    <t xml:space="preserve">Mesure n° </t>
  </si>
  <si>
    <t>Rayon de courbure (cm)</t>
  </si>
  <si>
    <t>Calvin</t>
  </si>
  <si>
    <t xml:space="preserve">Expérimentateur coloriage </t>
  </si>
  <si>
    <t>160g/m²</t>
  </si>
  <si>
    <t>Type de feuille  (grammage)</t>
  </si>
  <si>
    <t>E</t>
  </si>
  <si>
    <t>D</t>
  </si>
  <si>
    <t>C</t>
  </si>
  <si>
    <t>B</t>
  </si>
  <si>
    <t>A</t>
  </si>
  <si>
    <t>Dimensions du capteur (mm)</t>
  </si>
  <si>
    <t>R3</t>
  </si>
  <si>
    <t>R5</t>
  </si>
  <si>
    <t>R2</t>
  </si>
  <si>
    <t>Vcc</t>
  </si>
  <si>
    <t>R1</t>
  </si>
  <si>
    <t xml:space="preserve">Paramètres pour calcul de Rcapteur </t>
  </si>
  <si>
    <t xml:space="preserve">Conclusion: Une tendance se forme après les 6 mesures que nous avons effectué. En moyenne, le capteur commence à se détériorer dès que le rayon de courbure est inférieur à 2cm. </t>
  </si>
  <si>
    <t>Le capteur a été retourné et la partie graphite est collée au banc pour que le capteur subisse un mouvement de compression</t>
  </si>
  <si>
    <t xml:space="preserve">Determination de la zone de non-destruction en compression du capteur (crayon : HB) </t>
  </si>
  <si>
    <t xml:space="preserve">Determination de la zone de non-destruction en tension du capteur (crayon : HB) </t>
  </si>
  <si>
    <t xml:space="preserve">MESURE EN TENSION </t>
  </si>
  <si>
    <t xml:space="preserve">MESURE EN COMPRESSION </t>
  </si>
  <si>
    <t>|Ro_apres_mes - Ro_initiale|</t>
  </si>
  <si>
    <t>2.64\</t>
  </si>
  <si>
    <t>Ro_apres_mesure</t>
  </si>
  <si>
    <t>Ro_initiale</t>
  </si>
  <si>
    <t xml:space="preserve">Determination de la zone de non-destruction du capteur (crayon : 3H) </t>
  </si>
  <si>
    <t xml:space="preserve">Determination de la zone de non-destruction du capteur (crayon : 2H) </t>
  </si>
  <si>
    <t xml:space="preserve">Determination de la zone de non-destruction du capteur (crayon : H) </t>
  </si>
  <si>
    <t xml:space="preserve">Determination de la zone de non-destruction du capteur (crayon : B) </t>
  </si>
  <si>
    <t xml:space="preserve">Determination de la zone de non-destruction du capteur (crayon : 2B) </t>
  </si>
  <si>
    <t xml:space="preserve">Determination de la zone de non-destruction du capteur (crayon : 3B)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</si>
</sst>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0" borderId="0" xfId="0" applyNumberFormat="1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4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66675</xdr:rowOff>
    </xdr:from>
    <xdr:ext cx="5766436" cy="3895725"/>
    <xdr:pic>
      <xdr:nvPicPr>
        <xdr:cNvPr id="2" name="Image 1">
          <a:extLst>
            <a:ext uri="{FF2B5EF4-FFF2-40B4-BE49-F238E27FC236}">
              <a16:creationId xmlns:a16="http://schemas.microsoft.com/office/drawing/2014/main" id="{0A50585E-23C1-45B9-A025-BC02792A1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54" t="21412" r="9804" b="11386"/>
        <a:stretch/>
      </xdr:blipFill>
      <xdr:spPr>
        <a:xfrm>
          <a:off x="163830" y="245745"/>
          <a:ext cx="5766436" cy="3895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127634</xdr:colOff>
      <xdr:row>1</xdr:row>
      <xdr:rowOff>68582</xdr:rowOff>
    </xdr:from>
    <xdr:ext cx="5648324" cy="4514852"/>
    <xdr:pic>
      <xdr:nvPicPr>
        <xdr:cNvPr id="2" name="Image 1">
          <a:extLst>
            <a:ext uri="{FF2B5EF4-FFF2-40B4-BE49-F238E27FC236}">
              <a16:creationId xmlns:a16="http://schemas.microsoft.com/office/drawing/2014/main" id="{F155C483-17EB-4A0F-BC51-161D12AB3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60" t="4436" r="1402" b="22862"/>
        <a:stretch/>
      </xdr:blipFill>
      <xdr:spPr>
        <a:xfrm rot="5400000">
          <a:off x="698180" y="-319084"/>
          <a:ext cx="4514852" cy="56483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A5D-9C7E-4F31-84E5-9208A7526F0E}">
  <dimension ref="A1:P46"/>
  <sheetViews>
    <sheetView tabSelected="1" topLeftCell="A3" workbookViewId="0">
      <selection activeCell="J31" sqref="J31:P44"/>
    </sheetView>
  </sheetViews>
  <sheetFormatPr baseColWidth="10" defaultColWidth="11.5546875" defaultRowHeight="13.8" x14ac:dyDescent="0.25"/>
  <cols>
    <col min="1" max="9" width="11.5546875" style="1"/>
    <col min="10" max="10" width="17.88671875" style="1" customWidth="1"/>
    <col min="11" max="11" width="15" style="1" customWidth="1"/>
    <col min="12" max="16384" width="11.5546875" style="1"/>
  </cols>
  <sheetData>
    <row r="1" spans="1:16" ht="14.4" customHeight="1" x14ac:dyDescent="0.2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6" spans="1:16" x14ac:dyDescent="0.25">
      <c r="I6" s="18" t="s">
        <v>22</v>
      </c>
    </row>
    <row r="7" spans="1:16" x14ac:dyDescent="0.25">
      <c r="I7" s="17" t="s">
        <v>21</v>
      </c>
      <c r="J7" s="17">
        <v>100000</v>
      </c>
      <c r="K7" s="17" t="s">
        <v>20</v>
      </c>
      <c r="L7" s="1">
        <v>5</v>
      </c>
    </row>
    <row r="8" spans="1:16" x14ac:dyDescent="0.25">
      <c r="I8" s="17" t="s">
        <v>19</v>
      </c>
      <c r="J8" s="17">
        <v>1000</v>
      </c>
      <c r="K8" s="17" t="s">
        <v>18</v>
      </c>
      <c r="L8" s="1">
        <f>10*1000</f>
        <v>10000</v>
      </c>
    </row>
    <row r="9" spans="1:16" x14ac:dyDescent="0.25">
      <c r="I9" s="1" t="s">
        <v>17</v>
      </c>
      <c r="J9" s="1">
        <v>100000</v>
      </c>
      <c r="K9" s="17"/>
    </row>
    <row r="10" spans="1:16" x14ac:dyDescent="0.25">
      <c r="K10" s="17"/>
    </row>
    <row r="11" spans="1:16" x14ac:dyDescent="0.25">
      <c r="I11" s="18" t="s">
        <v>16</v>
      </c>
      <c r="K11" s="11" t="s">
        <v>15</v>
      </c>
      <c r="L11" s="11">
        <v>0.45</v>
      </c>
      <c r="M11" s="11" t="s">
        <v>14</v>
      </c>
      <c r="N11" s="11">
        <v>1.05</v>
      </c>
      <c r="O11" s="11" t="s">
        <v>13</v>
      </c>
      <c r="P11" s="11">
        <v>0.3</v>
      </c>
    </row>
    <row r="12" spans="1:16" x14ac:dyDescent="0.25">
      <c r="K12" s="11" t="s">
        <v>12</v>
      </c>
      <c r="L12" s="11">
        <v>2.35</v>
      </c>
      <c r="M12" s="11" t="s">
        <v>11</v>
      </c>
      <c r="N12" s="11">
        <v>0.2</v>
      </c>
      <c r="O12" s="11"/>
      <c r="P12" s="11"/>
    </row>
    <row r="13" spans="1:16" x14ac:dyDescent="0.25">
      <c r="K13" s="17"/>
    </row>
    <row r="14" spans="1:16" x14ac:dyDescent="0.25">
      <c r="I14" s="18" t="s">
        <v>10</v>
      </c>
      <c r="L14" s="17" t="s">
        <v>9</v>
      </c>
    </row>
    <row r="15" spans="1:16" x14ac:dyDescent="0.25">
      <c r="I15" s="18" t="s">
        <v>8</v>
      </c>
      <c r="K15" s="17"/>
      <c r="L15" s="1" t="s">
        <v>7</v>
      </c>
    </row>
    <row r="16" spans="1:16" x14ac:dyDescent="0.25">
      <c r="K16" s="17"/>
    </row>
    <row r="17" spans="1:16" x14ac:dyDescent="0.25">
      <c r="L17" s="17"/>
    </row>
    <row r="18" spans="1:16" x14ac:dyDescent="0.25">
      <c r="L18" s="17"/>
    </row>
    <row r="19" spans="1:16" x14ac:dyDescent="0.25">
      <c r="L19" s="17"/>
    </row>
    <row r="20" spans="1:16" x14ac:dyDescent="0.25">
      <c r="L20" s="17"/>
    </row>
    <row r="21" spans="1:16" x14ac:dyDescent="0.25">
      <c r="L21" s="17"/>
    </row>
    <row r="25" spans="1:16" x14ac:dyDescent="0.25">
      <c r="L25" s="17"/>
    </row>
    <row r="26" spans="1:16" x14ac:dyDescent="0.25">
      <c r="A26" s="11"/>
      <c r="B26" s="11"/>
      <c r="D26" s="16" t="s">
        <v>6</v>
      </c>
      <c r="E26" s="15"/>
      <c r="F26" s="15"/>
      <c r="G26" s="15"/>
      <c r="H26" s="14"/>
      <c r="L26" s="16" t="s">
        <v>6</v>
      </c>
      <c r="M26" s="15"/>
      <c r="N26" s="15"/>
      <c r="O26" s="15"/>
      <c r="P26" s="14"/>
    </row>
    <row r="27" spans="1:16" x14ac:dyDescent="0.25">
      <c r="A27" s="13" t="s">
        <v>5</v>
      </c>
      <c r="B27" s="11"/>
      <c r="C27" s="12" t="s">
        <v>4</v>
      </c>
      <c r="D27" s="12">
        <v>5</v>
      </c>
      <c r="E27" s="12">
        <v>4</v>
      </c>
      <c r="F27" s="12">
        <v>3</v>
      </c>
      <c r="G27" s="12">
        <v>2</v>
      </c>
      <c r="H27" s="12">
        <v>1</v>
      </c>
      <c r="J27" s="11"/>
      <c r="K27" s="12" t="s">
        <v>32</v>
      </c>
      <c r="L27" s="12">
        <v>5</v>
      </c>
      <c r="M27" s="12">
        <v>4</v>
      </c>
      <c r="N27" s="12">
        <v>3</v>
      </c>
      <c r="O27" s="12">
        <v>2</v>
      </c>
      <c r="P27" s="12">
        <f>1/1</f>
        <v>1</v>
      </c>
    </row>
    <row r="28" spans="1:16" ht="27.6" x14ac:dyDescent="0.25">
      <c r="A28" s="10">
        <v>1</v>
      </c>
      <c r="B28" s="3" t="s">
        <v>2</v>
      </c>
      <c r="C28" s="2">
        <v>0.3</v>
      </c>
      <c r="D28" s="2">
        <v>0.35</v>
      </c>
      <c r="E28" s="2">
        <v>0.32</v>
      </c>
      <c r="F28" s="4">
        <v>0.25</v>
      </c>
      <c r="G28" s="4">
        <v>0.23</v>
      </c>
      <c r="H28" s="2">
        <v>0.15</v>
      </c>
      <c r="J28" s="9" t="s">
        <v>31</v>
      </c>
      <c r="K28" s="7">
        <f>($J$7/$J$8)*(($J$8+$J$9)*$L$7/C28)-$J$7-$L$8</f>
        <v>168223333.33333334</v>
      </c>
      <c r="L28" s="7">
        <f>($J$7/$J$8)*(($J$8+$J$9)*$L$7/D29)-$J$7-$L$8</f>
        <v>168223333.33333334</v>
      </c>
      <c r="M28" s="7">
        <f t="shared" ref="M28:P28" si="0">($J$7/$J$8)*(($J$8+$J$9)*$L$7/E29)-$J$7-$L$8</f>
        <v>168223333.33333334</v>
      </c>
      <c r="N28" s="7">
        <f t="shared" si="0"/>
        <v>168223333.33333334</v>
      </c>
      <c r="O28" s="7">
        <f t="shared" si="0"/>
        <v>210306666.66666669</v>
      </c>
      <c r="P28" s="7">
        <f t="shared" si="0"/>
        <v>280445555.55555552</v>
      </c>
    </row>
    <row r="29" spans="1:16" ht="41.4" x14ac:dyDescent="0.25">
      <c r="A29" s="10"/>
      <c r="B29" s="3" t="s">
        <v>1</v>
      </c>
      <c r="C29" s="5"/>
      <c r="D29" s="2">
        <v>0.3</v>
      </c>
      <c r="E29" s="2">
        <v>0.3</v>
      </c>
      <c r="F29" s="4">
        <v>0.3</v>
      </c>
      <c r="G29" s="4">
        <v>0.24</v>
      </c>
      <c r="H29" s="2">
        <v>0.18</v>
      </c>
      <c r="J29" s="3" t="s">
        <v>29</v>
      </c>
      <c r="K29" s="24">
        <f>(K28-$K$28)</f>
        <v>0</v>
      </c>
      <c r="L29" s="24">
        <f t="shared" ref="L29:P29" si="1">(L28-$K$28)</f>
        <v>0</v>
      </c>
      <c r="M29" s="24">
        <f t="shared" si="1"/>
        <v>0</v>
      </c>
      <c r="N29" s="24">
        <f t="shared" si="1"/>
        <v>0</v>
      </c>
      <c r="O29" s="7">
        <f t="shared" si="1"/>
        <v>42083333.333333343</v>
      </c>
      <c r="P29" s="7">
        <f t="shared" si="1"/>
        <v>112222222.22222218</v>
      </c>
    </row>
    <row r="30" spans="1:16" x14ac:dyDescent="0.25">
      <c r="A30" s="8"/>
      <c r="C30" s="11"/>
      <c r="D30" s="11"/>
      <c r="E30" s="11"/>
      <c r="F30" s="11"/>
      <c r="G30" s="11"/>
      <c r="H30" s="11"/>
    </row>
    <row r="31" spans="1:16" ht="27.6" x14ac:dyDescent="0.25">
      <c r="A31" s="10">
        <v>2</v>
      </c>
      <c r="B31" s="3" t="s">
        <v>2</v>
      </c>
      <c r="C31" s="2">
        <v>0.35</v>
      </c>
      <c r="D31" s="2">
        <v>0.3</v>
      </c>
      <c r="E31" s="2">
        <v>0.22</v>
      </c>
      <c r="F31" s="4">
        <v>0.15</v>
      </c>
      <c r="G31" s="4">
        <v>0.12</v>
      </c>
      <c r="H31" s="2">
        <v>0.14000000000000001</v>
      </c>
      <c r="J31" s="9" t="s">
        <v>3</v>
      </c>
      <c r="K31" s="7">
        <f>($J$7/$J$8)*(($J$8+$J$9)*$L$7/C31)-$J$7-$L$8</f>
        <v>144175714.2857143</v>
      </c>
      <c r="L31" s="7">
        <f>($J$7/$J$8)*(($J$8+$J$9)*$L$7/D32)-$J$7-$L$8</f>
        <v>144175714.2857143</v>
      </c>
      <c r="M31" s="7">
        <f t="shared" ref="M31:P31" si="2">($J$7/$J$8)*(($J$8+$J$9)*$L$7/E32)-$J$7-$L$8</f>
        <v>162793225.80645162</v>
      </c>
      <c r="N31" s="7">
        <f t="shared" si="2"/>
        <v>168223333.33333334</v>
      </c>
      <c r="O31" s="7">
        <f t="shared" si="2"/>
        <v>280445555.55555552</v>
      </c>
      <c r="P31" s="7">
        <f t="shared" si="2"/>
        <v>219455217.39130434</v>
      </c>
    </row>
    <row r="32" spans="1:16" ht="41.4" x14ac:dyDescent="0.25">
      <c r="A32" s="10"/>
      <c r="B32" s="3" t="s">
        <v>1</v>
      </c>
      <c r="C32" s="5"/>
      <c r="D32" s="2">
        <v>0.35</v>
      </c>
      <c r="E32" s="2">
        <v>0.31</v>
      </c>
      <c r="F32" s="4">
        <v>0.3</v>
      </c>
      <c r="G32" s="4">
        <v>0.18</v>
      </c>
      <c r="H32" s="2">
        <v>0.23</v>
      </c>
      <c r="J32" s="3" t="s">
        <v>29</v>
      </c>
      <c r="K32" s="24">
        <f>(K31-$K$31)</f>
        <v>0</v>
      </c>
      <c r="L32" s="24">
        <f t="shared" ref="L32:P32" si="3">(L31-$K$31)</f>
        <v>0</v>
      </c>
      <c r="M32" s="7">
        <f t="shared" si="3"/>
        <v>18617511.52073732</v>
      </c>
      <c r="N32" s="7">
        <f t="shared" si="3"/>
        <v>24047619.047619045</v>
      </c>
      <c r="O32" s="7">
        <f t="shared" si="3"/>
        <v>136269841.26984122</v>
      </c>
      <c r="P32" s="7">
        <f t="shared" si="3"/>
        <v>75279503.105590045</v>
      </c>
    </row>
    <row r="33" spans="1:16" x14ac:dyDescent="0.25">
      <c r="A33" s="8"/>
    </row>
    <row r="34" spans="1:16" ht="27.6" x14ac:dyDescent="0.25">
      <c r="A34" s="6">
        <v>3</v>
      </c>
      <c r="B34" s="3" t="s">
        <v>2</v>
      </c>
      <c r="C34" s="2">
        <v>0.51</v>
      </c>
      <c r="D34" s="2">
        <v>0.45</v>
      </c>
      <c r="E34" s="2">
        <v>0.4</v>
      </c>
      <c r="F34" s="4">
        <v>0.39</v>
      </c>
      <c r="G34" s="4">
        <v>0.37</v>
      </c>
      <c r="H34" s="2">
        <v>0.3</v>
      </c>
      <c r="J34" s="9" t="s">
        <v>3</v>
      </c>
      <c r="K34" s="7">
        <f>($J$7/$J$8)*(($J$8+$J$9)*$L$7/C34)-$J$7-$L$8</f>
        <v>98909607.843137249</v>
      </c>
      <c r="L34" s="7">
        <f>($J$7/$J$8)*(($J$8+$J$9)*$L$7/D35)-$J$7-$L$8</f>
        <v>98909607.843137249</v>
      </c>
      <c r="M34" s="7">
        <f t="shared" ref="M34:P34" si="4">($J$7/$J$8)*(($J$8+$J$9)*$L$7/E35)-$J$7-$L$8</f>
        <v>112112222.22222222</v>
      </c>
      <c r="N34" s="7">
        <f t="shared" si="4"/>
        <v>100890000</v>
      </c>
      <c r="O34" s="7">
        <f t="shared" si="4"/>
        <v>129377179.48717947</v>
      </c>
      <c r="P34" s="7">
        <f t="shared" si="4"/>
        <v>152920303.03030303</v>
      </c>
    </row>
    <row r="35" spans="1:16" ht="41.4" x14ac:dyDescent="0.25">
      <c r="A35" s="6"/>
      <c r="B35" s="3" t="s">
        <v>1</v>
      </c>
      <c r="C35" s="5"/>
      <c r="D35" s="2">
        <v>0.51</v>
      </c>
      <c r="E35" s="2">
        <v>0.45</v>
      </c>
      <c r="F35" s="4">
        <v>0.5</v>
      </c>
      <c r="G35" s="4">
        <v>0.39</v>
      </c>
      <c r="H35" s="2">
        <v>0.33</v>
      </c>
      <c r="J35" s="3" t="s">
        <v>29</v>
      </c>
      <c r="K35" s="24">
        <f>(K34-$K$34)</f>
        <v>0</v>
      </c>
      <c r="L35" s="24">
        <f t="shared" ref="L35:P35" si="5">(L34-$K$34)</f>
        <v>0</v>
      </c>
      <c r="M35" s="7">
        <f t="shared" si="5"/>
        <v>13202614.379084975</v>
      </c>
      <c r="N35" s="7">
        <f t="shared" si="5"/>
        <v>1980392.1568627506</v>
      </c>
      <c r="O35" s="7">
        <f t="shared" si="5"/>
        <v>30467571.644042224</v>
      </c>
      <c r="P35" s="7">
        <f t="shared" si="5"/>
        <v>54010695.187165782</v>
      </c>
    </row>
    <row r="36" spans="1:16" x14ac:dyDescent="0.25">
      <c r="A36" s="8"/>
    </row>
    <row r="37" spans="1:16" ht="27.6" x14ac:dyDescent="0.25">
      <c r="A37" s="6">
        <v>4</v>
      </c>
      <c r="B37" s="3" t="s">
        <v>2</v>
      </c>
      <c r="C37" s="2">
        <v>0.6</v>
      </c>
      <c r="D37" s="2">
        <v>0.55000000000000004</v>
      </c>
      <c r="E37" s="2">
        <v>0.53</v>
      </c>
      <c r="F37" s="4">
        <v>0.5</v>
      </c>
      <c r="G37" s="4">
        <v>0.45</v>
      </c>
      <c r="H37" s="2">
        <v>0.36</v>
      </c>
      <c r="J37" s="9" t="s">
        <v>3</v>
      </c>
      <c r="K37" s="7">
        <f>($J$7/$J$8)*(($J$8+$J$9)*$L$7/C37)-$J$7-$L$8</f>
        <v>84056666.666666672</v>
      </c>
      <c r="L37" s="7">
        <f>($J$7/$J$8)*(($J$8+$J$9)*$L$7/D38)-$J$7-$L$8</f>
        <v>84056666.666666672</v>
      </c>
      <c r="M37" s="7">
        <f t="shared" ref="M37:P37" si="6">($J$7/$J$8)*(($J$8+$J$9)*$L$7/E38)-$J$7-$L$8</f>
        <v>84056666.666666672</v>
      </c>
      <c r="N37" s="7">
        <f t="shared" si="6"/>
        <v>86958965.517241374</v>
      </c>
      <c r="O37" s="7">
        <f t="shared" si="6"/>
        <v>97005384.615384609</v>
      </c>
      <c r="P37" s="7">
        <f t="shared" si="6"/>
        <v>105098333.33333334</v>
      </c>
    </row>
    <row r="38" spans="1:16" ht="41.4" x14ac:dyDescent="0.25">
      <c r="A38" s="6"/>
      <c r="B38" s="3" t="s">
        <v>1</v>
      </c>
      <c r="C38" s="5"/>
      <c r="D38" s="2">
        <v>0.6</v>
      </c>
      <c r="E38" s="2">
        <v>0.6</v>
      </c>
      <c r="F38" s="4">
        <v>0.57999999999999996</v>
      </c>
      <c r="G38" s="4">
        <v>0.52</v>
      </c>
      <c r="H38" s="2">
        <v>0.48</v>
      </c>
      <c r="J38" s="3" t="s">
        <v>29</v>
      </c>
      <c r="K38" s="24">
        <f>(K37-$K$37)</f>
        <v>0</v>
      </c>
      <c r="L38" s="24">
        <f t="shared" ref="L38:P38" si="7">(L37-$K$37)</f>
        <v>0</v>
      </c>
      <c r="M38" s="24">
        <f t="shared" si="7"/>
        <v>0</v>
      </c>
      <c r="N38" s="7">
        <f t="shared" si="7"/>
        <v>2902298.850574702</v>
      </c>
      <c r="O38" s="7">
        <f t="shared" si="7"/>
        <v>12948717.948717937</v>
      </c>
      <c r="P38" s="7">
        <f t="shared" si="7"/>
        <v>21041666.666666672</v>
      </c>
    </row>
    <row r="39" spans="1:16" x14ac:dyDescent="0.25">
      <c r="A39" s="8"/>
    </row>
    <row r="40" spans="1:16" ht="27.6" x14ac:dyDescent="0.25">
      <c r="A40" s="6">
        <v>5</v>
      </c>
      <c r="B40" s="3" t="s">
        <v>2</v>
      </c>
      <c r="C40" s="2">
        <v>0.42</v>
      </c>
      <c r="D40" s="2">
        <v>0.38</v>
      </c>
      <c r="E40" s="2">
        <v>0.36</v>
      </c>
      <c r="F40" s="4">
        <v>0.35</v>
      </c>
      <c r="G40" s="4">
        <v>0.32</v>
      </c>
      <c r="H40" s="2">
        <v>0.24</v>
      </c>
      <c r="J40" s="9" t="s">
        <v>3</v>
      </c>
      <c r="K40" s="7">
        <f>($J$7/$J$8)*(($J$8+$J$9)*$L$7/C40)-$J$7-$L$8</f>
        <v>120128095.23809524</v>
      </c>
      <c r="L40" s="7">
        <f>($J$7/$J$8)*(($J$8+$J$9)*$L$7/D41)-$J$7-$L$8</f>
        <v>120128095.23809524</v>
      </c>
      <c r="M40" s="7">
        <f t="shared" ref="M40:P40" si="8">($J$7/$J$8)*(($J$8+$J$9)*$L$7/E41)-$J$7-$L$8</f>
        <v>120128095.23809524</v>
      </c>
      <c r="N40" s="7">
        <f t="shared" si="8"/>
        <v>120128095.23809524</v>
      </c>
      <c r="O40" s="7">
        <f t="shared" si="8"/>
        <v>132784736.84210525</v>
      </c>
      <c r="P40" s="7">
        <f t="shared" si="8"/>
        <v>168223333.33333334</v>
      </c>
    </row>
    <row r="41" spans="1:16" ht="41.4" x14ac:dyDescent="0.25">
      <c r="A41" s="6"/>
      <c r="B41" s="3" t="s">
        <v>1</v>
      </c>
      <c r="C41" s="5"/>
      <c r="D41" s="2">
        <v>0.42</v>
      </c>
      <c r="E41" s="2">
        <v>0.42</v>
      </c>
      <c r="F41" s="4">
        <v>0.42</v>
      </c>
      <c r="G41" s="4">
        <v>0.38</v>
      </c>
      <c r="H41" s="2">
        <v>0.3</v>
      </c>
      <c r="J41" s="3" t="s">
        <v>29</v>
      </c>
      <c r="K41" s="24">
        <f>(K40-$K$40)</f>
        <v>0</v>
      </c>
      <c r="L41" s="24">
        <f t="shared" ref="L41:P41" si="9">(L40-$K$40)</f>
        <v>0</v>
      </c>
      <c r="M41" s="24">
        <f t="shared" si="9"/>
        <v>0</v>
      </c>
      <c r="N41" s="24">
        <f t="shared" si="9"/>
        <v>0</v>
      </c>
      <c r="O41" s="7">
        <f t="shared" si="9"/>
        <v>12656641.604010016</v>
      </c>
      <c r="P41" s="7">
        <f t="shared" si="9"/>
        <v>48095238.095238104</v>
      </c>
    </row>
    <row r="42" spans="1:16" x14ac:dyDescent="0.25">
      <c r="A42" s="8"/>
    </row>
    <row r="43" spans="1:16" ht="27.6" x14ac:dyDescent="0.25">
      <c r="A43" s="6">
        <v>6</v>
      </c>
      <c r="B43" s="3" t="s">
        <v>2</v>
      </c>
      <c r="C43" s="2">
        <v>1.34</v>
      </c>
      <c r="D43" s="2">
        <v>1.28</v>
      </c>
      <c r="E43" s="2">
        <v>1.26</v>
      </c>
      <c r="F43" s="2">
        <v>1.21</v>
      </c>
      <c r="G43" s="4">
        <v>1.1299999999999999</v>
      </c>
      <c r="H43" s="4">
        <v>0.88</v>
      </c>
      <c r="J43" s="9" t="s">
        <v>3</v>
      </c>
      <c r="K43" s="7">
        <f>($J$7/$J$8)*(($J$8+$J$9)*$L$7/C43)-$J$7-$L$8</f>
        <v>37576567.164179102</v>
      </c>
      <c r="L43" s="7">
        <f>($J$7/$J$8)*(($J$8+$J$9)*$L$7/D44)-$J$7-$L$8</f>
        <v>37576567.164179102</v>
      </c>
      <c r="M43" s="7">
        <f t="shared" ref="M43:O43" si="10">($J$7/$J$8)*(($J$8+$J$9)*$L$7/E44)-$J$7-$L$8</f>
        <v>37576567.164179102</v>
      </c>
      <c r="N43" s="7">
        <f t="shared" si="10"/>
        <v>37576567.164179102</v>
      </c>
      <c r="O43" s="7">
        <f t="shared" si="10"/>
        <v>38147575.757575758</v>
      </c>
      <c r="P43" s="7">
        <f>($J$7/$J$8)*(($J$8+$J$9)*$L$7/H44)-$J$7-$L$8</f>
        <v>44979285.714285709</v>
      </c>
    </row>
    <row r="44" spans="1:16" ht="41.4" x14ac:dyDescent="0.25">
      <c r="A44" s="6"/>
      <c r="B44" s="3" t="s">
        <v>1</v>
      </c>
      <c r="C44" s="5"/>
      <c r="D44" s="2">
        <v>1.34</v>
      </c>
      <c r="E44" s="2">
        <v>1.34</v>
      </c>
      <c r="F44" s="2">
        <v>1.34</v>
      </c>
      <c r="G44" s="4">
        <v>1.32</v>
      </c>
      <c r="H44" s="4">
        <v>1.1200000000000001</v>
      </c>
      <c r="J44" s="3" t="s">
        <v>29</v>
      </c>
      <c r="K44" s="24">
        <f>(K43-$K$43)</f>
        <v>0</v>
      </c>
      <c r="L44" s="24">
        <f t="shared" ref="L44:P44" si="11">(L43-$K$43)</f>
        <v>0</v>
      </c>
      <c r="M44" s="24">
        <f t="shared" si="11"/>
        <v>0</v>
      </c>
      <c r="N44" s="24">
        <f t="shared" si="11"/>
        <v>0</v>
      </c>
      <c r="O44" s="7">
        <f t="shared" si="11"/>
        <v>571008.59339665622</v>
      </c>
      <c r="P44" s="7">
        <f t="shared" si="11"/>
        <v>7402718.5501066074</v>
      </c>
    </row>
    <row r="46" spans="1:16" x14ac:dyDescent="0.25">
      <c r="B46" s="1" t="s">
        <v>0</v>
      </c>
    </row>
  </sheetData>
  <mergeCells count="9">
    <mergeCell ref="A1:P1"/>
    <mergeCell ref="L26:P26"/>
    <mergeCell ref="A37:A38"/>
    <mergeCell ref="A40:A41"/>
    <mergeCell ref="A43:A44"/>
    <mergeCell ref="A28:A29"/>
    <mergeCell ref="A31:A32"/>
    <mergeCell ref="A34:A35"/>
    <mergeCell ref="D26:H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8BAD-E079-4A1D-8D1D-EA04B476ECBB}">
  <dimension ref="A1:T50"/>
  <sheetViews>
    <sheetView topLeftCell="A19" workbookViewId="0">
      <selection activeCell="D41" sqref="D41"/>
    </sheetView>
  </sheetViews>
  <sheetFormatPr baseColWidth="10" defaultColWidth="11.5546875" defaultRowHeight="13.8" x14ac:dyDescent="0.25"/>
  <cols>
    <col min="1" max="1" width="11.44140625" style="1" customWidth="1"/>
    <col min="2" max="9" width="11.5546875" style="1"/>
    <col min="10" max="10" width="17.21875" style="1" customWidth="1"/>
    <col min="11" max="16384" width="11.5546875" style="1"/>
  </cols>
  <sheetData>
    <row r="1" spans="1:20" ht="14.4" customHeight="1" x14ac:dyDescent="0.2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R1" s="17"/>
      <c r="S1" s="17"/>
      <c r="T1" s="17"/>
    </row>
    <row r="2" spans="1:20" x14ac:dyDescent="0.25">
      <c r="R2" s="17"/>
      <c r="S2" s="17"/>
      <c r="T2" s="17"/>
    </row>
    <row r="3" spans="1:20" x14ac:dyDescent="0.25">
      <c r="T3" s="17"/>
    </row>
    <row r="6" spans="1:20" x14ac:dyDescent="0.25">
      <c r="I6" s="18" t="s">
        <v>22</v>
      </c>
    </row>
    <row r="7" spans="1:20" x14ac:dyDescent="0.25">
      <c r="I7" s="17" t="s">
        <v>21</v>
      </c>
      <c r="J7" s="17">
        <v>100000</v>
      </c>
      <c r="K7" s="17" t="s">
        <v>20</v>
      </c>
      <c r="L7" s="1">
        <v>5</v>
      </c>
    </row>
    <row r="8" spans="1:20" x14ac:dyDescent="0.25">
      <c r="I8" s="17" t="s">
        <v>19</v>
      </c>
      <c r="J8" s="17">
        <v>1000</v>
      </c>
      <c r="K8" s="17" t="s">
        <v>18</v>
      </c>
      <c r="L8" s="1">
        <f>10*1000</f>
        <v>10000</v>
      </c>
    </row>
    <row r="9" spans="1:20" x14ac:dyDescent="0.25">
      <c r="I9" s="1" t="s">
        <v>17</v>
      </c>
      <c r="J9" s="1">
        <v>100000</v>
      </c>
      <c r="K9" s="17"/>
    </row>
    <row r="13" spans="1:20" x14ac:dyDescent="0.25">
      <c r="K13" s="17"/>
    </row>
    <row r="14" spans="1:20" x14ac:dyDescent="0.25">
      <c r="I14" s="18" t="s">
        <v>16</v>
      </c>
      <c r="K14" s="11" t="s">
        <v>15</v>
      </c>
      <c r="L14" s="11">
        <v>0.45</v>
      </c>
      <c r="M14" s="11" t="s">
        <v>14</v>
      </c>
      <c r="N14" s="11">
        <v>1.05</v>
      </c>
      <c r="O14" s="11" t="s">
        <v>13</v>
      </c>
      <c r="P14" s="11">
        <v>0.3</v>
      </c>
    </row>
    <row r="15" spans="1:20" x14ac:dyDescent="0.25">
      <c r="K15" s="11" t="s">
        <v>12</v>
      </c>
      <c r="L15" s="11">
        <v>2.35</v>
      </c>
      <c r="M15" s="11" t="s">
        <v>11</v>
      </c>
      <c r="N15" s="11">
        <v>0.2</v>
      </c>
      <c r="O15" s="11"/>
      <c r="P15" s="11"/>
    </row>
    <row r="16" spans="1:20" x14ac:dyDescent="0.25">
      <c r="K16" s="17"/>
    </row>
    <row r="17" spans="1:16" x14ac:dyDescent="0.25">
      <c r="I17" s="18" t="s">
        <v>10</v>
      </c>
      <c r="L17" s="17" t="s">
        <v>9</v>
      </c>
    </row>
    <row r="18" spans="1:16" x14ac:dyDescent="0.25">
      <c r="I18" s="18" t="s">
        <v>8</v>
      </c>
      <c r="K18" s="17"/>
      <c r="L18" s="1" t="s">
        <v>7</v>
      </c>
    </row>
    <row r="19" spans="1:16" x14ac:dyDescent="0.25">
      <c r="I19" s="18"/>
      <c r="K19" s="17"/>
    </row>
    <row r="20" spans="1:16" x14ac:dyDescent="0.25">
      <c r="J20" s="18"/>
      <c r="L20" s="17"/>
    </row>
    <row r="21" spans="1:16" x14ac:dyDescent="0.25">
      <c r="J21" s="18"/>
      <c r="L21" s="17"/>
    </row>
    <row r="22" spans="1:16" x14ac:dyDescent="0.25">
      <c r="J22" s="18"/>
      <c r="L22" s="17"/>
    </row>
    <row r="23" spans="1:16" x14ac:dyDescent="0.25">
      <c r="J23" s="18"/>
      <c r="L23" s="17"/>
    </row>
    <row r="24" spans="1:16" x14ac:dyDescent="0.25">
      <c r="J24" s="18"/>
      <c r="L24" s="17"/>
    </row>
    <row r="25" spans="1:16" x14ac:dyDescent="0.25">
      <c r="J25" s="18"/>
      <c r="L25" s="17"/>
    </row>
    <row r="26" spans="1:16" x14ac:dyDescent="0.25">
      <c r="J26" s="18"/>
      <c r="L26" s="17"/>
    </row>
    <row r="27" spans="1:16" x14ac:dyDescent="0.25">
      <c r="I27" s="1" t="s">
        <v>24</v>
      </c>
      <c r="J27" s="18"/>
      <c r="L27" s="17"/>
    </row>
    <row r="28" spans="1:16" x14ac:dyDescent="0.25">
      <c r="J28" s="18"/>
      <c r="L28" s="17"/>
    </row>
    <row r="29" spans="1:16" x14ac:dyDescent="0.25">
      <c r="J29" s="18"/>
      <c r="L29" s="17"/>
    </row>
    <row r="30" spans="1:16" x14ac:dyDescent="0.25">
      <c r="A30" s="11"/>
      <c r="B30" s="11"/>
      <c r="D30" s="16" t="s">
        <v>6</v>
      </c>
      <c r="E30" s="15"/>
      <c r="F30" s="15"/>
      <c r="G30" s="15"/>
      <c r="H30" s="14"/>
      <c r="L30" s="16" t="s">
        <v>6</v>
      </c>
      <c r="M30" s="15"/>
      <c r="N30" s="15"/>
      <c r="O30" s="15"/>
      <c r="P30" s="14"/>
    </row>
    <row r="31" spans="1:16" x14ac:dyDescent="0.25">
      <c r="A31" s="13" t="s">
        <v>5</v>
      </c>
      <c r="B31" s="11"/>
      <c r="C31" s="12" t="s">
        <v>4</v>
      </c>
      <c r="D31" s="12">
        <v>5</v>
      </c>
      <c r="E31" s="12">
        <v>4</v>
      </c>
      <c r="F31" s="12">
        <v>3</v>
      </c>
      <c r="G31" s="12">
        <v>2</v>
      </c>
      <c r="H31" s="12">
        <v>1</v>
      </c>
      <c r="J31" s="11"/>
      <c r="K31" s="12" t="s">
        <v>32</v>
      </c>
      <c r="L31" s="12">
        <v>5</v>
      </c>
      <c r="M31" s="12">
        <v>4</v>
      </c>
      <c r="N31" s="12">
        <v>3</v>
      </c>
      <c r="O31" s="12">
        <v>2</v>
      </c>
      <c r="P31" s="12">
        <f>1/1</f>
        <v>1</v>
      </c>
    </row>
    <row r="32" spans="1:16" ht="27.6" x14ac:dyDescent="0.25">
      <c r="A32" s="6">
        <v>1</v>
      </c>
      <c r="B32" s="3" t="s">
        <v>2</v>
      </c>
      <c r="C32" s="2">
        <v>2.42</v>
      </c>
      <c r="D32" s="2">
        <v>2.56</v>
      </c>
      <c r="E32" s="2">
        <v>2.6</v>
      </c>
      <c r="F32" s="2">
        <v>2.65</v>
      </c>
      <c r="G32" s="4">
        <v>2.81</v>
      </c>
      <c r="H32" s="4">
        <v>2.61</v>
      </c>
      <c r="J32" s="9" t="s">
        <v>31</v>
      </c>
      <c r="K32" s="7">
        <f>($J$7/$J$8)*(($J$8+$J$9)*$L$7/C32)-$J$7-$L$8</f>
        <v>20757768.595041323</v>
      </c>
      <c r="L32" s="7">
        <f>($J$7/$J$8)*(($J$8+$J$9)*$L$7/D33)-$J$7-$L$8</f>
        <v>20757768.595041323</v>
      </c>
      <c r="M32" s="7">
        <f t="shared" ref="M32:P32" si="0">($J$7/$J$8)*(($J$8+$J$9)*$L$7/E33)-$J$7-$L$8</f>
        <v>20757768.595041323</v>
      </c>
      <c r="N32" s="7">
        <f t="shared" si="0"/>
        <v>20931666.666666668</v>
      </c>
      <c r="O32" s="7">
        <f t="shared" si="0"/>
        <v>21019707.11297071</v>
      </c>
      <c r="P32" s="7">
        <f t="shared" si="0"/>
        <v>25787435.897435896</v>
      </c>
    </row>
    <row r="33" spans="1:16" ht="41.4" x14ac:dyDescent="0.25">
      <c r="A33" s="6"/>
      <c r="B33" s="3" t="s">
        <v>1</v>
      </c>
      <c r="C33" s="5"/>
      <c r="D33" s="2">
        <v>2.42</v>
      </c>
      <c r="E33" s="2">
        <v>2.42</v>
      </c>
      <c r="F33" s="2">
        <v>2.4</v>
      </c>
      <c r="G33" s="4">
        <v>2.39</v>
      </c>
      <c r="H33" s="4">
        <v>1.95</v>
      </c>
      <c r="J33" s="3" t="s">
        <v>29</v>
      </c>
      <c r="K33" s="24">
        <f>(K32-$K$32)</f>
        <v>0</v>
      </c>
      <c r="L33" s="24">
        <f t="shared" ref="L33:O33" si="1">(L32-$K$32)</f>
        <v>0</v>
      </c>
      <c r="M33" s="24">
        <f t="shared" si="1"/>
        <v>0</v>
      </c>
      <c r="N33" s="7">
        <f t="shared" si="1"/>
        <v>173898.07162534446</v>
      </c>
      <c r="O33" s="7">
        <f t="shared" si="1"/>
        <v>261938.51792938635</v>
      </c>
      <c r="P33" s="7">
        <f>(P32-$K$32)</f>
        <v>5029667.3023945726</v>
      </c>
    </row>
    <row r="34" spans="1:16" x14ac:dyDescent="0.25">
      <c r="A34" s="8"/>
      <c r="C34" s="11"/>
      <c r="D34" s="11"/>
      <c r="E34" s="11"/>
      <c r="F34" s="11"/>
      <c r="G34" s="11"/>
      <c r="H34" s="11"/>
    </row>
    <row r="35" spans="1:16" ht="27.6" x14ac:dyDescent="0.25">
      <c r="A35" s="10">
        <v>2</v>
      </c>
      <c r="B35" s="3" t="s">
        <v>2</v>
      </c>
      <c r="C35" s="2">
        <v>0.45</v>
      </c>
      <c r="D35" s="2">
        <v>0.48</v>
      </c>
      <c r="E35" s="2">
        <v>0.51</v>
      </c>
      <c r="F35" s="2">
        <v>0.53</v>
      </c>
      <c r="G35" s="4">
        <v>0.56999999999999995</v>
      </c>
      <c r="H35" s="4">
        <v>0.65</v>
      </c>
      <c r="J35" s="9" t="s">
        <v>3</v>
      </c>
      <c r="K35" s="7">
        <f>($J$7/$J$8)*(($J$8+$J$9)*$L$7/C35)-$J$7-$L$8</f>
        <v>112112222.22222222</v>
      </c>
      <c r="L35" s="7">
        <f>($J$7/$J$8)*(($J$8+$J$9)*$L$7/D36)-$J$7-$L$8</f>
        <v>112112222.22222222</v>
      </c>
      <c r="M35" s="7">
        <f t="shared" ref="M35:P35" si="2">($J$7/$J$8)*(($J$8+$J$9)*$L$7/E36)-$J$7-$L$8</f>
        <v>112112222.22222222</v>
      </c>
      <c r="N35" s="7">
        <f t="shared" si="2"/>
        <v>112112222.22222222</v>
      </c>
      <c r="O35" s="7">
        <f t="shared" si="2"/>
        <v>112112222.22222222</v>
      </c>
      <c r="P35" s="7">
        <f t="shared" si="2"/>
        <v>140167777.77777776</v>
      </c>
    </row>
    <row r="36" spans="1:16" ht="41.4" x14ac:dyDescent="0.25">
      <c r="A36" s="10"/>
      <c r="B36" s="3" t="s">
        <v>1</v>
      </c>
      <c r="C36" s="5"/>
      <c r="D36" s="2">
        <v>0.45</v>
      </c>
      <c r="E36" s="2">
        <v>0.45</v>
      </c>
      <c r="F36" s="2">
        <v>0.45</v>
      </c>
      <c r="G36" s="4">
        <v>0.45</v>
      </c>
      <c r="H36" s="4">
        <v>0.36</v>
      </c>
      <c r="J36" s="3" t="s">
        <v>29</v>
      </c>
      <c r="K36" s="24">
        <f>(K35-$K35)</f>
        <v>0</v>
      </c>
      <c r="L36" s="24">
        <f t="shared" ref="L36:P36" si="3">(L35-$K35)</f>
        <v>0</v>
      </c>
      <c r="M36" s="24">
        <f t="shared" si="3"/>
        <v>0</v>
      </c>
      <c r="N36" s="24">
        <f t="shared" si="3"/>
        <v>0</v>
      </c>
      <c r="O36" s="24">
        <f t="shared" si="3"/>
        <v>0</v>
      </c>
      <c r="P36" s="7">
        <f t="shared" si="3"/>
        <v>28055555.555555537</v>
      </c>
    </row>
    <row r="37" spans="1:16" x14ac:dyDescent="0.25">
      <c r="A37" s="8"/>
    </row>
    <row r="38" spans="1:16" ht="27.6" x14ac:dyDescent="0.25">
      <c r="A38" s="6">
        <v>3</v>
      </c>
      <c r="B38" s="3" t="s">
        <v>2</v>
      </c>
      <c r="C38" s="2">
        <v>0.6</v>
      </c>
      <c r="D38" s="2">
        <v>0.65</v>
      </c>
      <c r="E38" s="2">
        <v>0.68</v>
      </c>
      <c r="F38" s="4">
        <v>0.7</v>
      </c>
      <c r="G38" s="4">
        <v>0.72</v>
      </c>
      <c r="H38" s="2">
        <v>0.73</v>
      </c>
      <c r="J38" s="9" t="s">
        <v>3</v>
      </c>
      <c r="K38" s="7">
        <f>($J$7/$J$8)*(($J$8+$J$9)*$L$7/C38)-$J$7-$L$8</f>
        <v>84056666.666666672</v>
      </c>
      <c r="L38" s="7">
        <f>($J$7/$J$8)*(($J$8+$J$9)*$L$7/D39)-$J$7-$L$8</f>
        <v>84056666.666666672</v>
      </c>
      <c r="M38" s="7">
        <f t="shared" ref="M38:P38" si="4">($J$7/$J$8)*(($J$8+$J$9)*$L$7/E39)-$J$7-$L$8</f>
        <v>84056666.666666672</v>
      </c>
      <c r="N38" s="7">
        <f t="shared" si="4"/>
        <v>86958965.517241374</v>
      </c>
      <c r="O38" s="7">
        <f t="shared" si="4"/>
        <v>100890000</v>
      </c>
      <c r="P38" s="7">
        <f t="shared" si="4"/>
        <v>95173018.867924511</v>
      </c>
    </row>
    <row r="39" spans="1:16" ht="41.4" x14ac:dyDescent="0.25">
      <c r="A39" s="6"/>
      <c r="B39" s="3" t="s">
        <v>1</v>
      </c>
      <c r="C39" s="5"/>
      <c r="D39" s="2">
        <v>0.6</v>
      </c>
      <c r="E39" s="2">
        <v>0.6</v>
      </c>
      <c r="F39" s="4">
        <v>0.57999999999999996</v>
      </c>
      <c r="G39" s="4">
        <v>0.5</v>
      </c>
      <c r="H39" s="2">
        <v>0.53</v>
      </c>
      <c r="J39" s="3" t="s">
        <v>29</v>
      </c>
      <c r="K39" s="24">
        <f>(K38-$K$38)</f>
        <v>0</v>
      </c>
      <c r="L39" s="24">
        <f t="shared" ref="L39:P39" si="5">(L38-$K$38)</f>
        <v>0</v>
      </c>
      <c r="M39" s="24">
        <f t="shared" si="5"/>
        <v>0</v>
      </c>
      <c r="N39" s="7">
        <f t="shared" si="5"/>
        <v>2902298.850574702</v>
      </c>
      <c r="O39" s="7">
        <f t="shared" si="5"/>
        <v>16833333.333333328</v>
      </c>
      <c r="P39" s="7">
        <f t="shared" si="5"/>
        <v>11116352.20125784</v>
      </c>
    </row>
    <row r="40" spans="1:16" x14ac:dyDescent="0.25">
      <c r="A40" s="8"/>
    </row>
    <row r="41" spans="1:16" ht="27.6" x14ac:dyDescent="0.25">
      <c r="A41" s="6">
        <v>4</v>
      </c>
      <c r="B41" s="3" t="s">
        <v>2</v>
      </c>
      <c r="C41" s="2">
        <v>2.0499999999999998</v>
      </c>
      <c r="D41" s="2">
        <v>2.15</v>
      </c>
      <c r="E41" s="2">
        <v>2.23</v>
      </c>
      <c r="F41" s="2">
        <v>2.25</v>
      </c>
      <c r="G41" s="2">
        <v>2.1800000000000002</v>
      </c>
      <c r="H41" s="2">
        <v>2.5499999999999998</v>
      </c>
      <c r="J41" s="9" t="s">
        <v>3</v>
      </c>
      <c r="K41" s="7">
        <f>($J$7/$J$8)*(($J$8+$J$9)*$L$7/C41)-$J$7-$L$8</f>
        <v>24524146.341463417</v>
      </c>
      <c r="L41" s="7">
        <f>($J$7/$J$8)*(($J$8+$J$9)*$L$7/D42)-$J$7-$L$8</f>
        <v>24524146.341463417</v>
      </c>
      <c r="M41" s="7">
        <f t="shared" ref="M41:P41" si="6">($J$7/$J$8)*(($J$8+$J$9)*$L$7/E42)-$J$7-$L$8</f>
        <v>24524146.341463417</v>
      </c>
      <c r="N41" s="7">
        <f t="shared" si="6"/>
        <v>25140000</v>
      </c>
      <c r="O41" s="7">
        <f t="shared" si="6"/>
        <v>25140000</v>
      </c>
      <c r="P41" s="7">
        <f t="shared" si="6"/>
        <v>25395050.505050503</v>
      </c>
    </row>
    <row r="42" spans="1:16" ht="41.4" x14ac:dyDescent="0.25">
      <c r="A42" s="6"/>
      <c r="B42" s="3" t="s">
        <v>1</v>
      </c>
      <c r="C42" s="5"/>
      <c r="D42" s="2">
        <v>2.0499999999999998</v>
      </c>
      <c r="E42" s="2">
        <v>2.0499999999999998</v>
      </c>
      <c r="F42" s="2">
        <v>2</v>
      </c>
      <c r="G42" s="2">
        <v>2</v>
      </c>
      <c r="H42" s="2">
        <v>1.98</v>
      </c>
      <c r="J42" s="3" t="s">
        <v>29</v>
      </c>
      <c r="K42" s="24">
        <f>(K41-$K$41)</f>
        <v>0</v>
      </c>
      <c r="L42" s="24">
        <f t="shared" ref="L42:P42" si="7">(L41-$K$41)</f>
        <v>0</v>
      </c>
      <c r="M42" s="24">
        <f t="shared" si="7"/>
        <v>0</v>
      </c>
      <c r="N42" s="7">
        <f t="shared" si="7"/>
        <v>615853.65853658319</v>
      </c>
      <c r="O42" s="7">
        <f t="shared" si="7"/>
        <v>615853.65853658319</v>
      </c>
      <c r="P42" s="7">
        <f t="shared" si="7"/>
        <v>870904.1635870859</v>
      </c>
    </row>
    <row r="43" spans="1:16" x14ac:dyDescent="0.25">
      <c r="A43" s="8"/>
    </row>
    <row r="44" spans="1:16" ht="27.6" x14ac:dyDescent="0.25">
      <c r="A44" s="6">
        <v>5</v>
      </c>
      <c r="B44" s="3" t="s">
        <v>2</v>
      </c>
      <c r="C44" s="2">
        <v>1.4</v>
      </c>
      <c r="D44" s="2">
        <v>1.48</v>
      </c>
      <c r="E44" s="2">
        <v>1.55</v>
      </c>
      <c r="F44" s="2">
        <v>1.58</v>
      </c>
      <c r="G44" s="4">
        <v>1.56</v>
      </c>
      <c r="H44" s="4">
        <v>1.66</v>
      </c>
      <c r="J44" s="9" t="s">
        <v>3</v>
      </c>
      <c r="K44" s="7">
        <f>($J$7/$J$8)*(($J$8+$J$9)*$L$7/C44)-$J$7-$L$8</f>
        <v>35961428.571428575</v>
      </c>
      <c r="L44" s="7">
        <f>($J$7/$J$8)*(($J$8+$J$9)*$L$7/D45)-$J$7-$L$8</f>
        <v>35961428.571428575</v>
      </c>
      <c r="M44" s="7">
        <f t="shared" ref="M44:P44" si="8">($J$7/$J$8)*(($J$8+$J$9)*$L$7/E45)-$J$7-$L$8</f>
        <v>35961428.571428575</v>
      </c>
      <c r="N44" s="7">
        <f t="shared" si="8"/>
        <v>35961428.571428575</v>
      </c>
      <c r="O44" s="7">
        <f t="shared" si="8"/>
        <v>38736153.84615384</v>
      </c>
      <c r="P44" s="7">
        <f t="shared" si="8"/>
        <v>43803043.478260867</v>
      </c>
    </row>
    <row r="45" spans="1:16" ht="41.4" x14ac:dyDescent="0.25">
      <c r="A45" s="6"/>
      <c r="B45" s="3" t="s">
        <v>1</v>
      </c>
      <c r="C45" s="5"/>
      <c r="D45" s="2">
        <v>1.4</v>
      </c>
      <c r="E45" s="2">
        <v>1.4</v>
      </c>
      <c r="F45" s="2">
        <v>1.4</v>
      </c>
      <c r="G45" s="4">
        <v>1.3</v>
      </c>
      <c r="H45" s="4">
        <v>1.1499999999999999</v>
      </c>
      <c r="J45" s="3" t="s">
        <v>29</v>
      </c>
      <c r="K45" s="24">
        <f>(K44-$K$44)</f>
        <v>0</v>
      </c>
      <c r="L45" s="24">
        <f t="shared" ref="L45:P45" si="9">(L44-$K$44)</f>
        <v>0</v>
      </c>
      <c r="M45" s="24">
        <f t="shared" si="9"/>
        <v>0</v>
      </c>
      <c r="N45" s="24">
        <f t="shared" si="9"/>
        <v>0</v>
      </c>
      <c r="O45" s="7">
        <f t="shared" si="9"/>
        <v>2774725.2747252658</v>
      </c>
      <c r="P45" s="7">
        <f t="shared" si="9"/>
        <v>7841614.9068322927</v>
      </c>
    </row>
    <row r="46" spans="1:16" x14ac:dyDescent="0.25">
      <c r="A46" s="8"/>
    </row>
    <row r="47" spans="1:16" ht="27.6" x14ac:dyDescent="0.25">
      <c r="A47" s="6">
        <v>6</v>
      </c>
      <c r="B47" s="3" t="s">
        <v>2</v>
      </c>
      <c r="C47" s="2">
        <v>1.72</v>
      </c>
      <c r="D47" s="2">
        <v>1.76</v>
      </c>
      <c r="E47" s="2">
        <v>1.81</v>
      </c>
      <c r="F47" s="2">
        <v>1.86</v>
      </c>
      <c r="G47" s="4">
        <v>1.92</v>
      </c>
      <c r="H47" s="4">
        <v>2.1</v>
      </c>
      <c r="J47" s="9" t="s">
        <v>3</v>
      </c>
      <c r="K47" s="7">
        <f>($J$7/$J$8)*(($J$8+$J$9)*$L$7/C47)-$J$7-$L$8</f>
        <v>29250465.116279073</v>
      </c>
      <c r="L47" s="7">
        <f>($J$7/$J$8)*(($J$8+$J$9)*$L$7/D48)-$J$7-$L$8</f>
        <v>29949523.80952381</v>
      </c>
      <c r="M47" s="7">
        <f t="shared" ref="M47:O47" si="10">($J$7/$J$8)*(($J$8+$J$9)*$L$7/E48)-$J$7-$L$8</f>
        <v>29422163.74269006</v>
      </c>
      <c r="N47" s="7">
        <f t="shared" si="10"/>
        <v>29771656.804733731</v>
      </c>
      <c r="O47" s="7">
        <f t="shared" si="10"/>
        <v>29949523.80952381</v>
      </c>
      <c r="P47" s="7">
        <f>($J$7/$J$8)*(($J$8+$J$9)*$L$7/H48)-$J$7-$L$8</f>
        <v>34479041.09589041</v>
      </c>
    </row>
    <row r="48" spans="1:16" ht="41.4" x14ac:dyDescent="0.25">
      <c r="A48" s="6"/>
      <c r="B48" s="3" t="s">
        <v>1</v>
      </c>
      <c r="C48" s="5"/>
      <c r="D48" s="2">
        <v>1.68</v>
      </c>
      <c r="E48" s="2">
        <v>1.71</v>
      </c>
      <c r="F48" s="2">
        <v>1.69</v>
      </c>
      <c r="G48" s="4">
        <v>1.68</v>
      </c>
      <c r="H48" s="4">
        <v>1.46</v>
      </c>
      <c r="J48" s="3" t="s">
        <v>29</v>
      </c>
      <c r="K48" s="24">
        <f>(K47-$K$47)</f>
        <v>0</v>
      </c>
      <c r="L48" s="7">
        <f t="shared" ref="L48:P48" si="11">(L47-$K$47)</f>
        <v>699058.69324473664</v>
      </c>
      <c r="M48" s="7">
        <f t="shared" si="11"/>
        <v>171698.62641098723</v>
      </c>
      <c r="N48" s="7">
        <f t="shared" si="11"/>
        <v>521191.68845465779</v>
      </c>
      <c r="O48" s="7">
        <f t="shared" si="11"/>
        <v>699058.69324473664</v>
      </c>
      <c r="P48" s="7">
        <f t="shared" si="11"/>
        <v>5228575.9796113372</v>
      </c>
    </row>
    <row r="50" spans="2:2" x14ac:dyDescent="0.25">
      <c r="B50" s="1" t="s">
        <v>23</v>
      </c>
    </row>
  </sheetData>
  <mergeCells count="9">
    <mergeCell ref="A1:P1"/>
    <mergeCell ref="A44:A45"/>
    <mergeCell ref="A47:A48"/>
    <mergeCell ref="D30:H30"/>
    <mergeCell ref="L30:P30"/>
    <mergeCell ref="A32:A33"/>
    <mergeCell ref="A35:A36"/>
    <mergeCell ref="A38:A39"/>
    <mergeCell ref="A41:A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6073-4377-4446-913F-52C6F0EF8861}">
  <dimension ref="A1:P34"/>
  <sheetViews>
    <sheetView topLeftCell="A14" workbookViewId="0">
      <selection activeCell="J28" sqref="J28:P34"/>
    </sheetView>
  </sheetViews>
  <sheetFormatPr baseColWidth="10" defaultColWidth="11.5546875" defaultRowHeight="13.8" x14ac:dyDescent="0.25"/>
  <cols>
    <col min="1" max="9" width="11.5546875" style="1"/>
    <col min="10" max="10" width="19.109375" style="1" customWidth="1"/>
    <col min="11" max="16384" width="11.5546875" style="1"/>
  </cols>
  <sheetData>
    <row r="1" spans="1:16" ht="14.4" customHeight="1" x14ac:dyDescent="0.25">
      <c r="A1" s="19" t="s">
        <v>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B2" s="18" t="s">
        <v>22</v>
      </c>
    </row>
    <row r="3" spans="1:16" x14ac:dyDescent="0.25">
      <c r="B3" s="17" t="s">
        <v>21</v>
      </c>
      <c r="C3" s="17">
        <v>100000</v>
      </c>
      <c r="D3" s="17" t="s">
        <v>20</v>
      </c>
      <c r="E3" s="1">
        <v>5</v>
      </c>
    </row>
    <row r="4" spans="1:16" x14ac:dyDescent="0.25">
      <c r="B4" s="17" t="s">
        <v>19</v>
      </c>
      <c r="C4" s="17">
        <v>1000</v>
      </c>
      <c r="D4" s="17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7"/>
    </row>
    <row r="6" spans="1:16" ht="16.8" customHeight="1" x14ac:dyDescent="0.25">
      <c r="D6" s="17"/>
    </row>
    <row r="7" spans="1:16" ht="16.8" customHeight="1" x14ac:dyDescent="0.25">
      <c r="B7" s="18" t="s">
        <v>16</v>
      </c>
      <c r="D7" s="11" t="s">
        <v>15</v>
      </c>
      <c r="E7" s="11">
        <v>0.45</v>
      </c>
      <c r="F7" s="11" t="s">
        <v>14</v>
      </c>
      <c r="G7" s="11">
        <v>1.05</v>
      </c>
      <c r="H7" s="11" t="s">
        <v>13</v>
      </c>
      <c r="I7" s="11">
        <v>0.3</v>
      </c>
    </row>
    <row r="8" spans="1:16" ht="16.8" customHeight="1" x14ac:dyDescent="0.25">
      <c r="D8" s="11" t="s">
        <v>12</v>
      </c>
      <c r="E8" s="11">
        <v>2.35</v>
      </c>
      <c r="F8" s="11" t="s">
        <v>11</v>
      </c>
      <c r="G8" s="11">
        <v>0.2</v>
      </c>
      <c r="H8" s="11"/>
      <c r="I8" s="11"/>
    </row>
    <row r="9" spans="1:16" ht="16.8" customHeight="1" x14ac:dyDescent="0.25">
      <c r="D9" s="17"/>
    </row>
    <row r="10" spans="1:16" ht="16.8" customHeight="1" x14ac:dyDescent="0.25">
      <c r="B10" s="18" t="s">
        <v>10</v>
      </c>
      <c r="E10" s="17" t="s">
        <v>9</v>
      </c>
    </row>
    <row r="11" spans="1:16" ht="16.8" customHeight="1" x14ac:dyDescent="0.25">
      <c r="B11" s="18" t="s">
        <v>8</v>
      </c>
      <c r="D11" s="17"/>
      <c r="E11" s="1" t="s">
        <v>7</v>
      </c>
    </row>
    <row r="12" spans="1:16" x14ac:dyDescent="0.25">
      <c r="L12" s="17"/>
    </row>
    <row r="13" spans="1:16" x14ac:dyDescent="0.25">
      <c r="A13" s="20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5" spans="1:16" x14ac:dyDescent="0.25">
      <c r="A15" s="8"/>
    </row>
    <row r="16" spans="1:16" x14ac:dyDescent="0.25">
      <c r="A16" s="11"/>
      <c r="B16" s="11"/>
      <c r="D16" s="16" t="s">
        <v>6</v>
      </c>
      <c r="E16" s="15"/>
      <c r="F16" s="15"/>
      <c r="G16" s="15"/>
      <c r="H16" s="14"/>
      <c r="L16" s="16" t="s">
        <v>6</v>
      </c>
      <c r="M16" s="15"/>
      <c r="N16" s="15"/>
      <c r="O16" s="15"/>
      <c r="P16" s="14"/>
    </row>
    <row r="17" spans="1:16" x14ac:dyDescent="0.25">
      <c r="A17" s="13" t="s">
        <v>5</v>
      </c>
      <c r="B17" s="11"/>
      <c r="C17" s="12" t="s">
        <v>4</v>
      </c>
      <c r="D17" s="12">
        <v>5</v>
      </c>
      <c r="E17" s="12">
        <v>4</v>
      </c>
      <c r="F17" s="12">
        <v>3</v>
      </c>
      <c r="G17" s="12">
        <v>2</v>
      </c>
      <c r="H17" s="12">
        <v>1</v>
      </c>
      <c r="J17" s="11"/>
      <c r="K17" s="12" t="s">
        <v>32</v>
      </c>
      <c r="L17" s="12">
        <v>5</v>
      </c>
      <c r="M17" s="12">
        <v>4</v>
      </c>
      <c r="N17" s="12">
        <v>3</v>
      </c>
      <c r="O17" s="12">
        <v>2</v>
      </c>
      <c r="P17" s="12">
        <f>1/1</f>
        <v>1</v>
      </c>
    </row>
    <row r="18" spans="1:16" ht="27.6" x14ac:dyDescent="0.25">
      <c r="A18" s="6">
        <v>1</v>
      </c>
      <c r="B18" s="3" t="s">
        <v>2</v>
      </c>
      <c r="C18" s="2">
        <v>0.6</v>
      </c>
      <c r="D18" s="2">
        <v>0.33</v>
      </c>
      <c r="E18" s="2">
        <v>0.3</v>
      </c>
      <c r="F18" s="2">
        <v>0.28000000000000003</v>
      </c>
      <c r="G18" s="4">
        <v>0.26</v>
      </c>
      <c r="H18" s="4">
        <v>0.45</v>
      </c>
      <c r="J18" s="9" t="s">
        <v>31</v>
      </c>
      <c r="K18" s="7">
        <f t="shared" ref="K18:P18" si="0">($C$3/$C$4)*(($C$4+$C$5)*$E$3/C18)-$C$3-$E$4</f>
        <v>84056666.666666672</v>
      </c>
      <c r="L18" s="7">
        <f>($C$3/$C$4)*(($C$4+$C$5)*$E$3/D19)-$C$3-$E$4</f>
        <v>84056666.666666672</v>
      </c>
      <c r="M18" s="7">
        <f t="shared" ref="M18:P18" si="1">($C$3/$C$4)*(($C$4+$C$5)*$E$3/E19)-$C$3-$E$4</f>
        <v>84056666.666666672</v>
      </c>
      <c r="N18" s="7">
        <f t="shared" si="1"/>
        <v>84056666.666666672</v>
      </c>
      <c r="O18" s="7">
        <f t="shared" si="1"/>
        <v>84056666.666666672</v>
      </c>
      <c r="P18" s="7">
        <f t="shared" si="1"/>
        <v>97005384.615384609</v>
      </c>
    </row>
    <row r="19" spans="1:16" ht="41.4" x14ac:dyDescent="0.25">
      <c r="A19" s="6"/>
      <c r="B19" s="3" t="s">
        <v>1</v>
      </c>
      <c r="C19" s="5"/>
      <c r="D19" s="2">
        <v>0.6</v>
      </c>
      <c r="E19" s="2">
        <v>0.6</v>
      </c>
      <c r="F19" s="2">
        <v>0.6</v>
      </c>
      <c r="G19" s="4">
        <v>0.6</v>
      </c>
      <c r="H19" s="4">
        <v>0.52</v>
      </c>
      <c r="J19" s="3" t="s">
        <v>29</v>
      </c>
      <c r="K19" s="24">
        <f>(K18-$K$18)</f>
        <v>0</v>
      </c>
      <c r="L19" s="24">
        <f t="shared" ref="L19:P19" si="2">(L18-$K$18)</f>
        <v>0</v>
      </c>
      <c r="M19" s="24">
        <f t="shared" si="2"/>
        <v>0</v>
      </c>
      <c r="N19" s="24">
        <f t="shared" si="2"/>
        <v>0</v>
      </c>
      <c r="O19" s="24">
        <f t="shared" si="2"/>
        <v>0</v>
      </c>
      <c r="P19" s="7">
        <f t="shared" si="2"/>
        <v>12948717.948717937</v>
      </c>
    </row>
    <row r="20" spans="1:16" x14ac:dyDescent="0.25">
      <c r="A20" s="8"/>
      <c r="C20" s="11"/>
      <c r="D20" s="11"/>
      <c r="E20" s="11"/>
      <c r="F20" s="11"/>
      <c r="G20" s="22"/>
      <c r="H20" s="22"/>
    </row>
    <row r="21" spans="1:16" ht="27.6" x14ac:dyDescent="0.25">
      <c r="A21" s="6">
        <v>2</v>
      </c>
      <c r="B21" s="3" t="s">
        <v>2</v>
      </c>
      <c r="C21" s="2">
        <v>0.2</v>
      </c>
      <c r="D21" s="4">
        <v>0.16</v>
      </c>
      <c r="E21" s="4">
        <v>0.14000000000000001</v>
      </c>
      <c r="F21" s="2">
        <v>0.13</v>
      </c>
      <c r="G21" s="23">
        <v>0.1</v>
      </c>
      <c r="H21" s="23">
        <v>0.14000000000000001</v>
      </c>
      <c r="J21" s="9" t="s">
        <v>31</v>
      </c>
      <c r="K21" s="7">
        <f>($C$3/$C$4)*(($C$4+$C$5)*$E$3/C21)-$C$3-$E$4</f>
        <v>252390000</v>
      </c>
      <c r="L21" s="7">
        <f>($C$3/$C$4)*(($C$4+$C$5)*$E$3/D22)-$C$3-$E$4</f>
        <v>252390000</v>
      </c>
      <c r="M21" s="7">
        <f t="shared" ref="M21:P21" si="3">($C$3/$C$4)*(($C$4+$C$5)*$E$3/E22)-$C$3-$E$4</f>
        <v>336556666.66666669</v>
      </c>
      <c r="N21" s="7">
        <f t="shared" si="3"/>
        <v>388351538.46153843</v>
      </c>
      <c r="O21" s="7">
        <f t="shared" si="3"/>
        <v>388351538.46153843</v>
      </c>
      <c r="P21" s="7">
        <f t="shared" si="3"/>
        <v>336556666.66666669</v>
      </c>
    </row>
    <row r="22" spans="1:16" ht="41.4" x14ac:dyDescent="0.25">
      <c r="A22" s="6"/>
      <c r="B22" s="3" t="s">
        <v>1</v>
      </c>
      <c r="C22" s="5"/>
      <c r="D22" s="4">
        <v>0.2</v>
      </c>
      <c r="E22" s="4">
        <v>0.15</v>
      </c>
      <c r="F22" s="2">
        <v>0.13</v>
      </c>
      <c r="G22" s="23">
        <v>0.13</v>
      </c>
      <c r="H22" s="23">
        <v>0.15</v>
      </c>
      <c r="J22" s="3" t="s">
        <v>29</v>
      </c>
      <c r="K22" s="24">
        <f>(K21-$K$21)</f>
        <v>0</v>
      </c>
      <c r="L22" s="24">
        <f t="shared" ref="L22:P22" si="4">(L21-$K$21)</f>
        <v>0</v>
      </c>
      <c r="M22" s="7">
        <f t="shared" si="4"/>
        <v>84166666.666666687</v>
      </c>
      <c r="N22" s="7">
        <f t="shared" si="4"/>
        <v>135961538.46153843</v>
      </c>
      <c r="O22" s="7">
        <f t="shared" si="4"/>
        <v>135961538.46153843</v>
      </c>
      <c r="P22" s="7">
        <f t="shared" si="4"/>
        <v>84166666.666666687</v>
      </c>
    </row>
    <row r="25" spans="1:16" x14ac:dyDescent="0.25">
      <c r="A25" s="20" t="s">
        <v>28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8" spans="1:16" x14ac:dyDescent="0.25">
      <c r="A28" s="11"/>
      <c r="B28" s="11"/>
      <c r="D28" s="16" t="s">
        <v>6</v>
      </c>
      <c r="E28" s="15"/>
      <c r="F28" s="15"/>
      <c r="G28" s="15"/>
      <c r="H28" s="14"/>
      <c r="L28" s="16" t="s">
        <v>6</v>
      </c>
      <c r="M28" s="15"/>
      <c r="N28" s="15"/>
      <c r="O28" s="15"/>
      <c r="P28" s="14"/>
    </row>
    <row r="29" spans="1:16" x14ac:dyDescent="0.25">
      <c r="A29" s="13" t="s">
        <v>5</v>
      </c>
      <c r="B29" s="11"/>
      <c r="C29" s="12" t="s">
        <v>4</v>
      </c>
      <c r="D29" s="12">
        <v>5</v>
      </c>
      <c r="E29" s="12">
        <v>4</v>
      </c>
      <c r="F29" s="12">
        <v>3</v>
      </c>
      <c r="G29" s="12">
        <v>2</v>
      </c>
      <c r="H29" s="12">
        <v>1</v>
      </c>
      <c r="J29" s="11"/>
      <c r="K29" s="12" t="s">
        <v>32</v>
      </c>
      <c r="L29" s="12">
        <v>5</v>
      </c>
      <c r="M29" s="12">
        <v>4</v>
      </c>
      <c r="N29" s="12">
        <v>3</v>
      </c>
      <c r="O29" s="12">
        <v>2</v>
      </c>
      <c r="P29" s="12">
        <f>1/1</f>
        <v>1</v>
      </c>
    </row>
    <row r="30" spans="1:16" ht="27.6" x14ac:dyDescent="0.25">
      <c r="A30" s="6">
        <v>1</v>
      </c>
      <c r="B30" s="3" t="s">
        <v>2</v>
      </c>
      <c r="C30" s="2">
        <v>0.22</v>
      </c>
      <c r="D30" s="2">
        <v>0.28000000000000003</v>
      </c>
      <c r="E30" s="4">
        <v>0.2</v>
      </c>
      <c r="F30" s="4">
        <v>0.22</v>
      </c>
      <c r="G30" s="2">
        <v>0.15</v>
      </c>
      <c r="H30" s="2">
        <v>0.14000000000000001</v>
      </c>
      <c r="J30" s="9" t="s">
        <v>31</v>
      </c>
      <c r="K30" s="7">
        <f t="shared" ref="K30:P30" si="5">($C$3/$C$4)*(($C$4+$C$5)*$E$3/C30)-$C$3-$E$4</f>
        <v>229435454.54545453</v>
      </c>
      <c r="L30" s="7">
        <f>($C$3/$C$4)*(($C$4+$C$5)*$E$3/D31)-$C$3-$E$4</f>
        <v>210306666.66666669</v>
      </c>
      <c r="M30" s="7">
        <f t="shared" ref="M30:P30" si="6">($C$3/$C$4)*(($C$4+$C$5)*$E$3/E31)-$C$3-$E$4</f>
        <v>210306666.66666669</v>
      </c>
      <c r="N30" s="7">
        <f t="shared" si="6"/>
        <v>240366190.47619048</v>
      </c>
      <c r="O30" s="7">
        <f t="shared" si="6"/>
        <v>280445555.55555552</v>
      </c>
      <c r="P30" s="7">
        <f t="shared" si="6"/>
        <v>280445555.55555552</v>
      </c>
    </row>
    <row r="31" spans="1:16" ht="41.4" x14ac:dyDescent="0.25">
      <c r="A31" s="6"/>
      <c r="B31" s="3" t="s">
        <v>1</v>
      </c>
      <c r="C31" s="5"/>
      <c r="D31" s="2">
        <v>0.24</v>
      </c>
      <c r="E31" s="4">
        <v>0.24</v>
      </c>
      <c r="F31" s="4">
        <v>0.21</v>
      </c>
      <c r="G31" s="2">
        <v>0.18</v>
      </c>
      <c r="H31" s="2">
        <v>0.18</v>
      </c>
      <c r="J31" s="3" t="s">
        <v>29</v>
      </c>
      <c r="K31" s="24">
        <f>(K30-$K$30)</f>
        <v>0</v>
      </c>
      <c r="L31" s="7">
        <f t="shared" ref="L31:P31" si="7">(L30-$K$30)</f>
        <v>-19128787.878787845</v>
      </c>
      <c r="M31" s="7">
        <f t="shared" si="7"/>
        <v>-19128787.878787845</v>
      </c>
      <c r="N31" s="7">
        <f t="shared" si="7"/>
        <v>10930735.930735946</v>
      </c>
      <c r="O31" s="7">
        <f t="shared" si="7"/>
        <v>51010101.010100991</v>
      </c>
      <c r="P31" s="7">
        <f t="shared" si="7"/>
        <v>51010101.010100991</v>
      </c>
    </row>
    <row r="32" spans="1:16" x14ac:dyDescent="0.25">
      <c r="A32" s="8"/>
      <c r="C32" s="11"/>
      <c r="D32" s="11"/>
      <c r="E32" s="11"/>
      <c r="F32" s="11"/>
      <c r="G32" s="11"/>
      <c r="H32" s="11"/>
    </row>
    <row r="33" spans="1:16" ht="27.6" x14ac:dyDescent="0.25">
      <c r="A33" s="6">
        <v>2</v>
      </c>
      <c r="B33" s="3" t="s">
        <v>2</v>
      </c>
      <c r="C33" s="2">
        <v>0.05</v>
      </c>
      <c r="D33" s="2">
        <v>7.0000000000000007E-2</v>
      </c>
      <c r="E33" s="2">
        <v>0.06</v>
      </c>
      <c r="F33" s="2">
        <v>0.08</v>
      </c>
      <c r="G33" s="2">
        <v>0.05</v>
      </c>
      <c r="H33" s="2">
        <v>0.03</v>
      </c>
      <c r="J33" s="9" t="s">
        <v>31</v>
      </c>
      <c r="K33" s="7">
        <f t="shared" ref="K33:P33" si="8">($C$3/$C$4)*(($C$4+$C$5)*$E$3/C33)-$C$3-$E$4</f>
        <v>1009890000</v>
      </c>
      <c r="L33" s="7">
        <f>($C$3/$C$4)*(($C$4+$C$5)*$E$3/D34)-$C$3-$E$4</f>
        <v>1262390000</v>
      </c>
      <c r="M33" s="7">
        <f t="shared" ref="M33:P33" si="9">($C$3/$C$4)*(($C$4+$C$5)*$E$3/E34)-$C$3-$E$4</f>
        <v>1262390000</v>
      </c>
      <c r="N33" s="7">
        <f t="shared" si="9"/>
        <v>1262390000</v>
      </c>
      <c r="O33" s="7">
        <f t="shared" si="9"/>
        <v>1262390000</v>
      </c>
      <c r="P33" s="7">
        <f t="shared" si="9"/>
        <v>1009890000</v>
      </c>
    </row>
    <row r="34" spans="1:16" ht="41.4" x14ac:dyDescent="0.25">
      <c r="A34" s="6"/>
      <c r="B34" s="3" t="s">
        <v>1</v>
      </c>
      <c r="C34" s="5"/>
      <c r="D34" s="2">
        <v>0.04</v>
      </c>
      <c r="E34" s="2">
        <v>0.04</v>
      </c>
      <c r="F34" s="2">
        <v>0.04</v>
      </c>
      <c r="G34" s="2">
        <v>0.04</v>
      </c>
      <c r="H34" s="2">
        <v>0.05</v>
      </c>
      <c r="J34" s="3" t="s">
        <v>29</v>
      </c>
      <c r="K34" s="24">
        <f>(K33-$K$33)</f>
        <v>0</v>
      </c>
      <c r="L34" s="7">
        <f t="shared" ref="L34:P34" si="10">(L33-$K$33)</f>
        <v>252500000</v>
      </c>
      <c r="M34" s="7">
        <f t="shared" si="10"/>
        <v>252500000</v>
      </c>
      <c r="N34" s="7">
        <f t="shared" si="10"/>
        <v>252500000</v>
      </c>
      <c r="O34" s="7">
        <f t="shared" si="10"/>
        <v>252500000</v>
      </c>
      <c r="P34" s="24">
        <f t="shared" si="10"/>
        <v>0</v>
      </c>
    </row>
  </sheetData>
  <mergeCells count="11">
    <mergeCell ref="A25:P25"/>
    <mergeCell ref="D28:H28"/>
    <mergeCell ref="L28:P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9A9E-51D2-45E6-B693-B1992C4A39B2}">
  <dimension ref="A1:P34"/>
  <sheetViews>
    <sheetView topLeftCell="A9" workbookViewId="0">
      <selection activeCell="P22" sqref="J16:P22"/>
    </sheetView>
  </sheetViews>
  <sheetFormatPr baseColWidth="10" defaultColWidth="11.5546875" defaultRowHeight="13.8" x14ac:dyDescent="0.25"/>
  <cols>
    <col min="1" max="16384" width="11.5546875" style="1"/>
  </cols>
  <sheetData>
    <row r="1" spans="1:16" ht="14.4" customHeight="1" x14ac:dyDescent="0.25">
      <c r="A1" s="19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B2" s="18" t="s">
        <v>22</v>
      </c>
    </row>
    <row r="3" spans="1:16" x14ac:dyDescent="0.25">
      <c r="B3" s="17" t="s">
        <v>21</v>
      </c>
      <c r="C3" s="17">
        <v>100000</v>
      </c>
      <c r="D3" s="17" t="s">
        <v>20</v>
      </c>
      <c r="E3" s="1">
        <v>5</v>
      </c>
    </row>
    <row r="4" spans="1:16" x14ac:dyDescent="0.25">
      <c r="B4" s="17" t="s">
        <v>19</v>
      </c>
      <c r="C4" s="17">
        <v>1000</v>
      </c>
      <c r="D4" s="17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7"/>
    </row>
    <row r="6" spans="1:16" ht="16.8" customHeight="1" x14ac:dyDescent="0.25">
      <c r="D6" s="17"/>
    </row>
    <row r="7" spans="1:16" ht="16.8" customHeight="1" x14ac:dyDescent="0.25">
      <c r="B7" s="18" t="s">
        <v>16</v>
      </c>
      <c r="D7" s="11" t="s">
        <v>15</v>
      </c>
      <c r="E7" s="11">
        <v>0.45</v>
      </c>
      <c r="F7" s="11" t="s">
        <v>14</v>
      </c>
      <c r="G7" s="11">
        <v>1.05</v>
      </c>
      <c r="H7" s="11" t="s">
        <v>13</v>
      </c>
      <c r="I7" s="11">
        <v>0.3</v>
      </c>
    </row>
    <row r="8" spans="1:16" ht="16.8" customHeight="1" x14ac:dyDescent="0.25">
      <c r="D8" s="11" t="s">
        <v>12</v>
      </c>
      <c r="E8" s="11">
        <v>2.35</v>
      </c>
      <c r="F8" s="11" t="s">
        <v>11</v>
      </c>
      <c r="G8" s="11">
        <v>0.2</v>
      </c>
      <c r="H8" s="11"/>
      <c r="I8" s="11"/>
    </row>
    <row r="9" spans="1:16" ht="16.8" customHeight="1" x14ac:dyDescent="0.25">
      <c r="D9" s="17"/>
    </row>
    <row r="10" spans="1:16" ht="16.8" customHeight="1" x14ac:dyDescent="0.25">
      <c r="B10" s="18" t="s">
        <v>10</v>
      </c>
      <c r="E10" s="17" t="s">
        <v>9</v>
      </c>
    </row>
    <row r="11" spans="1:16" ht="16.8" customHeight="1" x14ac:dyDescent="0.25">
      <c r="B11" s="18" t="s">
        <v>8</v>
      </c>
      <c r="D11" s="17"/>
      <c r="E11" s="1" t="s">
        <v>7</v>
      </c>
    </row>
    <row r="12" spans="1:16" x14ac:dyDescent="0.25">
      <c r="L12" s="17"/>
    </row>
    <row r="13" spans="1:16" x14ac:dyDescent="0.25">
      <c r="A13" s="20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5" spans="1:16" x14ac:dyDescent="0.25">
      <c r="A15" s="8"/>
    </row>
    <row r="16" spans="1:16" x14ac:dyDescent="0.25">
      <c r="A16" s="11"/>
      <c r="B16" s="11"/>
      <c r="D16" s="16" t="s">
        <v>6</v>
      </c>
      <c r="E16" s="15"/>
      <c r="F16" s="15"/>
      <c r="G16" s="15"/>
      <c r="H16" s="14"/>
      <c r="L16" s="16" t="s">
        <v>6</v>
      </c>
      <c r="M16" s="15"/>
      <c r="N16" s="15"/>
      <c r="O16" s="15"/>
      <c r="P16" s="14"/>
    </row>
    <row r="17" spans="1:16" x14ac:dyDescent="0.25">
      <c r="A17" s="13" t="s">
        <v>5</v>
      </c>
      <c r="B17" s="11"/>
      <c r="C17" s="12" t="s">
        <v>4</v>
      </c>
      <c r="D17" s="12">
        <v>5</v>
      </c>
      <c r="E17" s="12">
        <v>4</v>
      </c>
      <c r="F17" s="12">
        <v>3</v>
      </c>
      <c r="G17" s="12">
        <v>2</v>
      </c>
      <c r="H17" s="12">
        <v>1</v>
      </c>
      <c r="J17" s="11"/>
      <c r="K17" s="12" t="s">
        <v>32</v>
      </c>
      <c r="L17" s="12">
        <v>5</v>
      </c>
      <c r="M17" s="12">
        <v>4</v>
      </c>
      <c r="N17" s="12">
        <v>3</v>
      </c>
      <c r="O17" s="12">
        <v>2</v>
      </c>
      <c r="P17" s="12">
        <f>1/1</f>
        <v>1</v>
      </c>
    </row>
    <row r="18" spans="1:16" ht="27.6" x14ac:dyDescent="0.25">
      <c r="A18" s="6">
        <v>1</v>
      </c>
      <c r="B18" s="3" t="s">
        <v>2</v>
      </c>
      <c r="C18" s="2">
        <v>0.32</v>
      </c>
      <c r="D18" s="2">
        <v>0.26</v>
      </c>
      <c r="E18" s="2">
        <v>0.24</v>
      </c>
      <c r="F18" s="2">
        <v>0.24</v>
      </c>
      <c r="G18" s="2">
        <v>0.22</v>
      </c>
      <c r="H18" s="2">
        <v>0.22</v>
      </c>
      <c r="J18" s="9" t="s">
        <v>31</v>
      </c>
      <c r="K18" s="7">
        <f t="shared" ref="K18" si="0">($C$3/$C$4)*(($C$4+$C$5)*$E$3/C18)-$C$3-$E$4</f>
        <v>157702500</v>
      </c>
      <c r="L18" s="7">
        <f>($C$3/$C$4)*(($C$4+$C$5)*$E$3/D19)-$C$3-$E$4</f>
        <v>168223333.33333334</v>
      </c>
      <c r="M18" s="7">
        <f t="shared" ref="M18:P18" si="1">($C$3/$C$4)*(($C$4+$C$5)*$E$3/E19)-$C$3-$E$4</f>
        <v>174027931.03448275</v>
      </c>
      <c r="N18" s="7">
        <f t="shared" si="1"/>
        <v>168223333.33333334</v>
      </c>
      <c r="O18" s="7">
        <f t="shared" si="1"/>
        <v>194120769.23076922</v>
      </c>
      <c r="P18" s="7">
        <f t="shared" si="1"/>
        <v>194120769.23076922</v>
      </c>
    </row>
    <row r="19" spans="1:16" ht="41.4" x14ac:dyDescent="0.25">
      <c r="A19" s="6"/>
      <c r="B19" s="3" t="s">
        <v>1</v>
      </c>
      <c r="C19" s="5"/>
      <c r="D19" s="2">
        <v>0.3</v>
      </c>
      <c r="E19" s="2">
        <v>0.28999999999999998</v>
      </c>
      <c r="F19" s="2">
        <v>0.3</v>
      </c>
      <c r="G19" s="2">
        <v>0.26</v>
      </c>
      <c r="H19" s="2">
        <v>0.26</v>
      </c>
      <c r="J19" s="3" t="s">
        <v>29</v>
      </c>
      <c r="K19" s="24">
        <f>(K18-$K$18)</f>
        <v>0</v>
      </c>
      <c r="L19" s="7">
        <f t="shared" ref="L19:P19" si="2">(L18-$K$18)</f>
        <v>10520833.333333343</v>
      </c>
      <c r="M19" s="7">
        <f t="shared" si="2"/>
        <v>16325431.034482747</v>
      </c>
      <c r="N19" s="7">
        <f t="shared" si="2"/>
        <v>10520833.333333343</v>
      </c>
      <c r="O19" s="7">
        <f t="shared" si="2"/>
        <v>36418269.230769217</v>
      </c>
      <c r="P19" s="7">
        <f t="shared" si="2"/>
        <v>36418269.230769217</v>
      </c>
    </row>
    <row r="20" spans="1:16" x14ac:dyDescent="0.25">
      <c r="A20" s="8"/>
      <c r="C20" s="11"/>
      <c r="D20" s="11"/>
      <c r="E20" s="11"/>
      <c r="F20" s="11"/>
      <c r="G20" s="11"/>
      <c r="H20" s="11"/>
    </row>
    <row r="21" spans="1:16" ht="27.6" x14ac:dyDescent="0.25">
      <c r="A21" s="6">
        <v>2</v>
      </c>
      <c r="B21" s="3" t="s">
        <v>2</v>
      </c>
      <c r="C21" s="2">
        <v>0.13</v>
      </c>
      <c r="D21" s="2">
        <v>0.14000000000000001</v>
      </c>
      <c r="E21" s="2">
        <v>0.1</v>
      </c>
      <c r="F21" s="2">
        <v>0.09</v>
      </c>
      <c r="G21" s="2">
        <v>0.09</v>
      </c>
      <c r="H21" s="2">
        <v>0.09</v>
      </c>
      <c r="J21" s="9" t="s">
        <v>31</v>
      </c>
      <c r="K21" s="7">
        <f>($C$3/$C$4)*(($C$4+$C$5)*$E$3/C21)-$C$3-$E$4</f>
        <v>388351538.46153843</v>
      </c>
      <c r="L21" s="7">
        <f>($C$3/$C$4)*(($C$4+$C$5)*$E$3/D22)-$C$3-$E$4</f>
        <v>388351538.46153843</v>
      </c>
      <c r="M21" s="7">
        <f t="shared" ref="M21:P21" si="3">($C$3/$C$4)*(($C$4+$C$5)*$E$3/E22)-$C$3-$E$4</f>
        <v>388351538.46153843</v>
      </c>
      <c r="N21" s="7">
        <f t="shared" si="3"/>
        <v>388351538.46153843</v>
      </c>
      <c r="O21" s="7">
        <f t="shared" si="3"/>
        <v>388351538.46153843</v>
      </c>
      <c r="P21" s="7">
        <f t="shared" si="3"/>
        <v>561001111.11111104</v>
      </c>
    </row>
    <row r="22" spans="1:16" ht="41.4" x14ac:dyDescent="0.25">
      <c r="A22" s="6"/>
      <c r="B22" s="3" t="s">
        <v>1</v>
      </c>
      <c r="C22" s="5"/>
      <c r="D22" s="2">
        <v>0.13</v>
      </c>
      <c r="E22" s="2">
        <v>0.13</v>
      </c>
      <c r="F22" s="2">
        <v>0.13</v>
      </c>
      <c r="G22" s="2">
        <v>0.13</v>
      </c>
      <c r="H22" s="2">
        <v>0.09</v>
      </c>
      <c r="J22" s="3" t="s">
        <v>29</v>
      </c>
      <c r="K22" s="24">
        <f>(K21-$K$21)</f>
        <v>0</v>
      </c>
      <c r="L22" s="24">
        <f t="shared" ref="L22:P22" si="4">(L21-$K$21)</f>
        <v>0</v>
      </c>
      <c r="M22" s="24">
        <f t="shared" si="4"/>
        <v>0</v>
      </c>
      <c r="N22" s="24">
        <f t="shared" si="4"/>
        <v>0</v>
      </c>
      <c r="O22" s="24">
        <f t="shared" si="4"/>
        <v>0</v>
      </c>
      <c r="P22" s="7">
        <f t="shared" si="4"/>
        <v>172649572.64957261</v>
      </c>
    </row>
    <row r="25" spans="1:16" x14ac:dyDescent="0.25">
      <c r="A25" s="20" t="s">
        <v>28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8" spans="1:16" x14ac:dyDescent="0.25">
      <c r="A28" s="11"/>
      <c r="B28" s="11"/>
      <c r="D28" s="16" t="s">
        <v>6</v>
      </c>
      <c r="E28" s="15"/>
      <c r="F28" s="15"/>
      <c r="G28" s="15"/>
      <c r="H28" s="14"/>
      <c r="L28" s="16" t="s">
        <v>6</v>
      </c>
      <c r="M28" s="15"/>
      <c r="N28" s="15"/>
      <c r="O28" s="15"/>
      <c r="P28" s="14"/>
    </row>
    <row r="29" spans="1:16" x14ac:dyDescent="0.25">
      <c r="A29" s="13" t="s">
        <v>5</v>
      </c>
      <c r="B29" s="11"/>
      <c r="C29" s="12" t="s">
        <v>4</v>
      </c>
      <c r="D29" s="12">
        <v>5</v>
      </c>
      <c r="E29" s="12">
        <v>4</v>
      </c>
      <c r="F29" s="12">
        <v>3</v>
      </c>
      <c r="G29" s="12">
        <v>2</v>
      </c>
      <c r="H29" s="12">
        <v>1</v>
      </c>
      <c r="J29" s="11"/>
      <c r="K29" s="12" t="s">
        <v>32</v>
      </c>
      <c r="L29" s="12">
        <v>5</v>
      </c>
      <c r="M29" s="12">
        <v>4</v>
      </c>
      <c r="N29" s="12">
        <v>3</v>
      </c>
      <c r="O29" s="12">
        <v>2</v>
      </c>
      <c r="P29" s="12">
        <f>1/1</f>
        <v>1</v>
      </c>
    </row>
    <row r="30" spans="1:16" ht="27.6" x14ac:dyDescent="0.25">
      <c r="A30" s="6">
        <v>1</v>
      </c>
      <c r="B30" s="3" t="s">
        <v>2</v>
      </c>
      <c r="C30" s="2">
        <v>0.12</v>
      </c>
      <c r="D30" s="2">
        <v>0.13</v>
      </c>
      <c r="E30" s="2">
        <v>0.11</v>
      </c>
      <c r="F30" s="2">
        <v>0.08</v>
      </c>
      <c r="G30" s="2">
        <v>0.13</v>
      </c>
      <c r="H30" s="2">
        <v>0.12</v>
      </c>
      <c r="J30" s="9" t="s">
        <v>31</v>
      </c>
      <c r="K30" s="7">
        <f t="shared" ref="K30" si="5">($C$3/$C$4)*(($C$4+$C$5)*$E$3/C30)-$C$3-$E$4</f>
        <v>420723333.33333337</v>
      </c>
      <c r="L30" s="7">
        <f>($C$3/$C$4)*(($C$4+$C$5)*$E$3/D31)-$C$3-$E$4</f>
        <v>458980909.09090906</v>
      </c>
      <c r="M30" s="7">
        <f t="shared" ref="M30:P30" si="6">($C$3/$C$4)*(($C$4+$C$5)*$E$3/E31)-$C$3-$E$4</f>
        <v>504890000</v>
      </c>
      <c r="N30" s="7">
        <f t="shared" si="6"/>
        <v>504890000</v>
      </c>
      <c r="O30" s="7">
        <f t="shared" si="6"/>
        <v>561001111.11111104</v>
      </c>
      <c r="P30" s="7">
        <f t="shared" si="6"/>
        <v>504890000</v>
      </c>
    </row>
    <row r="31" spans="1:16" ht="41.4" x14ac:dyDescent="0.25">
      <c r="A31" s="6"/>
      <c r="B31" s="3" t="s">
        <v>1</v>
      </c>
      <c r="C31" s="5"/>
      <c r="D31" s="2">
        <v>0.11</v>
      </c>
      <c r="E31" s="2">
        <v>0.1</v>
      </c>
      <c r="F31" s="2">
        <v>0.1</v>
      </c>
      <c r="G31" s="2">
        <v>0.09</v>
      </c>
      <c r="H31" s="2">
        <v>0.1</v>
      </c>
      <c r="J31" s="3" t="s">
        <v>29</v>
      </c>
      <c r="K31" s="24">
        <f>(K30-$K$30)</f>
        <v>0</v>
      </c>
      <c r="L31" s="7">
        <f t="shared" ref="L31:P31" si="7">(L30-$K$30)</f>
        <v>38257575.757575691</v>
      </c>
      <c r="M31" s="7">
        <f t="shared" si="7"/>
        <v>84166666.666666627</v>
      </c>
      <c r="N31" s="7">
        <f t="shared" si="7"/>
        <v>84166666.666666627</v>
      </c>
      <c r="O31" s="7">
        <f t="shared" si="7"/>
        <v>140277777.77777767</v>
      </c>
      <c r="P31" s="7">
        <f t="shared" si="7"/>
        <v>84166666.666666627</v>
      </c>
    </row>
    <row r="32" spans="1:16" x14ac:dyDescent="0.25">
      <c r="A32" s="8"/>
      <c r="C32" s="11"/>
      <c r="D32" s="11"/>
      <c r="E32" s="11"/>
      <c r="F32" s="11"/>
      <c r="G32" s="11"/>
      <c r="H32" s="11"/>
    </row>
    <row r="33" spans="1:16" ht="27.6" x14ac:dyDescent="0.25">
      <c r="A33" s="6">
        <v>2</v>
      </c>
      <c r="B33" s="3" t="s">
        <v>2</v>
      </c>
      <c r="C33" s="2">
        <v>0.2</v>
      </c>
      <c r="D33" s="2">
        <v>0.23</v>
      </c>
      <c r="E33" s="2">
        <v>0.24</v>
      </c>
      <c r="F33" s="2">
        <v>0.19</v>
      </c>
      <c r="G33" s="2">
        <v>0.25</v>
      </c>
      <c r="H33" s="2">
        <v>0.17</v>
      </c>
      <c r="J33" s="9" t="s">
        <v>31</v>
      </c>
      <c r="K33" s="7">
        <f t="shared" ref="K33" si="8">($C$3/$C$4)*(($C$4+$C$5)*$E$3/C33)-$C$3-$E$4</f>
        <v>252390000</v>
      </c>
      <c r="L33" s="7">
        <f>($C$3/$C$4)*(($C$4+$C$5)*$E$3/D34)-$C$3-$E$4</f>
        <v>265679473.68421051</v>
      </c>
      <c r="M33" s="7">
        <f t="shared" ref="M33:P33" si="9">($C$3/$C$4)*(($C$4+$C$5)*$E$3/E34)-$C$3-$E$4</f>
        <v>280445555.55555552</v>
      </c>
      <c r="N33" s="7">
        <f t="shared" si="9"/>
        <v>296948823.52941173</v>
      </c>
      <c r="O33" s="7">
        <f t="shared" si="9"/>
        <v>420723333.33333337</v>
      </c>
      <c r="P33" s="7">
        <f t="shared" si="9"/>
        <v>504890000</v>
      </c>
    </row>
    <row r="34" spans="1:16" ht="41.4" x14ac:dyDescent="0.25">
      <c r="A34" s="6"/>
      <c r="B34" s="3" t="s">
        <v>1</v>
      </c>
      <c r="C34" s="5"/>
      <c r="D34" s="2">
        <v>0.19</v>
      </c>
      <c r="E34" s="2">
        <v>0.18</v>
      </c>
      <c r="F34" s="2">
        <v>0.17</v>
      </c>
      <c r="G34" s="2">
        <v>0.12</v>
      </c>
      <c r="H34" s="2">
        <v>0.1</v>
      </c>
      <c r="J34" s="3" t="s">
        <v>29</v>
      </c>
      <c r="K34" s="24">
        <f>(K33-$K$33)</f>
        <v>0</v>
      </c>
      <c r="L34" s="7">
        <f t="shared" ref="L34:P34" si="10">(L33-$K$33)</f>
        <v>13289473.684210509</v>
      </c>
      <c r="M34" s="7">
        <f t="shared" si="10"/>
        <v>28055555.555555522</v>
      </c>
      <c r="N34" s="7">
        <f t="shared" si="10"/>
        <v>44558823.529411733</v>
      </c>
      <c r="O34" s="7">
        <f t="shared" si="10"/>
        <v>168333333.33333337</v>
      </c>
      <c r="P34" s="24">
        <f t="shared" si="10"/>
        <v>252500000</v>
      </c>
    </row>
  </sheetData>
  <mergeCells count="11">
    <mergeCell ref="A25:P25"/>
    <mergeCell ref="D28:H28"/>
    <mergeCell ref="L28:P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047-FAA0-46F7-8A8A-4312E342B3E7}">
  <dimension ref="A1:P34"/>
  <sheetViews>
    <sheetView topLeftCell="A15" workbookViewId="0">
      <selection activeCell="J28" sqref="J28:P34"/>
    </sheetView>
  </sheetViews>
  <sheetFormatPr baseColWidth="10" defaultColWidth="11.5546875" defaultRowHeight="13.8" x14ac:dyDescent="0.25"/>
  <cols>
    <col min="1" max="16384" width="11.5546875" style="1"/>
  </cols>
  <sheetData>
    <row r="1" spans="1:16" ht="14.4" customHeight="1" x14ac:dyDescent="0.25">
      <c r="A1" s="19" t="s">
        <v>35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B2" s="18" t="s">
        <v>22</v>
      </c>
    </row>
    <row r="3" spans="1:16" x14ac:dyDescent="0.25">
      <c r="B3" s="17" t="s">
        <v>21</v>
      </c>
      <c r="C3" s="17">
        <v>100000</v>
      </c>
      <c r="D3" s="17" t="s">
        <v>20</v>
      </c>
      <c r="E3" s="1">
        <v>5</v>
      </c>
    </row>
    <row r="4" spans="1:16" x14ac:dyDescent="0.25">
      <c r="B4" s="17" t="s">
        <v>19</v>
      </c>
      <c r="C4" s="17">
        <v>1000</v>
      </c>
      <c r="D4" s="17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7"/>
    </row>
    <row r="6" spans="1:16" ht="16.8" customHeight="1" x14ac:dyDescent="0.25">
      <c r="D6" s="17"/>
    </row>
    <row r="7" spans="1:16" ht="16.8" customHeight="1" x14ac:dyDescent="0.25">
      <c r="B7" s="18" t="s">
        <v>16</v>
      </c>
      <c r="D7" s="11" t="s">
        <v>15</v>
      </c>
      <c r="E7" s="11">
        <v>0.45</v>
      </c>
      <c r="F7" s="11" t="s">
        <v>14</v>
      </c>
      <c r="G7" s="11">
        <v>1.05</v>
      </c>
      <c r="H7" s="11" t="s">
        <v>13</v>
      </c>
      <c r="I7" s="11">
        <v>0.3</v>
      </c>
    </row>
    <row r="8" spans="1:16" ht="16.8" customHeight="1" x14ac:dyDescent="0.25">
      <c r="D8" s="11" t="s">
        <v>12</v>
      </c>
      <c r="E8" s="11">
        <v>2.35</v>
      </c>
      <c r="F8" s="11" t="s">
        <v>11</v>
      </c>
      <c r="G8" s="11">
        <v>0.2</v>
      </c>
      <c r="H8" s="11"/>
      <c r="I8" s="11"/>
    </row>
    <row r="9" spans="1:16" ht="16.8" customHeight="1" x14ac:dyDescent="0.25">
      <c r="D9" s="17"/>
    </row>
    <row r="10" spans="1:16" ht="16.8" customHeight="1" x14ac:dyDescent="0.25">
      <c r="B10" s="18" t="s">
        <v>10</v>
      </c>
      <c r="E10" s="17" t="s">
        <v>9</v>
      </c>
    </row>
    <row r="11" spans="1:16" ht="16.8" customHeight="1" x14ac:dyDescent="0.25">
      <c r="B11" s="18" t="s">
        <v>8</v>
      </c>
      <c r="D11" s="17"/>
      <c r="E11" s="1" t="s">
        <v>7</v>
      </c>
    </row>
    <row r="12" spans="1:16" x14ac:dyDescent="0.25">
      <c r="L12" s="17"/>
    </row>
    <row r="13" spans="1:16" x14ac:dyDescent="0.25">
      <c r="A13" s="20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5" spans="1:16" x14ac:dyDescent="0.25">
      <c r="A15" s="8"/>
    </row>
    <row r="16" spans="1:16" x14ac:dyDescent="0.25">
      <c r="A16" s="11"/>
      <c r="B16" s="11"/>
      <c r="D16" s="16" t="s">
        <v>6</v>
      </c>
      <c r="E16" s="15"/>
      <c r="F16" s="15"/>
      <c r="G16" s="15"/>
      <c r="H16" s="14"/>
      <c r="L16" s="16" t="s">
        <v>6</v>
      </c>
      <c r="M16" s="15"/>
      <c r="N16" s="15"/>
      <c r="O16" s="15"/>
      <c r="P16" s="14"/>
    </row>
    <row r="17" spans="1:16" x14ac:dyDescent="0.25">
      <c r="A17" s="13" t="s">
        <v>5</v>
      </c>
      <c r="B17" s="11"/>
      <c r="C17" s="12" t="s">
        <v>4</v>
      </c>
      <c r="D17" s="12">
        <v>5</v>
      </c>
      <c r="E17" s="12">
        <v>4</v>
      </c>
      <c r="F17" s="12">
        <v>3</v>
      </c>
      <c r="G17" s="12">
        <v>2</v>
      </c>
      <c r="H17" s="12">
        <v>1</v>
      </c>
      <c r="J17" s="11"/>
      <c r="K17" s="12" t="s">
        <v>32</v>
      </c>
      <c r="L17" s="12">
        <v>5</v>
      </c>
      <c r="M17" s="12">
        <v>4</v>
      </c>
      <c r="N17" s="12">
        <v>3</v>
      </c>
      <c r="O17" s="12">
        <v>2</v>
      </c>
      <c r="P17" s="12">
        <f>1/1</f>
        <v>1</v>
      </c>
    </row>
    <row r="18" spans="1:16" ht="27.6" x14ac:dyDescent="0.25">
      <c r="A18" s="6">
        <v>1</v>
      </c>
      <c r="B18" s="3" t="s">
        <v>2</v>
      </c>
      <c r="C18" s="2">
        <v>3.17</v>
      </c>
      <c r="D18" s="2">
        <v>2.92</v>
      </c>
      <c r="E18" s="2">
        <v>2.8</v>
      </c>
      <c r="F18" s="4">
        <v>2.8</v>
      </c>
      <c r="G18" s="4">
        <v>2.74</v>
      </c>
      <c r="H18" s="4">
        <v>2.54</v>
      </c>
      <c r="J18" s="9" t="s">
        <v>31</v>
      </c>
      <c r="K18" s="7">
        <f t="shared" ref="K18" si="0">($C$3/$C$4)*(($C$4+$C$5)*$E$3/C18)-$C$3-$E$4</f>
        <v>15820599.369085172</v>
      </c>
      <c r="L18" s="7">
        <f>($C$3/$C$4)*(($C$4+$C$5)*$E$3/D19)-$C$3-$E$4</f>
        <v>15820599.369085172</v>
      </c>
      <c r="M18" s="7">
        <f t="shared" ref="M18:P18" si="1">($C$3/$C$4)*(($C$4+$C$5)*$E$3/E19)-$C$3-$E$4</f>
        <v>15972802.547770701</v>
      </c>
      <c r="N18" s="7">
        <f t="shared" si="1"/>
        <v>16024185.303514378</v>
      </c>
      <c r="O18" s="7">
        <f t="shared" si="1"/>
        <v>16723333.333333336</v>
      </c>
      <c r="P18" s="7">
        <f t="shared" si="1"/>
        <v>18320656.934306566</v>
      </c>
    </row>
    <row r="19" spans="1:16" ht="41.4" x14ac:dyDescent="0.25">
      <c r="A19" s="6"/>
      <c r="B19" s="3" t="s">
        <v>1</v>
      </c>
      <c r="C19" s="5"/>
      <c r="D19" s="2">
        <v>3.17</v>
      </c>
      <c r="E19" s="2">
        <v>3.14</v>
      </c>
      <c r="F19" s="4">
        <v>3.13</v>
      </c>
      <c r="G19" s="4">
        <v>3</v>
      </c>
      <c r="H19" s="4">
        <v>2.74</v>
      </c>
      <c r="J19" s="3" t="s">
        <v>29</v>
      </c>
      <c r="K19" s="24">
        <f>(K18-$K$18)</f>
        <v>0</v>
      </c>
      <c r="L19" s="7">
        <f t="shared" ref="L19:P19" si="2">(L18-$K$18)</f>
        <v>0</v>
      </c>
      <c r="M19" s="7">
        <f t="shared" si="2"/>
        <v>152203.17868552916</v>
      </c>
      <c r="N19" s="7">
        <f t="shared" si="2"/>
        <v>203585.93442920595</v>
      </c>
      <c r="O19" s="7">
        <f t="shared" si="2"/>
        <v>902733.96424816363</v>
      </c>
      <c r="P19" s="7">
        <f t="shared" si="2"/>
        <v>2500057.5652213935</v>
      </c>
    </row>
    <row r="20" spans="1:16" x14ac:dyDescent="0.25">
      <c r="A20" s="8"/>
      <c r="C20" s="11"/>
      <c r="D20" s="11"/>
      <c r="E20" s="11"/>
      <c r="F20" s="11"/>
      <c r="G20" s="11"/>
      <c r="H20" s="11"/>
    </row>
    <row r="21" spans="1:16" ht="27.6" x14ac:dyDescent="0.25">
      <c r="A21" s="6">
        <v>2</v>
      </c>
      <c r="B21" s="3" t="s">
        <v>2</v>
      </c>
      <c r="C21" s="2">
        <v>2</v>
      </c>
      <c r="D21" s="2">
        <v>1.92</v>
      </c>
      <c r="E21" s="2">
        <v>1.86</v>
      </c>
      <c r="F21" s="4">
        <v>1.77</v>
      </c>
      <c r="G21" s="4">
        <v>1.79</v>
      </c>
      <c r="H21" s="4">
        <v>1.58</v>
      </c>
      <c r="J21" s="9" t="s">
        <v>31</v>
      </c>
      <c r="K21" s="7">
        <f>($C$3/$C$4)*(($C$4+$C$5)*$E$3/C21)-$C$3-$E$4</f>
        <v>25140000</v>
      </c>
      <c r="L21" s="7">
        <f>($C$3/$C$4)*(($C$4+$C$5)*$E$3/D22)-$C$3-$E$4</f>
        <v>25140000</v>
      </c>
      <c r="M21" s="7">
        <f t="shared" ref="M21:P21" si="3">($C$3/$C$4)*(($C$4+$C$5)*$E$3/E22)-$C$3-$E$4</f>
        <v>25140000</v>
      </c>
      <c r="N21" s="7">
        <f t="shared" si="3"/>
        <v>25140000</v>
      </c>
      <c r="O21" s="7">
        <f t="shared" si="3"/>
        <v>26192083.333333336</v>
      </c>
      <c r="P21" s="7">
        <f t="shared" si="3"/>
        <v>29595882.352941174</v>
      </c>
    </row>
    <row r="22" spans="1:16" ht="41.4" x14ac:dyDescent="0.25">
      <c r="A22" s="6"/>
      <c r="B22" s="3" t="s">
        <v>1</v>
      </c>
      <c r="C22" s="5"/>
      <c r="D22" s="2">
        <v>2</v>
      </c>
      <c r="E22" s="2">
        <v>2</v>
      </c>
      <c r="F22" s="4">
        <v>2</v>
      </c>
      <c r="G22" s="4">
        <v>1.92</v>
      </c>
      <c r="H22" s="4">
        <v>1.7</v>
      </c>
      <c r="J22" s="3" t="s">
        <v>29</v>
      </c>
      <c r="K22" s="24">
        <f>(K21-$K$21)</f>
        <v>0</v>
      </c>
      <c r="L22" s="24">
        <f t="shared" ref="L22:P22" si="4">(L21-$K$21)</f>
        <v>0</v>
      </c>
      <c r="M22" s="24">
        <f t="shared" si="4"/>
        <v>0</v>
      </c>
      <c r="N22" s="24">
        <f t="shared" si="4"/>
        <v>0</v>
      </c>
      <c r="O22" s="24">
        <f t="shared" si="4"/>
        <v>1052083.3333333358</v>
      </c>
      <c r="P22" s="7">
        <f t="shared" si="4"/>
        <v>4455882.3529411741</v>
      </c>
    </row>
    <row r="25" spans="1:16" x14ac:dyDescent="0.25">
      <c r="A25" s="20" t="s">
        <v>28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8" spans="1:16" x14ac:dyDescent="0.25">
      <c r="A28" s="11"/>
      <c r="B28" s="11"/>
      <c r="D28" s="16" t="s">
        <v>6</v>
      </c>
      <c r="E28" s="15"/>
      <c r="F28" s="15"/>
      <c r="G28" s="15"/>
      <c r="H28" s="14"/>
      <c r="L28" s="16" t="s">
        <v>6</v>
      </c>
      <c r="M28" s="15"/>
      <c r="N28" s="15"/>
      <c r="O28" s="15"/>
      <c r="P28" s="14"/>
    </row>
    <row r="29" spans="1:16" x14ac:dyDescent="0.25">
      <c r="A29" s="13" t="s">
        <v>5</v>
      </c>
      <c r="B29" s="11"/>
      <c r="C29" s="12" t="s">
        <v>4</v>
      </c>
      <c r="D29" s="12">
        <v>5</v>
      </c>
      <c r="E29" s="12">
        <v>4</v>
      </c>
      <c r="F29" s="12">
        <v>3</v>
      </c>
      <c r="G29" s="12">
        <v>2</v>
      </c>
      <c r="H29" s="12">
        <v>1</v>
      </c>
      <c r="J29" s="11"/>
      <c r="K29" s="12" t="s">
        <v>32</v>
      </c>
      <c r="L29" s="12">
        <v>5</v>
      </c>
      <c r="M29" s="12">
        <v>4</v>
      </c>
      <c r="N29" s="12">
        <v>3</v>
      </c>
      <c r="O29" s="12">
        <v>2</v>
      </c>
      <c r="P29" s="12">
        <f>1/1</f>
        <v>1</v>
      </c>
    </row>
    <row r="30" spans="1:16" ht="27.6" x14ac:dyDescent="0.25">
      <c r="A30" s="6">
        <v>1</v>
      </c>
      <c r="B30" s="3" t="s">
        <v>2</v>
      </c>
      <c r="C30" s="2">
        <v>2.56</v>
      </c>
      <c r="D30" s="2">
        <v>2.65</v>
      </c>
      <c r="E30" s="2">
        <v>2.7</v>
      </c>
      <c r="F30" s="2">
        <v>2.78</v>
      </c>
      <c r="G30" s="4">
        <v>2.88</v>
      </c>
      <c r="H30" s="4">
        <v>3.8</v>
      </c>
      <c r="J30" s="9" t="s">
        <v>31</v>
      </c>
      <c r="K30" s="7">
        <f t="shared" ref="K30" si="5">($C$3/$C$4)*(($C$4+$C$5)*$E$3/C30)-$C$3-$E$4</f>
        <v>19616562.5</v>
      </c>
      <c r="L30" s="7">
        <f>($C$3/$C$4)*(($C$4+$C$5)*$E$3/D31)-$C$3-$E$4</f>
        <v>19313076.92307692</v>
      </c>
      <c r="M30" s="7">
        <f t="shared" ref="M30:P30" si="6">($C$3/$C$4)*(($C$4+$C$5)*$E$3/E31)-$C$3-$E$4</f>
        <v>19313076.92307692</v>
      </c>
      <c r="N30" s="7">
        <f t="shared" si="6"/>
        <v>19313076.92307692</v>
      </c>
      <c r="O30" s="7">
        <f t="shared" si="6"/>
        <v>19388069.498069499</v>
      </c>
      <c r="P30" s="7">
        <f t="shared" si="6"/>
        <v>21846521.739130434</v>
      </c>
    </row>
    <row r="31" spans="1:16" ht="41.4" x14ac:dyDescent="0.25">
      <c r="A31" s="6"/>
      <c r="B31" s="3" t="s">
        <v>1</v>
      </c>
      <c r="C31" s="5"/>
      <c r="D31" s="2">
        <v>2.6</v>
      </c>
      <c r="E31" s="2">
        <v>2.6</v>
      </c>
      <c r="F31" s="2">
        <v>2.6</v>
      </c>
      <c r="G31" s="4">
        <v>2.59</v>
      </c>
      <c r="H31" s="4">
        <v>2.2999999999999998</v>
      </c>
      <c r="J31" s="3" t="s">
        <v>29</v>
      </c>
      <c r="K31" s="24">
        <f>(K30-$K$30)</f>
        <v>0</v>
      </c>
      <c r="L31" s="7">
        <f t="shared" ref="L31:P31" si="7">(L30-$K$30)</f>
        <v>-303485.57692307979</v>
      </c>
      <c r="M31" s="7">
        <f t="shared" si="7"/>
        <v>-303485.57692307979</v>
      </c>
      <c r="N31" s="7">
        <f t="shared" si="7"/>
        <v>-303485.57692307979</v>
      </c>
      <c r="O31" s="7">
        <f t="shared" si="7"/>
        <v>-228493.00193050131</v>
      </c>
      <c r="P31" s="7">
        <f t="shared" si="7"/>
        <v>2229959.2391304336</v>
      </c>
    </row>
    <row r="32" spans="1:16" x14ac:dyDescent="0.25">
      <c r="A32" s="8"/>
      <c r="C32" s="11"/>
      <c r="D32" s="11"/>
      <c r="E32" s="11"/>
      <c r="F32" s="11"/>
      <c r="G32" s="11"/>
      <c r="H32" s="11"/>
    </row>
    <row r="33" spans="1:16" ht="27.6" x14ac:dyDescent="0.25">
      <c r="A33" s="6">
        <v>2</v>
      </c>
      <c r="B33" s="3" t="s">
        <v>2</v>
      </c>
      <c r="C33" s="2">
        <v>1.66</v>
      </c>
      <c r="D33" s="2">
        <v>1.73</v>
      </c>
      <c r="E33" s="2">
        <v>1.75</v>
      </c>
      <c r="F33" s="2">
        <v>1.76</v>
      </c>
      <c r="G33" s="4">
        <v>1.8</v>
      </c>
      <c r="H33" s="4">
        <v>2</v>
      </c>
      <c r="J33" s="9" t="s">
        <v>31</v>
      </c>
      <c r="K33" s="7">
        <f t="shared" ref="K33" si="8">($C$3/$C$4)*(($C$4+$C$5)*$E$3/C33)-$C$3-$E$4</f>
        <v>30311686.74698795</v>
      </c>
      <c r="L33" s="7">
        <f>($C$3/$C$4)*(($C$4+$C$5)*$E$3/D34)-$C$3-$E$4</f>
        <v>30311686.74698795</v>
      </c>
      <c r="M33" s="7">
        <f t="shared" ref="M33:P33" si="9">($C$3/$C$4)*(($C$4+$C$5)*$E$3/E34)-$C$3-$E$4</f>
        <v>30311686.74698795</v>
      </c>
      <c r="N33" s="7">
        <f t="shared" si="9"/>
        <v>30496060.606060609</v>
      </c>
      <c r="O33" s="7">
        <f t="shared" si="9"/>
        <v>31062839.506172836</v>
      </c>
      <c r="P33" s="7">
        <f t="shared" si="9"/>
        <v>34717586.206896551</v>
      </c>
    </row>
    <row r="34" spans="1:16" ht="41.4" x14ac:dyDescent="0.25">
      <c r="A34" s="6"/>
      <c r="B34" s="3" t="s">
        <v>1</v>
      </c>
      <c r="C34" s="21"/>
      <c r="D34" s="2">
        <v>1.66</v>
      </c>
      <c r="E34" s="2">
        <v>1.66</v>
      </c>
      <c r="F34" s="2">
        <v>1.65</v>
      </c>
      <c r="G34" s="4">
        <v>1.62</v>
      </c>
      <c r="H34" s="4">
        <v>1.45</v>
      </c>
      <c r="J34" s="3" t="s">
        <v>29</v>
      </c>
      <c r="K34" s="24">
        <f>(K33-$K$33)</f>
        <v>0</v>
      </c>
      <c r="L34" s="24">
        <f t="shared" ref="L34:P34" si="10">(L33-$K$33)</f>
        <v>0</v>
      </c>
      <c r="M34" s="24">
        <f t="shared" si="10"/>
        <v>0</v>
      </c>
      <c r="N34" s="7">
        <f t="shared" si="10"/>
        <v>184373.85907265916</v>
      </c>
      <c r="O34" s="7">
        <f t="shared" si="10"/>
        <v>751152.75918488577</v>
      </c>
      <c r="P34" s="24">
        <f t="shared" si="10"/>
        <v>4405899.4599086009</v>
      </c>
    </row>
  </sheetData>
  <mergeCells count="11">
    <mergeCell ref="A25:P25"/>
    <mergeCell ref="D28:H28"/>
    <mergeCell ref="L28:P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55D5-5D9B-449F-88A7-17E1D16F3D3B}">
  <dimension ref="A1:P34"/>
  <sheetViews>
    <sheetView topLeftCell="A18" workbookViewId="0">
      <selection activeCell="J28" sqref="J28:P34"/>
    </sheetView>
  </sheetViews>
  <sheetFormatPr baseColWidth="10" defaultColWidth="11.5546875" defaultRowHeight="13.8" x14ac:dyDescent="0.25"/>
  <cols>
    <col min="1" max="16384" width="11.5546875" style="1"/>
  </cols>
  <sheetData>
    <row r="1" spans="1:16" ht="14.4" customHeight="1" x14ac:dyDescent="0.25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B2" s="18" t="s">
        <v>22</v>
      </c>
    </row>
    <row r="3" spans="1:16" x14ac:dyDescent="0.25">
      <c r="B3" s="17" t="s">
        <v>21</v>
      </c>
      <c r="C3" s="17">
        <v>100000</v>
      </c>
      <c r="D3" s="17" t="s">
        <v>20</v>
      </c>
      <c r="E3" s="1">
        <v>5</v>
      </c>
    </row>
    <row r="4" spans="1:16" x14ac:dyDescent="0.25">
      <c r="B4" s="17" t="s">
        <v>19</v>
      </c>
      <c r="C4" s="17">
        <v>1000</v>
      </c>
      <c r="D4" s="17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7"/>
    </row>
    <row r="6" spans="1:16" ht="16.8" customHeight="1" x14ac:dyDescent="0.25">
      <c r="D6" s="17"/>
    </row>
    <row r="7" spans="1:16" ht="16.8" customHeight="1" x14ac:dyDescent="0.25">
      <c r="B7" s="18" t="s">
        <v>16</v>
      </c>
      <c r="D7" s="11" t="s">
        <v>15</v>
      </c>
      <c r="E7" s="11">
        <v>0.45</v>
      </c>
      <c r="F7" s="11" t="s">
        <v>14</v>
      </c>
      <c r="G7" s="11">
        <v>1.05</v>
      </c>
      <c r="H7" s="11" t="s">
        <v>13</v>
      </c>
      <c r="I7" s="11">
        <v>0.3</v>
      </c>
    </row>
    <row r="8" spans="1:16" ht="16.8" customHeight="1" x14ac:dyDescent="0.25">
      <c r="D8" s="11" t="s">
        <v>12</v>
      </c>
      <c r="E8" s="11">
        <v>2.35</v>
      </c>
      <c r="F8" s="11" t="s">
        <v>11</v>
      </c>
      <c r="G8" s="11">
        <v>0.2</v>
      </c>
      <c r="H8" s="11"/>
      <c r="I8" s="11"/>
    </row>
    <row r="9" spans="1:16" ht="16.8" customHeight="1" x14ac:dyDescent="0.25">
      <c r="D9" s="17"/>
    </row>
    <row r="10" spans="1:16" ht="16.8" customHeight="1" x14ac:dyDescent="0.25">
      <c r="B10" s="18" t="s">
        <v>10</v>
      </c>
      <c r="E10" s="17" t="s">
        <v>9</v>
      </c>
    </row>
    <row r="11" spans="1:16" ht="16.8" customHeight="1" x14ac:dyDescent="0.25">
      <c r="B11" s="18" t="s">
        <v>8</v>
      </c>
      <c r="D11" s="17"/>
      <c r="E11" s="1" t="s">
        <v>7</v>
      </c>
    </row>
    <row r="12" spans="1:16" x14ac:dyDescent="0.25">
      <c r="L12" s="17"/>
    </row>
    <row r="13" spans="1:16" x14ac:dyDescent="0.25">
      <c r="A13" s="20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5" spans="1:16" x14ac:dyDescent="0.25">
      <c r="A15" s="8"/>
    </row>
    <row r="16" spans="1:16" x14ac:dyDescent="0.25">
      <c r="A16" s="11"/>
      <c r="B16" s="11"/>
      <c r="D16" s="16" t="s">
        <v>6</v>
      </c>
      <c r="E16" s="15"/>
      <c r="F16" s="15"/>
      <c r="G16" s="15"/>
      <c r="H16" s="14"/>
      <c r="L16" s="16" t="s">
        <v>6</v>
      </c>
      <c r="M16" s="15"/>
      <c r="N16" s="15"/>
      <c r="O16" s="15"/>
      <c r="P16" s="14"/>
    </row>
    <row r="17" spans="1:16" x14ac:dyDescent="0.25">
      <c r="A17" s="13" t="s">
        <v>5</v>
      </c>
      <c r="B17" s="11"/>
      <c r="C17" s="12" t="s">
        <v>4</v>
      </c>
      <c r="D17" s="12">
        <v>5</v>
      </c>
      <c r="E17" s="12">
        <v>4</v>
      </c>
      <c r="F17" s="12">
        <v>3</v>
      </c>
      <c r="G17" s="12">
        <v>2</v>
      </c>
      <c r="H17" s="12">
        <v>1</v>
      </c>
      <c r="J17" s="11"/>
      <c r="K17" s="12" t="s">
        <v>32</v>
      </c>
      <c r="L17" s="12">
        <v>5</v>
      </c>
      <c r="M17" s="12">
        <v>4</v>
      </c>
      <c r="N17" s="12">
        <v>3</v>
      </c>
      <c r="O17" s="12">
        <v>2</v>
      </c>
      <c r="P17" s="12">
        <f>1/1</f>
        <v>1</v>
      </c>
    </row>
    <row r="18" spans="1:16" ht="27.6" x14ac:dyDescent="0.25">
      <c r="A18" s="6">
        <v>1</v>
      </c>
      <c r="B18" s="3" t="s">
        <v>2</v>
      </c>
      <c r="C18" s="2">
        <v>4.66</v>
      </c>
      <c r="D18" s="2">
        <v>4.55</v>
      </c>
      <c r="E18" s="2">
        <v>4.53</v>
      </c>
      <c r="F18" s="4">
        <v>4.45</v>
      </c>
      <c r="G18" s="4">
        <v>4.32</v>
      </c>
      <c r="H18" s="4">
        <v>3.74</v>
      </c>
      <c r="J18" s="9" t="s">
        <v>31</v>
      </c>
      <c r="K18" s="7">
        <f t="shared" ref="K18" si="0">($C$3/$C$4)*(($C$4+$C$5)*$E$3/C18)-$C$3-$E$4</f>
        <v>10726909.871244634</v>
      </c>
      <c r="L18" s="7">
        <f>($C$3/$C$4)*(($C$4+$C$5)*$E$3/D19)-$C$3-$E$4</f>
        <v>10797127.429805616</v>
      </c>
      <c r="M18" s="7">
        <f t="shared" ref="M18:P18" si="1">($C$3/$C$4)*(($C$4+$C$5)*$E$3/E19)-$C$3-$E$4</f>
        <v>10726909.871244634</v>
      </c>
      <c r="N18" s="7">
        <f t="shared" si="1"/>
        <v>10773620.689655172</v>
      </c>
      <c r="O18" s="7">
        <f t="shared" si="1"/>
        <v>10964561.403508773</v>
      </c>
      <c r="P18" s="7">
        <f t="shared" si="1"/>
        <v>12972901.554404145</v>
      </c>
    </row>
    <row r="19" spans="1:16" ht="41.4" x14ac:dyDescent="0.25">
      <c r="A19" s="6"/>
      <c r="B19" s="3" t="s">
        <v>1</v>
      </c>
      <c r="C19" s="5"/>
      <c r="D19" s="2">
        <v>4.63</v>
      </c>
      <c r="E19" s="2">
        <v>4.66</v>
      </c>
      <c r="F19" s="4">
        <v>4.6399999999999997</v>
      </c>
      <c r="G19" s="4">
        <v>4.5599999999999996</v>
      </c>
      <c r="H19" s="4">
        <v>3.86</v>
      </c>
      <c r="J19" s="3" t="s">
        <v>29</v>
      </c>
      <c r="K19" s="24">
        <f>(K18-$K$18)</f>
        <v>0</v>
      </c>
      <c r="L19" s="7">
        <f t="shared" ref="L19:P19" si="2">(L18-$K$18)</f>
        <v>70217.558560982347</v>
      </c>
      <c r="M19" s="24">
        <f t="shared" si="2"/>
        <v>0</v>
      </c>
      <c r="N19" s="7">
        <f t="shared" si="2"/>
        <v>46710.818410538137</v>
      </c>
      <c r="O19" s="7">
        <f t="shared" si="2"/>
        <v>237651.5322641395</v>
      </c>
      <c r="P19" s="7">
        <f t="shared" si="2"/>
        <v>2245991.6831595115</v>
      </c>
    </row>
    <row r="20" spans="1:16" x14ac:dyDescent="0.25">
      <c r="A20" s="8"/>
      <c r="C20" s="11"/>
      <c r="D20" s="11"/>
      <c r="E20" s="11"/>
      <c r="F20" s="11"/>
      <c r="G20" s="11"/>
      <c r="H20" s="11"/>
    </row>
    <row r="21" spans="1:16" ht="27.6" x14ac:dyDescent="0.25">
      <c r="A21" s="6">
        <v>2</v>
      </c>
      <c r="B21" s="3" t="s">
        <v>2</v>
      </c>
      <c r="C21" s="2">
        <v>4.53</v>
      </c>
      <c r="D21" s="2">
        <v>4.3499999999999996</v>
      </c>
      <c r="E21" s="2">
        <v>4.32</v>
      </c>
      <c r="F21" s="4">
        <v>4.22</v>
      </c>
      <c r="G21" s="4">
        <v>4.0599999999999996</v>
      </c>
      <c r="H21" s="4">
        <v>3.28</v>
      </c>
      <c r="J21" s="9" t="s">
        <v>31</v>
      </c>
      <c r="K21" s="7">
        <f>($C$3/$C$4)*(($C$4+$C$5)*$E$3/C21)-$C$3-$E$4</f>
        <v>11037902.869757174</v>
      </c>
      <c r="L21" s="7">
        <f>($C$3/$C$4)*(($C$4+$C$5)*$E$3/D22)-$C$3-$E$4</f>
        <v>11187539.149888143</v>
      </c>
      <c r="M21" s="7">
        <f t="shared" ref="M21:P21" si="3">($C$3/$C$4)*(($C$4+$C$5)*$E$3/E22)-$C$3-$E$4</f>
        <v>11162321.428571427</v>
      </c>
      <c r="N21" s="7">
        <f t="shared" si="3"/>
        <v>11238314.606741574</v>
      </c>
      <c r="O21" s="7">
        <f t="shared" si="3"/>
        <v>11472568.807339448</v>
      </c>
      <c r="P21" s="7">
        <f t="shared" si="3"/>
        <v>14570232.558139537</v>
      </c>
    </row>
    <row r="22" spans="1:16" ht="41.4" x14ac:dyDescent="0.25">
      <c r="A22" s="6"/>
      <c r="B22" s="3" t="s">
        <v>1</v>
      </c>
      <c r="C22" s="5"/>
      <c r="D22" s="2">
        <v>4.47</v>
      </c>
      <c r="E22" s="2">
        <v>4.4800000000000004</v>
      </c>
      <c r="F22" s="4">
        <v>4.45</v>
      </c>
      <c r="G22" s="4">
        <v>4.3600000000000003</v>
      </c>
      <c r="H22" s="4">
        <v>3.44</v>
      </c>
      <c r="J22" s="3" t="s">
        <v>29</v>
      </c>
      <c r="K22" s="24">
        <f>(K21-$K$21)</f>
        <v>0</v>
      </c>
      <c r="L22" s="7">
        <f t="shared" ref="L22:P22" si="4">(L21-$K$21)</f>
        <v>149636.28013096936</v>
      </c>
      <c r="M22" s="7">
        <f t="shared" si="4"/>
        <v>124418.55881425366</v>
      </c>
      <c r="N22" s="7">
        <f t="shared" si="4"/>
        <v>200411.73698440008</v>
      </c>
      <c r="O22" s="7">
        <f t="shared" si="4"/>
        <v>434665.9375822749</v>
      </c>
      <c r="P22" s="7">
        <f t="shared" si="4"/>
        <v>3532329.6883823629</v>
      </c>
    </row>
    <row r="25" spans="1:16" x14ac:dyDescent="0.25">
      <c r="A25" s="20" t="s">
        <v>28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8" spans="1:16" x14ac:dyDescent="0.25">
      <c r="A28" s="11"/>
      <c r="B28" s="11"/>
      <c r="D28" s="16" t="s">
        <v>6</v>
      </c>
      <c r="E28" s="15"/>
      <c r="F28" s="15"/>
      <c r="G28" s="15"/>
      <c r="H28" s="14"/>
      <c r="L28" s="16" t="s">
        <v>6</v>
      </c>
      <c r="M28" s="15"/>
      <c r="N28" s="15"/>
      <c r="O28" s="15"/>
      <c r="P28" s="14"/>
    </row>
    <row r="29" spans="1:16" x14ac:dyDescent="0.25">
      <c r="A29" s="13" t="s">
        <v>5</v>
      </c>
      <c r="B29" s="11"/>
      <c r="C29" s="12" t="s">
        <v>4</v>
      </c>
      <c r="D29" s="12">
        <v>5</v>
      </c>
      <c r="E29" s="12">
        <v>4</v>
      </c>
      <c r="F29" s="12">
        <v>3</v>
      </c>
      <c r="G29" s="12">
        <v>2</v>
      </c>
      <c r="H29" s="12">
        <v>1</v>
      </c>
      <c r="J29" s="11"/>
      <c r="K29" s="12" t="s">
        <v>32</v>
      </c>
      <c r="L29" s="12">
        <v>5</v>
      </c>
      <c r="M29" s="12">
        <v>4</v>
      </c>
      <c r="N29" s="12">
        <v>3</v>
      </c>
      <c r="O29" s="12">
        <v>2</v>
      </c>
      <c r="P29" s="12">
        <f>1/1</f>
        <v>1</v>
      </c>
    </row>
    <row r="30" spans="1:16" ht="27.6" x14ac:dyDescent="0.25">
      <c r="A30" s="6">
        <v>1</v>
      </c>
      <c r="B30" s="3" t="s">
        <v>2</v>
      </c>
      <c r="C30" s="2">
        <v>2.92</v>
      </c>
      <c r="D30" s="2">
        <v>2.99</v>
      </c>
      <c r="E30" s="2">
        <v>3.05</v>
      </c>
      <c r="F30" s="2">
        <v>3.09</v>
      </c>
      <c r="G30" s="25">
        <v>3.26</v>
      </c>
      <c r="H30" s="25">
        <v>3.06</v>
      </c>
      <c r="J30" s="9" t="s">
        <v>31</v>
      </c>
      <c r="K30" s="7">
        <f t="shared" ref="K30" si="5">($C$3/$C$4)*(($C$4+$C$5)*$E$3/C30)-$C$3-$E$4</f>
        <v>17184520.547945205</v>
      </c>
      <c r="L30" s="7">
        <f>($C$3/$C$4)*(($C$4+$C$5)*$E$3/D31)-$C$3-$E$4</f>
        <v>17125494.880546074</v>
      </c>
      <c r="M30" s="7">
        <f t="shared" ref="M30:P30" si="6">($C$3/$C$4)*(($C$4+$C$5)*$E$3/E31)-$C$3-$E$4</f>
        <v>17184520.547945205</v>
      </c>
      <c r="N30" s="7">
        <f t="shared" si="6"/>
        <v>17734522.968197878</v>
      </c>
      <c r="O30" s="7">
        <f t="shared" si="6"/>
        <v>17609298.245614033</v>
      </c>
      <c r="P30" s="7">
        <f t="shared" si="6"/>
        <v>19693921.568627451</v>
      </c>
    </row>
    <row r="31" spans="1:16" ht="41.4" x14ac:dyDescent="0.25">
      <c r="A31" s="6"/>
      <c r="B31" s="3" t="s">
        <v>1</v>
      </c>
      <c r="C31" s="5"/>
      <c r="D31" s="2">
        <v>2.93</v>
      </c>
      <c r="E31" s="2">
        <v>2.92</v>
      </c>
      <c r="F31" s="2">
        <v>2.83</v>
      </c>
      <c r="G31" s="25">
        <v>2.85</v>
      </c>
      <c r="H31" s="25">
        <v>2.5499999999999998</v>
      </c>
      <c r="J31" s="3" t="s">
        <v>29</v>
      </c>
      <c r="K31" s="24">
        <f>(K30-$K$30)</f>
        <v>0</v>
      </c>
      <c r="L31" s="7">
        <f t="shared" ref="L31:P31" si="7">(L30-$K$30)</f>
        <v>-59025.667399130762</v>
      </c>
      <c r="M31" s="24">
        <f t="shared" si="7"/>
        <v>0</v>
      </c>
      <c r="N31" s="7">
        <f t="shared" si="7"/>
        <v>550002.42025267333</v>
      </c>
      <c r="O31" s="7">
        <f t="shared" si="7"/>
        <v>424777.69766882807</v>
      </c>
      <c r="P31" s="7">
        <f t="shared" si="7"/>
        <v>2509401.0206822455</v>
      </c>
    </row>
    <row r="32" spans="1:16" x14ac:dyDescent="0.25">
      <c r="A32" s="8"/>
      <c r="C32" s="11"/>
      <c r="D32" s="11"/>
      <c r="E32" s="11"/>
      <c r="F32" s="11"/>
      <c r="G32" s="11"/>
      <c r="H32" s="11"/>
    </row>
    <row r="33" spans="1:16" ht="27.6" x14ac:dyDescent="0.25">
      <c r="A33" s="6">
        <v>2</v>
      </c>
      <c r="B33" s="3" t="s">
        <v>2</v>
      </c>
      <c r="C33" s="2">
        <v>1.99</v>
      </c>
      <c r="D33" s="2">
        <v>2.09</v>
      </c>
      <c r="E33" s="2">
        <v>2.14</v>
      </c>
      <c r="F33" s="2">
        <v>2.17</v>
      </c>
      <c r="G33" s="4">
        <v>2.25</v>
      </c>
      <c r="H33" s="4">
        <v>2.29</v>
      </c>
      <c r="J33" s="9" t="s">
        <v>31</v>
      </c>
      <c r="K33" s="7">
        <f t="shared" ref="K33" si="8">($C$3/$C$4)*(($C$4+$C$5)*$E$3/C33)-$C$3-$E$4</f>
        <v>25266884.422110554</v>
      </c>
      <c r="L33" s="7">
        <f>($C$3/$C$4)*(($C$4+$C$5)*$E$3/D34)-$C$3-$E$4</f>
        <v>25266884.422110554</v>
      </c>
      <c r="M33" s="7">
        <f t="shared" ref="M33:P33" si="9">($C$3/$C$4)*(($C$4+$C$5)*$E$3/E34)-$C$3-$E$4</f>
        <v>25395050.505050503</v>
      </c>
      <c r="N33" s="7">
        <f t="shared" si="9"/>
        <v>25787435.897435896</v>
      </c>
      <c r="O33" s="7">
        <f t="shared" si="9"/>
        <v>24766847.290640399</v>
      </c>
      <c r="P33" s="7">
        <f t="shared" si="9"/>
        <v>28747142.857142858</v>
      </c>
    </row>
    <row r="34" spans="1:16" ht="41.4" x14ac:dyDescent="0.25">
      <c r="A34" s="6"/>
      <c r="B34" s="3" t="s">
        <v>1</v>
      </c>
      <c r="C34" s="5"/>
      <c r="D34" s="2">
        <v>1.99</v>
      </c>
      <c r="E34" s="2">
        <v>1.98</v>
      </c>
      <c r="F34" s="2">
        <v>1.95</v>
      </c>
      <c r="G34" s="4">
        <v>2.0299999999999998</v>
      </c>
      <c r="H34" s="4">
        <v>1.75</v>
      </c>
      <c r="J34" s="3" t="s">
        <v>29</v>
      </c>
      <c r="K34" s="24">
        <f>(K33-$K$33)</f>
        <v>0</v>
      </c>
      <c r="L34" s="24">
        <f t="shared" ref="L34:P34" si="10">(L33-$K$33)</f>
        <v>0</v>
      </c>
      <c r="M34" s="7">
        <f t="shared" si="10"/>
        <v>128166.08293994889</v>
      </c>
      <c r="N34" s="7">
        <f t="shared" si="10"/>
        <v>520551.47532534227</v>
      </c>
      <c r="O34" s="7">
        <f t="shared" si="10"/>
        <v>-500037.13147015497</v>
      </c>
      <c r="P34" s="7">
        <f t="shared" si="10"/>
        <v>3480258.4350323044</v>
      </c>
    </row>
  </sheetData>
  <mergeCells count="11">
    <mergeCell ref="A25:P25"/>
    <mergeCell ref="D28:H28"/>
    <mergeCell ref="L28:P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C58B-F715-4A2C-A122-215CFED68AE3}">
  <dimension ref="A1:P34"/>
  <sheetViews>
    <sheetView topLeftCell="A17" workbookViewId="0">
      <selection activeCell="J28" sqref="J28:P34"/>
    </sheetView>
  </sheetViews>
  <sheetFormatPr baseColWidth="10" defaultColWidth="11.5546875" defaultRowHeight="13.8" x14ac:dyDescent="0.25"/>
  <cols>
    <col min="1" max="16384" width="11.5546875" style="1"/>
  </cols>
  <sheetData>
    <row r="1" spans="1:16" ht="14.4" customHeight="1" x14ac:dyDescent="0.2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B2" s="18" t="s">
        <v>22</v>
      </c>
    </row>
    <row r="3" spans="1:16" x14ac:dyDescent="0.25">
      <c r="B3" s="17" t="s">
        <v>21</v>
      </c>
      <c r="C3" s="17">
        <v>100000</v>
      </c>
      <c r="D3" s="17" t="s">
        <v>20</v>
      </c>
      <c r="E3" s="1">
        <v>5</v>
      </c>
    </row>
    <row r="4" spans="1:16" x14ac:dyDescent="0.25">
      <c r="B4" s="17" t="s">
        <v>19</v>
      </c>
      <c r="C4" s="17">
        <v>1000</v>
      </c>
      <c r="D4" s="17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7"/>
    </row>
    <row r="6" spans="1:16" ht="16.8" customHeight="1" x14ac:dyDescent="0.25">
      <c r="D6" s="17"/>
    </row>
    <row r="7" spans="1:16" ht="16.8" customHeight="1" x14ac:dyDescent="0.25">
      <c r="B7" s="18" t="s">
        <v>16</v>
      </c>
      <c r="D7" s="11" t="s">
        <v>15</v>
      </c>
      <c r="E7" s="11">
        <v>0.45</v>
      </c>
      <c r="F7" s="11" t="s">
        <v>14</v>
      </c>
      <c r="G7" s="11">
        <v>1.05</v>
      </c>
      <c r="H7" s="11" t="s">
        <v>13</v>
      </c>
      <c r="I7" s="11">
        <v>0.3</v>
      </c>
    </row>
    <row r="8" spans="1:16" ht="16.8" customHeight="1" x14ac:dyDescent="0.25">
      <c r="D8" s="11" t="s">
        <v>12</v>
      </c>
      <c r="E8" s="11">
        <v>2.35</v>
      </c>
      <c r="F8" s="11" t="s">
        <v>11</v>
      </c>
      <c r="G8" s="11">
        <v>0.2</v>
      </c>
      <c r="H8" s="11"/>
      <c r="I8" s="11"/>
    </row>
    <row r="9" spans="1:16" ht="16.8" customHeight="1" x14ac:dyDescent="0.25">
      <c r="D9" s="17"/>
    </row>
    <row r="10" spans="1:16" ht="16.8" customHeight="1" x14ac:dyDescent="0.25">
      <c r="B10" s="18" t="s">
        <v>10</v>
      </c>
      <c r="E10" s="17" t="s">
        <v>9</v>
      </c>
    </row>
    <row r="11" spans="1:16" ht="16.8" customHeight="1" x14ac:dyDescent="0.25">
      <c r="B11" s="18" t="s">
        <v>8</v>
      </c>
      <c r="D11" s="17"/>
      <c r="E11" s="1" t="s">
        <v>7</v>
      </c>
    </row>
    <row r="12" spans="1:16" x14ac:dyDescent="0.25">
      <c r="L12" s="17"/>
    </row>
    <row r="13" spans="1:16" x14ac:dyDescent="0.25">
      <c r="A13" s="20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5" spans="1:16" x14ac:dyDescent="0.25">
      <c r="A15" s="8"/>
    </row>
    <row r="16" spans="1:16" x14ac:dyDescent="0.25">
      <c r="A16" s="11"/>
      <c r="B16" s="11"/>
      <c r="D16" s="16" t="s">
        <v>6</v>
      </c>
      <c r="E16" s="15"/>
      <c r="F16" s="15"/>
      <c r="G16" s="15"/>
      <c r="H16" s="14"/>
      <c r="L16" s="16" t="s">
        <v>6</v>
      </c>
      <c r="M16" s="15"/>
      <c r="N16" s="15"/>
      <c r="O16" s="15"/>
      <c r="P16" s="14"/>
    </row>
    <row r="17" spans="1:16" x14ac:dyDescent="0.25">
      <c r="A17" s="13" t="s">
        <v>5</v>
      </c>
      <c r="B17" s="11"/>
      <c r="C17" s="12" t="s">
        <v>4</v>
      </c>
      <c r="D17" s="12">
        <v>5</v>
      </c>
      <c r="E17" s="12">
        <v>4</v>
      </c>
      <c r="F17" s="12">
        <v>3</v>
      </c>
      <c r="G17" s="12">
        <v>2</v>
      </c>
      <c r="H17" s="12">
        <v>1</v>
      </c>
      <c r="J17" s="11"/>
      <c r="K17" s="12" t="s">
        <v>32</v>
      </c>
      <c r="L17" s="12">
        <v>5</v>
      </c>
      <c r="M17" s="12">
        <v>4</v>
      </c>
      <c r="N17" s="12">
        <v>3</v>
      </c>
      <c r="O17" s="12">
        <v>2</v>
      </c>
      <c r="P17" s="12">
        <f>1/1</f>
        <v>1</v>
      </c>
    </row>
    <row r="18" spans="1:16" ht="27.6" x14ac:dyDescent="0.25">
      <c r="A18" s="6">
        <v>1</v>
      </c>
      <c r="B18" s="3" t="s">
        <v>2</v>
      </c>
      <c r="C18" s="2">
        <v>2.0099999999999998</v>
      </c>
      <c r="D18" s="2">
        <v>1.91</v>
      </c>
      <c r="E18" s="2">
        <v>1.9</v>
      </c>
      <c r="F18" s="2">
        <v>1.84</v>
      </c>
      <c r="G18" s="2">
        <v>1.6</v>
      </c>
      <c r="H18" s="2">
        <v>1.26</v>
      </c>
      <c r="J18" s="9" t="s">
        <v>31</v>
      </c>
      <c r="K18" s="7">
        <f t="shared" ref="K18" si="0">($C$3/$C$4)*(($C$4+$C$5)*$E$3/C18)-$C$3-$E$4</f>
        <v>25014378.109452739</v>
      </c>
      <c r="L18" s="7">
        <f>($C$3/$C$4)*(($C$4+$C$5)*$E$3/D19)-$C$3-$E$4</f>
        <v>25014378.109452739</v>
      </c>
      <c r="M18" s="7">
        <f t="shared" ref="M18:P18" si="1">($C$3/$C$4)*(($C$4+$C$5)*$E$3/E19)-$C$3-$E$4</f>
        <v>25266884.422110554</v>
      </c>
      <c r="N18" s="7">
        <f t="shared" si="1"/>
        <v>25655306.122448981</v>
      </c>
      <c r="O18" s="7">
        <f t="shared" si="1"/>
        <v>28912988.505747128</v>
      </c>
      <c r="P18" s="7">
        <f t="shared" si="1"/>
        <v>32896535.947712418</v>
      </c>
    </row>
    <row r="19" spans="1:16" ht="41.4" x14ac:dyDescent="0.25">
      <c r="A19" s="6"/>
      <c r="B19" s="3" t="s">
        <v>1</v>
      </c>
      <c r="C19" s="5"/>
      <c r="D19" s="2">
        <v>2.0099999999999998</v>
      </c>
      <c r="E19" s="2">
        <v>1.99</v>
      </c>
      <c r="F19" s="2">
        <v>1.96</v>
      </c>
      <c r="G19" s="2">
        <v>1.74</v>
      </c>
      <c r="H19" s="2">
        <v>1.53</v>
      </c>
      <c r="J19" s="3" t="s">
        <v>29</v>
      </c>
      <c r="K19" s="24">
        <f>(K18-$K$18)</f>
        <v>0</v>
      </c>
      <c r="L19" s="7">
        <f t="shared" ref="L19:P19" si="2">(L18-$K$18)</f>
        <v>0</v>
      </c>
      <c r="M19" s="7">
        <f t="shared" si="2"/>
        <v>252506.31265781447</v>
      </c>
      <c r="N19" s="7">
        <f t="shared" si="2"/>
        <v>640928.01299624145</v>
      </c>
      <c r="O19" s="7">
        <f t="shared" si="2"/>
        <v>3898610.3962943889</v>
      </c>
      <c r="P19" s="7">
        <f t="shared" si="2"/>
        <v>7882157.8382596783</v>
      </c>
    </row>
    <row r="20" spans="1:16" x14ac:dyDescent="0.25">
      <c r="A20" s="8"/>
      <c r="C20" s="11"/>
      <c r="D20" s="11"/>
      <c r="E20" s="11"/>
      <c r="F20" s="11"/>
      <c r="G20" s="11"/>
      <c r="H20" s="11"/>
    </row>
    <row r="21" spans="1:16" ht="27.6" x14ac:dyDescent="0.25">
      <c r="A21" s="6">
        <v>2</v>
      </c>
      <c r="B21" s="3" t="s">
        <v>2</v>
      </c>
      <c r="C21" s="2">
        <v>3.33</v>
      </c>
      <c r="D21" s="2">
        <v>3.17</v>
      </c>
      <c r="E21" s="2">
        <v>3.1</v>
      </c>
      <c r="F21" s="2">
        <v>3.05</v>
      </c>
      <c r="G21" s="2">
        <v>2.91</v>
      </c>
      <c r="H21" s="2">
        <v>2.4500000000000002</v>
      </c>
      <c r="J21" s="9" t="s">
        <v>31</v>
      </c>
      <c r="K21" s="7">
        <f>($C$3/$C$4)*(($C$4+$C$5)*$E$3/C21)-$C$3-$E$4</f>
        <v>15055165.165165165</v>
      </c>
      <c r="L21" s="7">
        <f>($C$3/$C$4)*(($C$4+$C$5)*$E$3/D22)-$C$3-$E$4</f>
        <v>15146797.58308157</v>
      </c>
      <c r="M21" s="7">
        <f t="shared" ref="M21:P21" si="3">($C$3/$C$4)*(($C$4+$C$5)*$E$3/E22)-$C$3-$E$4</f>
        <v>15380797.546012271</v>
      </c>
      <c r="N21" s="7">
        <f t="shared" si="3"/>
        <v>15428461.538461538</v>
      </c>
      <c r="O21" s="7">
        <f t="shared" si="3"/>
        <v>16180322.580645161</v>
      </c>
      <c r="P21" s="7" t="e">
        <f t="shared" si="3"/>
        <v>#VALUE!</v>
      </c>
    </row>
    <row r="22" spans="1:16" ht="41.4" x14ac:dyDescent="0.25">
      <c r="A22" s="6"/>
      <c r="B22" s="3" t="s">
        <v>1</v>
      </c>
      <c r="C22" s="5"/>
      <c r="D22" s="2">
        <v>3.31</v>
      </c>
      <c r="E22" s="2">
        <v>3.26</v>
      </c>
      <c r="F22" s="2">
        <v>3.25</v>
      </c>
      <c r="G22" s="2">
        <v>3.1</v>
      </c>
      <c r="H22" s="2" t="s">
        <v>30</v>
      </c>
      <c r="J22" s="3" t="s">
        <v>29</v>
      </c>
      <c r="K22" s="24">
        <f>(K21-$K$21)</f>
        <v>0</v>
      </c>
      <c r="L22" s="24">
        <f t="shared" ref="L22:P22" si="4">(L21-$K$21)</f>
        <v>91632.417916404083</v>
      </c>
      <c r="M22" s="24">
        <f t="shared" si="4"/>
        <v>325632.38084710576</v>
      </c>
      <c r="N22" s="24">
        <f t="shared" si="4"/>
        <v>373296.37329637259</v>
      </c>
      <c r="O22" s="24">
        <f t="shared" si="4"/>
        <v>1125157.4154799953</v>
      </c>
      <c r="P22" s="7" t="e">
        <f t="shared" si="4"/>
        <v>#VALUE!</v>
      </c>
    </row>
    <row r="25" spans="1:16" x14ac:dyDescent="0.25">
      <c r="A25" s="20" t="s">
        <v>28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8" spans="1:16" x14ac:dyDescent="0.25">
      <c r="A28" s="11"/>
      <c r="B28" s="11"/>
      <c r="D28" s="16" t="s">
        <v>6</v>
      </c>
      <c r="E28" s="15"/>
      <c r="F28" s="15"/>
      <c r="G28" s="15"/>
      <c r="H28" s="14"/>
      <c r="L28" s="16" t="s">
        <v>6</v>
      </c>
      <c r="M28" s="15"/>
      <c r="N28" s="15"/>
      <c r="O28" s="15"/>
      <c r="P28" s="14"/>
    </row>
    <row r="29" spans="1:16" x14ac:dyDescent="0.25">
      <c r="A29" s="13" t="s">
        <v>5</v>
      </c>
      <c r="B29" s="11"/>
      <c r="C29" s="12" t="s">
        <v>4</v>
      </c>
      <c r="D29" s="12">
        <v>5</v>
      </c>
      <c r="E29" s="12">
        <v>4</v>
      </c>
      <c r="F29" s="12">
        <v>3</v>
      </c>
      <c r="G29" s="12">
        <v>2</v>
      </c>
      <c r="H29" s="12">
        <v>1</v>
      </c>
      <c r="J29" s="11"/>
      <c r="K29" s="12" t="s">
        <v>32</v>
      </c>
      <c r="L29" s="12">
        <v>5</v>
      </c>
      <c r="M29" s="12">
        <v>4</v>
      </c>
      <c r="N29" s="12">
        <v>3</v>
      </c>
      <c r="O29" s="12">
        <v>2</v>
      </c>
      <c r="P29" s="12">
        <f>1/1</f>
        <v>1</v>
      </c>
    </row>
    <row r="30" spans="1:16" ht="27.6" x14ac:dyDescent="0.25">
      <c r="A30" s="6">
        <v>1</v>
      </c>
      <c r="B30" s="3" t="s">
        <v>2</v>
      </c>
      <c r="C30" s="2">
        <v>2.77</v>
      </c>
      <c r="D30" s="2">
        <v>2.82</v>
      </c>
      <c r="E30" s="2">
        <v>3.03</v>
      </c>
      <c r="F30" s="2">
        <v>3.13</v>
      </c>
      <c r="G30" s="2">
        <v>3.21</v>
      </c>
      <c r="H30" s="2">
        <v>3.41</v>
      </c>
      <c r="J30" s="9" t="s">
        <v>31</v>
      </c>
      <c r="K30" s="7">
        <f t="shared" ref="K30" si="5">($C$3/$C$4)*(($C$4+$C$5)*$E$3/C30)-$C$3-$E$4</f>
        <v>18121046.93140794</v>
      </c>
      <c r="L30" s="7">
        <f>($C$3/$C$4)*(($C$4+$C$5)*$E$3/D31)-$C$3-$E$4</f>
        <v>17990358.42293907</v>
      </c>
      <c r="M30" s="7">
        <f t="shared" ref="M30:P30" si="6">($C$3/$C$4)*(($C$4+$C$5)*$E$3/E31)-$C$3-$E$4</f>
        <v>18253636.363636363</v>
      </c>
      <c r="N30" s="7">
        <f t="shared" si="6"/>
        <v>17609298.245614033</v>
      </c>
      <c r="O30" s="7">
        <f t="shared" si="6"/>
        <v>17303793.103448275</v>
      </c>
      <c r="P30" s="7">
        <f t="shared" si="6"/>
        <v>19238659.00383142</v>
      </c>
    </row>
    <row r="31" spans="1:16" ht="41.4" x14ac:dyDescent="0.25">
      <c r="A31" s="6"/>
      <c r="B31" s="3" t="s">
        <v>1</v>
      </c>
      <c r="C31" s="5"/>
      <c r="D31" s="2">
        <v>2.79</v>
      </c>
      <c r="E31" s="2">
        <v>2.75</v>
      </c>
      <c r="F31" s="2">
        <v>2.85</v>
      </c>
      <c r="G31" s="2">
        <v>2.9</v>
      </c>
      <c r="H31" s="2">
        <v>2.61</v>
      </c>
      <c r="J31" s="3" t="s">
        <v>29</v>
      </c>
      <c r="K31" s="24">
        <f>(K30-$K$30)</f>
        <v>0</v>
      </c>
      <c r="L31" s="7">
        <f t="shared" ref="L31:P31" si="7">(L30-$K$30)</f>
        <v>-130688.50846887007</v>
      </c>
      <c r="M31" s="24">
        <f t="shared" si="7"/>
        <v>132589.43222842366</v>
      </c>
      <c r="N31" s="7">
        <f t="shared" si="7"/>
        <v>-511748.68579390645</v>
      </c>
      <c r="O31" s="7">
        <f t="shared" si="7"/>
        <v>-817253.82795966417</v>
      </c>
      <c r="P31" s="7">
        <f t="shared" si="7"/>
        <v>1117612.0724234805</v>
      </c>
    </row>
    <row r="32" spans="1:16" x14ac:dyDescent="0.25">
      <c r="A32" s="8"/>
      <c r="C32" s="11"/>
      <c r="D32" s="11"/>
      <c r="E32" s="11"/>
      <c r="F32" s="11"/>
      <c r="G32" s="11"/>
      <c r="H32" s="11"/>
    </row>
    <row r="33" spans="1:16" ht="27.6" x14ac:dyDescent="0.25">
      <c r="A33" s="6">
        <v>2</v>
      </c>
      <c r="B33" s="3" t="s">
        <v>2</v>
      </c>
      <c r="C33" s="2">
        <v>1.06</v>
      </c>
      <c r="D33" s="2">
        <v>1.1000000000000001</v>
      </c>
      <c r="E33" s="2">
        <v>1.25</v>
      </c>
      <c r="F33" s="2">
        <v>1.38</v>
      </c>
      <c r="G33" s="2">
        <v>1.65</v>
      </c>
      <c r="H33" s="2">
        <v>1.75</v>
      </c>
      <c r="J33" s="9" t="s">
        <v>31</v>
      </c>
      <c r="K33" s="7">
        <f t="shared" ref="K33" si="8">($C$3/$C$4)*(($C$4+$C$5)*$E$3/C33)-$C$3-$E$4</f>
        <v>47531509.433962256</v>
      </c>
      <c r="L33" s="7">
        <f>($C$3/$C$4)*(($C$4+$C$5)*$E$3/D34)-$C$3-$E$4</f>
        <v>48919126.213592231</v>
      </c>
      <c r="M33" s="7">
        <f t="shared" ref="M33:P33" si="9">($C$3/$C$4)*(($C$4+$C$5)*$E$3/E34)-$C$3-$E$4</f>
        <v>49890000</v>
      </c>
      <c r="N33" s="7">
        <f t="shared" si="9"/>
        <v>49890000</v>
      </c>
      <c r="O33" s="7">
        <f t="shared" si="9"/>
        <v>49399803.921568625</v>
      </c>
      <c r="P33" s="7">
        <f t="shared" si="9"/>
        <v>60009047.619047619</v>
      </c>
    </row>
    <row r="34" spans="1:16" ht="41.4" x14ac:dyDescent="0.25">
      <c r="A34" s="6"/>
      <c r="B34" s="3" t="s">
        <v>1</v>
      </c>
      <c r="C34" s="5"/>
      <c r="D34" s="2">
        <v>1.03</v>
      </c>
      <c r="E34" s="2">
        <v>1.01</v>
      </c>
      <c r="F34" s="2">
        <v>1.01</v>
      </c>
      <c r="G34" s="2">
        <v>1.02</v>
      </c>
      <c r="H34" s="2">
        <v>0.84</v>
      </c>
      <c r="J34" s="3" t="s">
        <v>29</v>
      </c>
      <c r="K34" s="24">
        <f>(K33-$K$33)</f>
        <v>0</v>
      </c>
      <c r="L34" s="24">
        <f t="shared" ref="L34:P34" si="10">(L33-$K$33)</f>
        <v>1387616.7796299756</v>
      </c>
      <c r="M34" s="7">
        <f t="shared" si="10"/>
        <v>2358490.5660377443</v>
      </c>
      <c r="N34" s="7">
        <f t="shared" si="10"/>
        <v>2358490.5660377443</v>
      </c>
      <c r="O34" s="7">
        <f t="shared" si="10"/>
        <v>1868294.487606369</v>
      </c>
      <c r="P34" s="7">
        <f t="shared" si="10"/>
        <v>12477538.185085364</v>
      </c>
    </row>
  </sheetData>
  <mergeCells count="11">
    <mergeCell ref="A25:P25"/>
    <mergeCell ref="D28:H28"/>
    <mergeCell ref="L28:P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A701-B434-4106-A632-58D90F020668}">
  <dimension ref="A1:P34"/>
  <sheetViews>
    <sheetView topLeftCell="A8" workbookViewId="0">
      <selection activeCell="I8" sqref="I8"/>
    </sheetView>
  </sheetViews>
  <sheetFormatPr baseColWidth="10" defaultColWidth="11.5546875" defaultRowHeight="13.8" x14ac:dyDescent="0.25"/>
  <cols>
    <col min="1" max="16384" width="11.5546875" style="1"/>
  </cols>
  <sheetData>
    <row r="1" spans="1:16" ht="14.4" customHeight="1" x14ac:dyDescent="0.25">
      <c r="A1" s="19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B2" s="18" t="s">
        <v>22</v>
      </c>
    </row>
    <row r="3" spans="1:16" x14ac:dyDescent="0.25">
      <c r="B3" s="17" t="s">
        <v>21</v>
      </c>
      <c r="C3" s="17">
        <v>100000</v>
      </c>
      <c r="D3" s="17" t="s">
        <v>20</v>
      </c>
      <c r="E3" s="1">
        <v>5</v>
      </c>
    </row>
    <row r="4" spans="1:16" x14ac:dyDescent="0.25">
      <c r="B4" s="17" t="s">
        <v>19</v>
      </c>
      <c r="C4" s="17">
        <v>1000</v>
      </c>
      <c r="D4" s="17" t="s">
        <v>18</v>
      </c>
      <c r="E4" s="1">
        <f>10*1000</f>
        <v>10000</v>
      </c>
    </row>
    <row r="5" spans="1:16" ht="16.8" customHeight="1" x14ac:dyDescent="0.25">
      <c r="B5" s="1" t="s">
        <v>17</v>
      </c>
      <c r="C5" s="1">
        <v>100000</v>
      </c>
      <c r="D5" s="17"/>
    </row>
    <row r="6" spans="1:16" ht="16.8" customHeight="1" x14ac:dyDescent="0.25">
      <c r="D6" s="17"/>
    </row>
    <row r="7" spans="1:16" ht="16.8" customHeight="1" x14ac:dyDescent="0.25">
      <c r="B7" s="18" t="s">
        <v>16</v>
      </c>
      <c r="D7" s="11" t="s">
        <v>15</v>
      </c>
      <c r="E7" s="11">
        <v>0.45</v>
      </c>
      <c r="F7" s="11" t="s">
        <v>14</v>
      </c>
      <c r="G7" s="11">
        <v>1.05</v>
      </c>
      <c r="H7" s="11" t="s">
        <v>13</v>
      </c>
      <c r="I7" s="11">
        <v>0.3</v>
      </c>
    </row>
    <row r="8" spans="1:16" ht="16.8" customHeight="1" x14ac:dyDescent="0.25">
      <c r="D8" s="11" t="s">
        <v>12</v>
      </c>
      <c r="E8" s="11">
        <v>2.35</v>
      </c>
      <c r="F8" s="11" t="s">
        <v>11</v>
      </c>
      <c r="G8" s="11">
        <v>0.2</v>
      </c>
      <c r="H8" s="11"/>
      <c r="I8" s="11"/>
    </row>
    <row r="9" spans="1:16" ht="16.8" customHeight="1" x14ac:dyDescent="0.25">
      <c r="D9" s="17"/>
    </row>
    <row r="10" spans="1:16" ht="16.8" customHeight="1" x14ac:dyDescent="0.25">
      <c r="B10" s="18" t="s">
        <v>10</v>
      </c>
      <c r="E10" s="17" t="s">
        <v>9</v>
      </c>
    </row>
    <row r="11" spans="1:16" ht="16.8" customHeight="1" x14ac:dyDescent="0.25">
      <c r="B11" s="18" t="s">
        <v>8</v>
      </c>
      <c r="D11" s="17"/>
      <c r="E11" s="1" t="s">
        <v>7</v>
      </c>
    </row>
    <row r="12" spans="1:16" x14ac:dyDescent="0.25">
      <c r="L12" s="17"/>
    </row>
    <row r="13" spans="1:16" x14ac:dyDescent="0.25">
      <c r="A13" s="20" t="s">
        <v>27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5" spans="1:16" x14ac:dyDescent="0.25">
      <c r="A15" s="8"/>
    </row>
    <row r="16" spans="1:16" x14ac:dyDescent="0.25">
      <c r="A16" s="11"/>
      <c r="B16" s="11"/>
      <c r="D16" s="16" t="s">
        <v>6</v>
      </c>
      <c r="E16" s="15"/>
      <c r="F16" s="15"/>
      <c r="G16" s="15"/>
      <c r="H16" s="14"/>
      <c r="L16" s="16" t="s">
        <v>6</v>
      </c>
      <c r="M16" s="15"/>
      <c r="N16" s="15"/>
      <c r="O16" s="15"/>
      <c r="P16" s="14"/>
    </row>
    <row r="17" spans="1:16" x14ac:dyDescent="0.25">
      <c r="A17" s="13" t="s">
        <v>5</v>
      </c>
      <c r="B17" s="11"/>
      <c r="C17" s="12" t="s">
        <v>4</v>
      </c>
      <c r="D17" s="12">
        <v>5</v>
      </c>
      <c r="E17" s="12">
        <v>4</v>
      </c>
      <c r="F17" s="12">
        <v>3</v>
      </c>
      <c r="G17" s="12">
        <v>2</v>
      </c>
      <c r="H17" s="12">
        <v>1</v>
      </c>
      <c r="J17" s="11"/>
      <c r="K17" s="12" t="s">
        <v>32</v>
      </c>
      <c r="L17" s="12">
        <v>5</v>
      </c>
      <c r="M17" s="12">
        <v>4</v>
      </c>
      <c r="N17" s="12">
        <v>3</v>
      </c>
      <c r="O17" s="12">
        <v>2</v>
      </c>
      <c r="P17" s="12">
        <f>1/1</f>
        <v>1</v>
      </c>
    </row>
    <row r="18" spans="1:16" ht="27.6" x14ac:dyDescent="0.25">
      <c r="A18" s="6">
        <v>1</v>
      </c>
      <c r="B18" s="3" t="s">
        <v>2</v>
      </c>
      <c r="C18" s="2">
        <v>3.45</v>
      </c>
      <c r="D18" s="2">
        <v>3.23</v>
      </c>
      <c r="E18" s="2">
        <v>3.23</v>
      </c>
      <c r="F18" s="4">
        <v>3.17</v>
      </c>
      <c r="G18" s="4">
        <v>3.03</v>
      </c>
      <c r="H18" s="2">
        <v>2.68</v>
      </c>
      <c r="J18" s="9" t="s">
        <v>31</v>
      </c>
      <c r="K18" s="7">
        <f t="shared" ref="K18" si="0">($C$3/$C$4)*(($C$4+$C$5)*$E$3/C18)-$C$3-$E$4</f>
        <v>14527681.159420289</v>
      </c>
      <c r="L18" s="7">
        <f>($C$3/$C$4)*(($C$4+$C$5)*$E$3/D19)-$C$3-$E$4</f>
        <v>14830828.402366865</v>
      </c>
      <c r="M18" s="7">
        <f t="shared" ref="M18:P18" si="1">($C$3/$C$4)*(($C$4+$C$5)*$E$3/E19)-$C$3-$E$4</f>
        <v>14742941.176470587</v>
      </c>
      <c r="N18" s="7">
        <f t="shared" si="1"/>
        <v>14830828.402366865</v>
      </c>
      <c r="O18" s="7">
        <f t="shared" si="1"/>
        <v>15286341.463414636</v>
      </c>
      <c r="P18" s="7">
        <f t="shared" si="1"/>
        <v>17008644.067796607</v>
      </c>
    </row>
    <row r="19" spans="1:16" ht="41.4" x14ac:dyDescent="0.25">
      <c r="A19" s="6"/>
      <c r="B19" s="3" t="s">
        <v>1</v>
      </c>
      <c r="C19" s="5"/>
      <c r="D19" s="2">
        <v>3.38</v>
      </c>
      <c r="E19" s="2">
        <v>3.4</v>
      </c>
      <c r="F19" s="4">
        <v>3.38</v>
      </c>
      <c r="G19" s="4">
        <v>3.28</v>
      </c>
      <c r="H19" s="2">
        <v>2.95</v>
      </c>
      <c r="J19" s="3" t="s">
        <v>29</v>
      </c>
      <c r="K19" s="24">
        <f>(K18-$K$18)</f>
        <v>0</v>
      </c>
      <c r="L19" s="7">
        <f t="shared" ref="L19:P19" si="2">(L18-$K$18)</f>
        <v>303147.24294657633</v>
      </c>
      <c r="M19" s="7">
        <f t="shared" si="2"/>
        <v>215260.01705029793</v>
      </c>
      <c r="N19" s="7">
        <f t="shared" si="2"/>
        <v>303147.24294657633</v>
      </c>
      <c r="O19" s="7">
        <f t="shared" si="2"/>
        <v>758660.30399434641</v>
      </c>
      <c r="P19" s="7">
        <f t="shared" si="2"/>
        <v>2480962.9083763175</v>
      </c>
    </row>
    <row r="20" spans="1:16" x14ac:dyDescent="0.25">
      <c r="A20" s="8"/>
      <c r="C20" s="11"/>
      <c r="D20" s="11"/>
      <c r="E20" s="11"/>
      <c r="F20" s="11"/>
      <c r="G20" s="11"/>
      <c r="H20" s="11"/>
    </row>
    <row r="21" spans="1:16" ht="27.6" x14ac:dyDescent="0.25">
      <c r="A21" s="6">
        <v>2</v>
      </c>
      <c r="B21" s="3" t="s">
        <v>2</v>
      </c>
      <c r="C21" s="2">
        <v>2.7</v>
      </c>
      <c r="D21" s="2">
        <v>2.56</v>
      </c>
      <c r="E21" s="2">
        <v>2.5099999999999998</v>
      </c>
      <c r="F21" s="2">
        <v>2.46</v>
      </c>
      <c r="G21" s="4">
        <v>2.4</v>
      </c>
      <c r="H21" s="4">
        <v>2.19</v>
      </c>
      <c r="J21" s="9" t="s">
        <v>31</v>
      </c>
      <c r="K21" s="7">
        <f>($C$3/$C$4)*(($C$4+$C$5)*$E$3/C21)-$C$3-$E$4</f>
        <v>18593703.703703701</v>
      </c>
      <c r="L21" s="7">
        <f>($C$3/$C$4)*(($C$4+$C$5)*$E$3/D22)-$C$3-$E$4</f>
        <v>18803857.67790262</v>
      </c>
      <c r="M21" s="7">
        <f t="shared" ref="M21:P21" si="3">($C$3/$C$4)*(($C$4+$C$5)*$E$3/E22)-$C$3-$E$4</f>
        <v>18946603.773584906</v>
      </c>
      <c r="N21" s="7">
        <f t="shared" si="3"/>
        <v>18874962.406015035</v>
      </c>
      <c r="O21" s="7">
        <f t="shared" si="3"/>
        <v>18946603.773584906</v>
      </c>
      <c r="P21" s="7">
        <f t="shared" si="3"/>
        <v>20931666.666666668</v>
      </c>
    </row>
    <row r="22" spans="1:16" ht="41.4" x14ac:dyDescent="0.25">
      <c r="A22" s="6"/>
      <c r="B22" s="3" t="s">
        <v>1</v>
      </c>
      <c r="C22" s="5"/>
      <c r="D22" s="2">
        <v>2.67</v>
      </c>
      <c r="E22" s="2">
        <v>2.65</v>
      </c>
      <c r="F22" s="2">
        <v>2.66</v>
      </c>
      <c r="G22" s="4">
        <v>2.65</v>
      </c>
      <c r="H22" s="4">
        <v>2.4</v>
      </c>
      <c r="J22" s="3" t="s">
        <v>29</v>
      </c>
      <c r="K22" s="24">
        <f>(K21-$K$21)</f>
        <v>0</v>
      </c>
      <c r="L22" s="7">
        <f t="shared" ref="L22:P22" si="4">(L21-$K$21)</f>
        <v>210153.97419891879</v>
      </c>
      <c r="M22" s="7">
        <f t="shared" si="4"/>
        <v>352900.06988120452</v>
      </c>
      <c r="N22" s="7">
        <f t="shared" si="4"/>
        <v>281258.70231133327</v>
      </c>
      <c r="O22" s="7">
        <f t="shared" si="4"/>
        <v>352900.06988120452</v>
      </c>
      <c r="P22" s="7">
        <f t="shared" si="4"/>
        <v>2337962.9629629664</v>
      </c>
    </row>
    <row r="25" spans="1:16" x14ac:dyDescent="0.25">
      <c r="A25" s="20" t="s">
        <v>28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8" spans="1:16" x14ac:dyDescent="0.25">
      <c r="A28" s="11"/>
      <c r="B28" s="11"/>
      <c r="D28" s="16" t="s">
        <v>6</v>
      </c>
      <c r="E28" s="15"/>
      <c r="F28" s="15"/>
      <c r="G28" s="15"/>
      <c r="H28" s="14"/>
      <c r="L28" s="16" t="s">
        <v>6</v>
      </c>
      <c r="M28" s="15"/>
      <c r="N28" s="15"/>
      <c r="O28" s="15"/>
      <c r="P28" s="14"/>
    </row>
    <row r="29" spans="1:16" x14ac:dyDescent="0.25">
      <c r="A29" s="13" t="s">
        <v>5</v>
      </c>
      <c r="B29" s="11"/>
      <c r="C29" s="12" t="s">
        <v>4</v>
      </c>
      <c r="D29" s="12">
        <v>5</v>
      </c>
      <c r="E29" s="12">
        <v>4</v>
      </c>
      <c r="F29" s="12">
        <v>3</v>
      </c>
      <c r="G29" s="12">
        <v>2</v>
      </c>
      <c r="H29" s="12">
        <v>1</v>
      </c>
      <c r="J29" s="11"/>
      <c r="K29" s="12" t="s">
        <v>32</v>
      </c>
      <c r="L29" s="12">
        <v>5</v>
      </c>
      <c r="M29" s="12">
        <v>4</v>
      </c>
      <c r="N29" s="12">
        <v>3</v>
      </c>
      <c r="O29" s="12">
        <v>2</v>
      </c>
      <c r="P29" s="12">
        <f>1/1</f>
        <v>1</v>
      </c>
    </row>
    <row r="30" spans="1:16" ht="27.6" x14ac:dyDescent="0.25">
      <c r="A30" s="6">
        <v>1</v>
      </c>
      <c r="B30" s="3" t="s">
        <v>2</v>
      </c>
      <c r="C30" s="2">
        <v>0.5</v>
      </c>
      <c r="D30" s="2">
        <v>0.66</v>
      </c>
      <c r="E30" s="2">
        <v>0.65</v>
      </c>
      <c r="F30" s="2">
        <v>0.71</v>
      </c>
      <c r="G30" s="4">
        <v>0.82</v>
      </c>
      <c r="H30" s="4">
        <v>0.85</v>
      </c>
      <c r="J30" s="9" t="s">
        <v>31</v>
      </c>
      <c r="K30" s="7">
        <f t="shared" ref="K30" si="5">($C$3/$C$4)*(($C$4+$C$5)*$E$3/C30)-$C$3-$E$4</f>
        <v>100890000</v>
      </c>
      <c r="L30" s="7">
        <f>($C$3/$C$4)*(($C$4+$C$5)*$E$3/D31)-$C$3-$E$4</f>
        <v>100890000</v>
      </c>
      <c r="M30" s="7">
        <f t="shared" ref="M30:P30" si="6">($C$3/$C$4)*(($C$4+$C$5)*$E$3/E31)-$C$3-$E$4</f>
        <v>100890000</v>
      </c>
      <c r="N30" s="7">
        <f t="shared" si="6"/>
        <v>97005384.615384609</v>
      </c>
      <c r="O30" s="7">
        <f t="shared" si="6"/>
        <v>98909607.843137249</v>
      </c>
      <c r="P30" s="7">
        <f t="shared" si="6"/>
        <v>136376486.48648649</v>
      </c>
    </row>
    <row r="31" spans="1:16" ht="41.4" x14ac:dyDescent="0.25">
      <c r="A31" s="6"/>
      <c r="B31" s="3" t="s">
        <v>1</v>
      </c>
      <c r="C31" s="5"/>
      <c r="D31" s="2">
        <v>0.5</v>
      </c>
      <c r="E31" s="2">
        <v>0.5</v>
      </c>
      <c r="F31" s="2">
        <v>0.52</v>
      </c>
      <c r="G31" s="4">
        <v>0.51</v>
      </c>
      <c r="H31" s="4">
        <v>0.37</v>
      </c>
      <c r="J31" s="3" t="s">
        <v>29</v>
      </c>
      <c r="K31" s="24">
        <f>(K30-$K$30)</f>
        <v>0</v>
      </c>
      <c r="L31" s="24">
        <f t="shared" ref="L31:P31" si="7">(L30-$K$30)</f>
        <v>0</v>
      </c>
      <c r="M31" s="24">
        <f t="shared" si="7"/>
        <v>0</v>
      </c>
      <c r="N31" s="7">
        <f t="shared" si="7"/>
        <v>-3884615.3846153915</v>
      </c>
      <c r="O31" s="7">
        <f t="shared" si="7"/>
        <v>-1980392.1568627506</v>
      </c>
      <c r="P31" s="7">
        <f t="shared" si="7"/>
        <v>35486486.486486495</v>
      </c>
    </row>
    <row r="32" spans="1:16" x14ac:dyDescent="0.25">
      <c r="A32" s="8"/>
      <c r="C32" s="11"/>
      <c r="D32" s="11"/>
      <c r="E32" s="11"/>
      <c r="F32" s="11"/>
      <c r="G32" s="11"/>
      <c r="H32" s="11"/>
    </row>
    <row r="33" spans="1:16" ht="27.6" x14ac:dyDescent="0.25">
      <c r="A33" s="6">
        <v>2</v>
      </c>
      <c r="B33" s="3" t="s">
        <v>2</v>
      </c>
      <c r="C33" s="2">
        <v>0.6</v>
      </c>
      <c r="D33" s="2">
        <v>0.65</v>
      </c>
      <c r="E33" s="2">
        <v>0.69</v>
      </c>
      <c r="F33" s="2">
        <v>0.75</v>
      </c>
      <c r="G33" s="4">
        <v>0.8</v>
      </c>
      <c r="H33" s="4">
        <v>0.72</v>
      </c>
      <c r="J33" s="9" t="s">
        <v>31</v>
      </c>
      <c r="K33" s="7">
        <f t="shared" ref="K33" si="8">($C$3/$C$4)*(($C$4+$C$5)*$E$3/C33)-$C$3-$E$4</f>
        <v>84056666.666666672</v>
      </c>
      <c r="L33" s="7">
        <f>($C$3/$C$4)*(($C$4+$C$5)*$E$3/D34)-$C$3-$E$4</f>
        <v>86958965.517241374</v>
      </c>
      <c r="M33" s="7">
        <f t="shared" ref="M33:P33" si="9">($C$3/$C$4)*(($C$4+$C$5)*$E$3/E34)-$C$3-$E$4</f>
        <v>85483220.338983059</v>
      </c>
      <c r="N33" s="7">
        <f t="shared" si="9"/>
        <v>84056666.666666672</v>
      </c>
      <c r="O33" s="7">
        <f t="shared" si="9"/>
        <v>85483220.338983059</v>
      </c>
      <c r="P33" s="7">
        <f t="shared" si="9"/>
        <v>100890000</v>
      </c>
    </row>
    <row r="34" spans="1:16" ht="41.4" x14ac:dyDescent="0.25">
      <c r="A34" s="6"/>
      <c r="B34" s="3" t="s">
        <v>1</v>
      </c>
      <c r="C34" s="5"/>
      <c r="D34" s="2">
        <v>0.57999999999999996</v>
      </c>
      <c r="E34" s="2">
        <v>0.59</v>
      </c>
      <c r="F34" s="2">
        <v>0.6</v>
      </c>
      <c r="G34" s="4">
        <v>0.59</v>
      </c>
      <c r="H34" s="4">
        <v>0.5</v>
      </c>
      <c r="J34" s="3" t="s">
        <v>29</v>
      </c>
      <c r="K34" s="24">
        <f>(K33-$K$33)</f>
        <v>0</v>
      </c>
      <c r="L34" s="7">
        <f t="shared" ref="L34:P34" si="10">(L33-$K$33)</f>
        <v>2902298.850574702</v>
      </c>
      <c r="M34" s="7">
        <f t="shared" si="10"/>
        <v>1426553.6723163873</v>
      </c>
      <c r="N34" s="7">
        <f t="shared" si="10"/>
        <v>0</v>
      </c>
      <c r="O34" s="7">
        <f t="shared" si="10"/>
        <v>1426553.6723163873</v>
      </c>
      <c r="P34" s="7">
        <f t="shared" si="10"/>
        <v>16833333.333333328</v>
      </c>
    </row>
  </sheetData>
  <mergeCells count="11">
    <mergeCell ref="A25:P25"/>
    <mergeCell ref="D28:H28"/>
    <mergeCell ref="L28:P28"/>
    <mergeCell ref="A30:A31"/>
    <mergeCell ref="A33:A34"/>
    <mergeCell ref="A1:P1"/>
    <mergeCell ref="A13:P13"/>
    <mergeCell ref="D16:H16"/>
    <mergeCell ref="L16:P16"/>
    <mergeCell ref="A18:A19"/>
    <mergeCell ref="A21:A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C23C-D513-4E3B-A92B-7717816EBF8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Tension_HB</vt:lpstr>
      <vt:lpstr>Compression_HB</vt:lpstr>
      <vt:lpstr>Mesure_3H</vt:lpstr>
      <vt:lpstr>Mesure_2H</vt:lpstr>
      <vt:lpstr>Mesure_H</vt:lpstr>
      <vt:lpstr>Mesure_B</vt:lpstr>
      <vt:lpstr>Mesure_2B</vt:lpstr>
      <vt:lpstr>Mesure_3B</vt:lpstr>
      <vt:lpstr>Graphiques_récap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Eléonore GAICH</cp:lastModifiedBy>
  <dcterms:created xsi:type="dcterms:W3CDTF">2021-05-01T14:24:21Z</dcterms:created>
  <dcterms:modified xsi:type="dcterms:W3CDTF">2021-05-01T15:01:29Z</dcterms:modified>
</cp:coreProperties>
</file>