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alvin\Documents\4ème année GP\Capteurs\2020-2021_GAICH_STEPHEN_Capteur_Graphite-main\2020-2021_GAICH_STEPHEN_Capteur_Graphite\Banc de test\"/>
    </mc:Choice>
  </mc:AlternateContent>
  <xr:revisionPtr revIDLastSave="0" documentId="13_ncr:1_{D0A4E922-A0E4-4EC1-9F0D-3AB1A61A2433}" xr6:coauthVersionLast="45" xr6:coauthVersionMax="46" xr10:uidLastSave="{00000000-0000-0000-0000-000000000000}"/>
  <bookViews>
    <workbookView xWindow="-108" yWindow="-108" windowWidth="23256" windowHeight="12576" firstSheet="3" activeTab="9" xr2:uid="{6D486C2E-F01A-421B-84B9-2289C5544FDA}"/>
  </bookViews>
  <sheets>
    <sheet name="Zone_déteriorat°_tension_HB" sheetId="3" r:id="rId1"/>
    <sheet name="Zone_déteriorat°_compression_HB" sheetId="4" r:id="rId2"/>
    <sheet name="Mesure_comparaison_scotch_HB" sheetId="5" r:id="rId3"/>
    <sheet name="Mesure_3H" sheetId="6" r:id="rId4"/>
    <sheet name="Mesure_2H" sheetId="8" r:id="rId5"/>
    <sheet name="Mesure_H" sheetId="9" r:id="rId6"/>
    <sheet name="Mesure_B" sheetId="10" r:id="rId7"/>
    <sheet name="Mesure_2B" sheetId="11" r:id="rId8"/>
    <sheet name="Mesure_3B" sheetId="12" r:id="rId9"/>
    <sheet name="Mesure_différents_crayons" sheetId="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4" i="1" l="1"/>
  <c r="S54" i="1"/>
  <c r="T54" i="1"/>
  <c r="U54" i="1"/>
  <c r="Q54" i="1"/>
  <c r="R44" i="1"/>
  <c r="S44" i="1"/>
  <c r="T44" i="1"/>
  <c r="U44" i="1"/>
  <c r="Q44" i="1"/>
  <c r="F54" i="1"/>
  <c r="G54" i="1"/>
  <c r="H54" i="1"/>
  <c r="I54" i="1"/>
  <c r="E54" i="1"/>
  <c r="F44" i="1"/>
  <c r="G44" i="1"/>
  <c r="H44" i="1"/>
  <c r="I44" i="1"/>
  <c r="E44" i="1"/>
  <c r="K12" i="10"/>
  <c r="K15" i="9" l="1"/>
  <c r="P27" i="12"/>
  <c r="O27" i="12"/>
  <c r="N27" i="12"/>
  <c r="M27" i="12"/>
  <c r="L27" i="12"/>
  <c r="K27" i="12"/>
  <c r="P24" i="12"/>
  <c r="P25" i="12" s="1"/>
  <c r="O24" i="12"/>
  <c r="N24" i="12"/>
  <c r="M24" i="12"/>
  <c r="L24" i="12"/>
  <c r="L25" i="12" s="1"/>
  <c r="K24" i="12"/>
  <c r="K25" i="12" s="1"/>
  <c r="P23" i="12"/>
  <c r="P27" i="11"/>
  <c r="O27" i="11"/>
  <c r="N27" i="11"/>
  <c r="M27" i="11"/>
  <c r="L27" i="11"/>
  <c r="K27" i="11"/>
  <c r="K28" i="11" s="1"/>
  <c r="P24" i="11"/>
  <c r="O24" i="11"/>
  <c r="N24" i="11"/>
  <c r="M24" i="11"/>
  <c r="L24" i="11"/>
  <c r="K24" i="11"/>
  <c r="K25" i="11" s="1"/>
  <c r="P23" i="11"/>
  <c r="P27" i="10"/>
  <c r="P28" i="10" s="1"/>
  <c r="O27" i="10"/>
  <c r="N27" i="10"/>
  <c r="M27" i="10"/>
  <c r="L27" i="10"/>
  <c r="L28" i="10" s="1"/>
  <c r="K27" i="10"/>
  <c r="K28" i="10" s="1"/>
  <c r="P24" i="10"/>
  <c r="O24" i="10"/>
  <c r="N24" i="10"/>
  <c r="M24" i="10"/>
  <c r="L24" i="10"/>
  <c r="K24" i="10"/>
  <c r="K25" i="10" s="1"/>
  <c r="P23" i="10"/>
  <c r="L25" i="8"/>
  <c r="M25" i="8"/>
  <c r="N25" i="8"/>
  <c r="O25" i="8"/>
  <c r="P25" i="8"/>
  <c r="K25" i="8"/>
  <c r="L28" i="8"/>
  <c r="K28" i="8"/>
  <c r="P15" i="12"/>
  <c r="L15" i="12"/>
  <c r="K15" i="12"/>
  <c r="K16" i="12" s="1"/>
  <c r="P12" i="12"/>
  <c r="P13" i="12" s="1"/>
  <c r="O12" i="12"/>
  <c r="L12" i="12"/>
  <c r="K12" i="12"/>
  <c r="K13" i="12" s="1"/>
  <c r="P11" i="12"/>
  <c r="M2" i="12"/>
  <c r="P15" i="11"/>
  <c r="L15" i="11"/>
  <c r="P12" i="11"/>
  <c r="P13" i="11" s="1"/>
  <c r="L12" i="11"/>
  <c r="K12" i="11"/>
  <c r="K13" i="11" s="1"/>
  <c r="P11" i="11"/>
  <c r="M2" i="11"/>
  <c r="P15" i="10"/>
  <c r="L15" i="10"/>
  <c r="P12" i="10"/>
  <c r="L12" i="10"/>
  <c r="P11" i="10"/>
  <c r="M2" i="10"/>
  <c r="O27" i="9"/>
  <c r="K27" i="9"/>
  <c r="O24" i="9"/>
  <c r="K24" i="9"/>
  <c r="P23" i="9"/>
  <c r="P15" i="9"/>
  <c r="L15" i="9"/>
  <c r="P12" i="9"/>
  <c r="L12" i="9"/>
  <c r="P11" i="9"/>
  <c r="M2" i="9"/>
  <c r="N27" i="9" s="1"/>
  <c r="M2" i="6"/>
  <c r="M27" i="6" s="1"/>
  <c r="M2" i="5"/>
  <c r="P15" i="5"/>
  <c r="M2" i="4"/>
  <c r="M2" i="3"/>
  <c r="M2" i="8"/>
  <c r="O27" i="8" s="1"/>
  <c r="O28" i="8" s="1"/>
  <c r="K24" i="8"/>
  <c r="P23" i="8"/>
  <c r="P12" i="8"/>
  <c r="P11" i="8"/>
  <c r="N27" i="6"/>
  <c r="P24" i="6"/>
  <c r="N24" i="6"/>
  <c r="L24" i="6"/>
  <c r="P23" i="6"/>
  <c r="P11" i="6"/>
  <c r="P15" i="6"/>
  <c r="N15" i="5"/>
  <c r="M15" i="5"/>
  <c r="P12" i="5"/>
  <c r="P13" i="5" s="1"/>
  <c r="O12" i="5"/>
  <c r="N12" i="5"/>
  <c r="L12" i="5"/>
  <c r="L13" i="5" s="1"/>
  <c r="K12" i="5"/>
  <c r="K13" i="5" s="1"/>
  <c r="P9" i="5"/>
  <c r="O9" i="5"/>
  <c r="L9" i="5"/>
  <c r="K9" i="5"/>
  <c r="K10" i="5" s="1"/>
  <c r="P8" i="5"/>
  <c r="N9" i="5"/>
  <c r="O22" i="4"/>
  <c r="P24" i="4"/>
  <c r="P25" i="4" s="1"/>
  <c r="O24" i="4"/>
  <c r="O25" i="4" s="1"/>
  <c r="N24" i="4"/>
  <c r="N25" i="4" s="1"/>
  <c r="M24" i="4"/>
  <c r="L24" i="4"/>
  <c r="L25" i="4" s="1"/>
  <c r="K24" i="4"/>
  <c r="M25" i="4" s="1"/>
  <c r="P21" i="4"/>
  <c r="P22" i="4" s="1"/>
  <c r="O21" i="4"/>
  <c r="N21" i="4"/>
  <c r="N22" i="4" s="1"/>
  <c r="M21" i="4"/>
  <c r="M22" i="4" s="1"/>
  <c r="L21" i="4"/>
  <c r="L22" i="4" s="1"/>
  <c r="K21" i="4"/>
  <c r="K22" i="4" s="1"/>
  <c r="P24" i="3"/>
  <c r="O24" i="3"/>
  <c r="N24" i="3"/>
  <c r="M24" i="3"/>
  <c r="L24" i="3"/>
  <c r="K24" i="3"/>
  <c r="P21" i="3"/>
  <c r="O21" i="3"/>
  <c r="N21" i="3"/>
  <c r="M21" i="3"/>
  <c r="L21" i="3"/>
  <c r="K21" i="3"/>
  <c r="K16" i="4"/>
  <c r="O18" i="4"/>
  <c r="K18" i="4"/>
  <c r="K19" i="4" s="1"/>
  <c r="O15" i="4"/>
  <c r="O16" i="4" s="1"/>
  <c r="L15" i="4"/>
  <c r="L16" i="4" s="1"/>
  <c r="K15" i="4"/>
  <c r="P12" i="4"/>
  <c r="O12" i="4"/>
  <c r="L12" i="4"/>
  <c r="K12" i="4"/>
  <c r="K13" i="4" s="1"/>
  <c r="P9" i="4"/>
  <c r="O9" i="4"/>
  <c r="L9" i="4"/>
  <c r="K9" i="4"/>
  <c r="K10" i="4" s="1"/>
  <c r="P8" i="4"/>
  <c r="N18" i="4"/>
  <c r="P8" i="3"/>
  <c r="O9" i="3"/>
  <c r="N28" i="12" l="1"/>
  <c r="O28" i="12"/>
  <c r="P28" i="12"/>
  <c r="L28" i="12"/>
  <c r="O25" i="12"/>
  <c r="L16" i="12"/>
  <c r="P16" i="12"/>
  <c r="L13" i="12"/>
  <c r="O13" i="12"/>
  <c r="O28" i="11"/>
  <c r="L28" i="11"/>
  <c r="P28" i="11"/>
  <c r="O25" i="11"/>
  <c r="L25" i="11"/>
  <c r="P25" i="11"/>
  <c r="L13" i="11"/>
  <c r="N28" i="10"/>
  <c r="O28" i="10"/>
  <c r="O25" i="10"/>
  <c r="P25" i="10"/>
  <c r="L25" i="10"/>
  <c r="N28" i="9"/>
  <c r="K28" i="9"/>
  <c r="O28" i="9"/>
  <c r="M25" i="12"/>
  <c r="N25" i="12"/>
  <c r="K28" i="12"/>
  <c r="M28" i="12"/>
  <c r="M25" i="11"/>
  <c r="M28" i="11"/>
  <c r="N25" i="11"/>
  <c r="N28" i="11"/>
  <c r="M25" i="10"/>
  <c r="M28" i="10"/>
  <c r="N25" i="10"/>
  <c r="O25" i="9"/>
  <c r="K25" i="9"/>
  <c r="M12" i="12"/>
  <c r="M13" i="12" s="1"/>
  <c r="M15" i="12"/>
  <c r="M16" i="12" s="1"/>
  <c r="N12" i="12"/>
  <c r="N13" i="12" s="1"/>
  <c r="N15" i="12"/>
  <c r="N16" i="12" s="1"/>
  <c r="O15" i="12"/>
  <c r="O16" i="12" s="1"/>
  <c r="M12" i="11"/>
  <c r="M13" i="11" s="1"/>
  <c r="M15" i="11"/>
  <c r="N12" i="11"/>
  <c r="N13" i="11" s="1"/>
  <c r="N15" i="11"/>
  <c r="O12" i="11"/>
  <c r="O13" i="11" s="1"/>
  <c r="K15" i="11"/>
  <c r="K16" i="11" s="1"/>
  <c r="O15" i="11"/>
  <c r="M12" i="10"/>
  <c r="M15" i="10"/>
  <c r="N12" i="10"/>
  <c r="N13" i="10" s="1"/>
  <c r="N15" i="10"/>
  <c r="K13" i="10"/>
  <c r="O12" i="10"/>
  <c r="K15" i="10"/>
  <c r="K16" i="10" s="1"/>
  <c r="O15" i="10"/>
  <c r="M12" i="9"/>
  <c r="M15" i="9"/>
  <c r="L24" i="9"/>
  <c r="L25" i="9" s="1"/>
  <c r="P24" i="9"/>
  <c r="P25" i="9" s="1"/>
  <c r="L27" i="9"/>
  <c r="L28" i="9" s="1"/>
  <c r="P27" i="9"/>
  <c r="P28" i="9" s="1"/>
  <c r="N12" i="9"/>
  <c r="N15" i="9"/>
  <c r="M24" i="9"/>
  <c r="M25" i="9" s="1"/>
  <c r="M27" i="9"/>
  <c r="M28" i="9" s="1"/>
  <c r="K12" i="9"/>
  <c r="K13" i="9" s="1"/>
  <c r="O12" i="9"/>
  <c r="K16" i="9"/>
  <c r="O15" i="9"/>
  <c r="N24" i="9"/>
  <c r="N25" i="9" s="1"/>
  <c r="M24" i="6"/>
  <c r="K27" i="6"/>
  <c r="N28" i="6" s="1"/>
  <c r="O27" i="6"/>
  <c r="O28" i="6" s="1"/>
  <c r="L27" i="6"/>
  <c r="P27" i="6"/>
  <c r="P28" i="6" s="1"/>
  <c r="K24" i="6"/>
  <c r="L25" i="6" s="1"/>
  <c r="O24" i="6"/>
  <c r="M12" i="5"/>
  <c r="M13" i="5" s="1"/>
  <c r="K15" i="5"/>
  <c r="O15" i="5"/>
  <c r="O16" i="5" s="1"/>
  <c r="N13" i="5"/>
  <c r="L15" i="5"/>
  <c r="O13" i="5"/>
  <c r="K25" i="4"/>
  <c r="N27" i="8"/>
  <c r="N28" i="8" s="1"/>
  <c r="L15" i="8"/>
  <c r="O24" i="8"/>
  <c r="P15" i="8"/>
  <c r="K27" i="8"/>
  <c r="L12" i="8"/>
  <c r="K28" i="6"/>
  <c r="M12" i="8"/>
  <c r="M15" i="8"/>
  <c r="L24" i="8"/>
  <c r="P24" i="8"/>
  <c r="L27" i="8"/>
  <c r="P27" i="8"/>
  <c r="P28" i="8" s="1"/>
  <c r="N12" i="8"/>
  <c r="N15" i="8"/>
  <c r="M24" i="8"/>
  <c r="M27" i="8"/>
  <c r="M28" i="8" s="1"/>
  <c r="K12" i="8"/>
  <c r="K13" i="8" s="1"/>
  <c r="O12" i="8"/>
  <c r="K15" i="8"/>
  <c r="K16" i="8" s="1"/>
  <c r="O15" i="8"/>
  <c r="N24" i="8"/>
  <c r="K12" i="6"/>
  <c r="K13" i="6" s="1"/>
  <c r="M15" i="6"/>
  <c r="L12" i="6"/>
  <c r="N15" i="6"/>
  <c r="M12" i="6"/>
  <c r="M13" i="6" s="1"/>
  <c r="K15" i="6"/>
  <c r="O15" i="6"/>
  <c r="O12" i="6"/>
  <c r="P12" i="6"/>
  <c r="P13" i="6" s="1"/>
  <c r="N12" i="6"/>
  <c r="N13" i="6" s="1"/>
  <c r="L15" i="6"/>
  <c r="N16" i="5"/>
  <c r="M16" i="5"/>
  <c r="L16" i="5"/>
  <c r="K16" i="5"/>
  <c r="P16" i="5"/>
  <c r="O10" i="5"/>
  <c r="L10" i="5"/>
  <c r="N10" i="5"/>
  <c r="P10" i="5"/>
  <c r="M9" i="5"/>
  <c r="M10" i="5" s="1"/>
  <c r="O19" i="4"/>
  <c r="N19" i="4"/>
  <c r="L13" i="4"/>
  <c r="O13" i="4"/>
  <c r="P13" i="4"/>
  <c r="L10" i="4"/>
  <c r="O10" i="4"/>
  <c r="P10" i="4"/>
  <c r="P15" i="4"/>
  <c r="P16" i="4" s="1"/>
  <c r="L18" i="4"/>
  <c r="L19" i="4" s="1"/>
  <c r="P18" i="4"/>
  <c r="P19" i="4" s="1"/>
  <c r="M9" i="4"/>
  <c r="M10" i="4" s="1"/>
  <c r="M12" i="4"/>
  <c r="M13" i="4" s="1"/>
  <c r="M15" i="4"/>
  <c r="M16" i="4" s="1"/>
  <c r="M18" i="4"/>
  <c r="M19" i="4" s="1"/>
  <c r="N9" i="4"/>
  <c r="N10" i="4" s="1"/>
  <c r="N12" i="4"/>
  <c r="N13" i="4" s="1"/>
  <c r="N15" i="4"/>
  <c r="N16" i="4" s="1"/>
  <c r="O18" i="3"/>
  <c r="K12" i="3"/>
  <c r="K13" i="3" s="1"/>
  <c r="O12" i="3"/>
  <c r="O13" i="3" s="1"/>
  <c r="M15" i="3"/>
  <c r="K18" i="3"/>
  <c r="K19" i="3" s="1"/>
  <c r="L12" i="3"/>
  <c r="L13" i="3" s="1"/>
  <c r="N15" i="3"/>
  <c r="L18" i="3"/>
  <c r="M12" i="3"/>
  <c r="K15" i="3"/>
  <c r="O15" i="3"/>
  <c r="M18" i="3"/>
  <c r="P12" i="3"/>
  <c r="P18" i="3"/>
  <c r="N12" i="3"/>
  <c r="N13" i="3" s="1"/>
  <c r="L15" i="3"/>
  <c r="P15" i="3"/>
  <c r="N18" i="3"/>
  <c r="M9" i="3"/>
  <c r="N9" i="3"/>
  <c r="K9" i="3"/>
  <c r="K10" i="3" s="1"/>
  <c r="P9" i="3"/>
  <c r="L9" i="3"/>
  <c r="O16" i="11" l="1"/>
  <c r="P16" i="11"/>
  <c r="M16" i="11"/>
  <c r="O16" i="9"/>
  <c r="M16" i="9"/>
  <c r="L16" i="9"/>
  <c r="P16" i="9"/>
  <c r="N16" i="11"/>
  <c r="L16" i="11"/>
  <c r="P13" i="10"/>
  <c r="O16" i="10"/>
  <c r="M16" i="10"/>
  <c r="L13" i="10"/>
  <c r="M13" i="10"/>
  <c r="L16" i="10"/>
  <c r="O13" i="10"/>
  <c r="N16" i="10"/>
  <c r="P16" i="10"/>
  <c r="N13" i="9"/>
  <c r="M13" i="9"/>
  <c r="L13" i="9"/>
  <c r="O13" i="9"/>
  <c r="N16" i="9"/>
  <c r="P13" i="9"/>
  <c r="P25" i="6"/>
  <c r="O13" i="6"/>
  <c r="M25" i="6"/>
  <c r="L28" i="6"/>
  <c r="L16" i="6"/>
  <c r="L13" i="6"/>
  <c r="K25" i="6"/>
  <c r="O25" i="6"/>
  <c r="N25" i="6"/>
  <c r="M28" i="6"/>
  <c r="O25" i="3"/>
  <c r="O22" i="3"/>
  <c r="K25" i="3"/>
  <c r="M25" i="3"/>
  <c r="N22" i="3"/>
  <c r="K22" i="3"/>
  <c r="L22" i="3"/>
  <c r="M22" i="3"/>
  <c r="P25" i="3"/>
  <c r="P10" i="3"/>
  <c r="N19" i="3"/>
  <c r="P19" i="3"/>
  <c r="K16" i="3"/>
  <c r="L25" i="3"/>
  <c r="P22" i="3"/>
  <c r="N25" i="3"/>
  <c r="P16" i="8"/>
  <c r="O16" i="8"/>
  <c r="M16" i="8"/>
  <c r="L16" i="8"/>
  <c r="N16" i="8"/>
  <c r="O13" i="8"/>
  <c r="K16" i="6"/>
  <c r="M16" i="6"/>
  <c r="O16" i="6"/>
  <c r="N13" i="8"/>
  <c r="M13" i="8"/>
  <c r="P13" i="8"/>
  <c r="L13" i="8"/>
  <c r="N16" i="6"/>
  <c r="P16" i="6"/>
  <c r="P13" i="3"/>
  <c r="M13" i="3"/>
  <c r="M19" i="3"/>
  <c r="L19" i="3"/>
  <c r="L10" i="3"/>
  <c r="M10" i="3"/>
  <c r="O16" i="3"/>
  <c r="N16" i="3"/>
  <c r="O19" i="3"/>
  <c r="M16" i="3"/>
  <c r="P16" i="3"/>
  <c r="N10" i="3"/>
  <c r="L16" i="3"/>
  <c r="O10" i="3"/>
</calcChain>
</file>

<file path=xl/sharedStrings.xml><?xml version="1.0" encoding="utf-8"?>
<sst xmlns="http://schemas.openxmlformats.org/spreadsheetml/2006/main" count="468" uniqueCount="76">
  <si>
    <t xml:space="preserve">Mesure n° </t>
  </si>
  <si>
    <t>Crayon</t>
  </si>
  <si>
    <t>HB</t>
  </si>
  <si>
    <t>B</t>
  </si>
  <si>
    <t>2B</t>
  </si>
  <si>
    <t>2H</t>
  </si>
  <si>
    <t>PHOTO DU BANC</t>
  </si>
  <si>
    <t>BANC DE TEST à partir de carton (low tech)</t>
  </si>
  <si>
    <t>En fonction du rayon de courbure</t>
  </si>
  <si>
    <t>Type de papier</t>
  </si>
  <si>
    <t>Dimension Capteur</t>
  </si>
  <si>
    <t>Déformation (unités)</t>
  </si>
  <si>
    <t>Rayon de courbure (cm)</t>
  </si>
  <si>
    <t>Mesure de la résistance relative (deltaR/R0) en fonction de la déformation</t>
  </si>
  <si>
    <t xml:space="preserve">Remarques : Après le rayon de courbure à 1cm =&gt; déformation plastique de la feuille qui ne permet pas au capteur de revenir à sa </t>
  </si>
  <si>
    <t xml:space="preserve">valeur initiale de résistance </t>
  </si>
  <si>
    <t>Valeur de Vadc</t>
  </si>
  <si>
    <t>R0 après mesure</t>
  </si>
  <si>
    <t>Mesure avec capteur test n°2 =&gt; pas revenu à la même valeur de Ro finale = 3V</t>
  </si>
  <si>
    <t>Vadc après mesure</t>
  </si>
  <si>
    <t xml:space="preserve">Sans rayon </t>
  </si>
  <si>
    <t>Vadc après mesure sans rayon</t>
  </si>
  <si>
    <r>
      <rPr>
        <sz val="11"/>
        <color theme="1"/>
        <rFont val="Calibri"/>
        <family val="2"/>
      </rPr>
      <t>Δ</t>
    </r>
    <r>
      <rPr>
        <sz val="11"/>
        <color theme="1"/>
        <rFont val="Times New Roman"/>
        <family val="1"/>
      </rPr>
      <t>R/Ro</t>
    </r>
  </si>
  <si>
    <t>R1</t>
  </si>
  <si>
    <t>Vcc</t>
  </si>
  <si>
    <t>R2</t>
  </si>
  <si>
    <t>R5</t>
  </si>
  <si>
    <t>R3</t>
  </si>
  <si>
    <t>Rcap</t>
  </si>
  <si>
    <t>Ro</t>
  </si>
  <si>
    <t xml:space="preserve">Expérience en tension =&gt; photo </t>
  </si>
  <si>
    <t xml:space="preserve">Dimension du capteur </t>
  </si>
  <si>
    <t>Type de feuille</t>
  </si>
  <si>
    <t>Titre tableaux</t>
  </si>
  <si>
    <t xml:space="preserve">Expérience en compression =&gt; photo </t>
  </si>
  <si>
    <t xml:space="preserve">Eexpérimentateur coloriage </t>
  </si>
  <si>
    <t xml:space="preserve">Calvin </t>
  </si>
  <si>
    <t xml:space="preserve">Expérimentateur coloriage </t>
  </si>
  <si>
    <t>Calvin</t>
  </si>
  <si>
    <t>A</t>
  </si>
  <si>
    <t>C</t>
  </si>
  <si>
    <t>D</t>
  </si>
  <si>
    <t>E</t>
  </si>
  <si>
    <t>1 (avec scotch) _ tension</t>
  </si>
  <si>
    <t>2 (avec scotch)_tension</t>
  </si>
  <si>
    <t>* Low Tech avec déchets =&gt; bonne idée mais meilleur truc avec le carton</t>
  </si>
  <si>
    <t>Remarques datasheet</t>
  </si>
  <si>
    <t>ΔR/Ro</t>
  </si>
  <si>
    <t>3 (avec scotch)_tension</t>
  </si>
  <si>
    <t>Vadc sans scotch initiale</t>
  </si>
  <si>
    <t>Oubli</t>
  </si>
  <si>
    <t>Conclusion : Au départ, on pensait que le scotch pourrait permettre de renforcer les fibres de papier qui semblaient se déformer avec des rayons de courbure faible et "casser" le capteur.</t>
  </si>
  <si>
    <t>La tendance d'augmentation de la résistance lorsque nous diminuons le rayon de courbure est bien visible</t>
  </si>
  <si>
    <t>Supposition :  des particules du scotch bloquent la percolation des molécules de graphite et donc la circulation du courant à travers le capteur.</t>
  </si>
  <si>
    <t xml:space="preserve">De plus, pas d'amélioration puisque nous pouvons aussi observer qu'à chaque étape, après la mesure sur le rayon de courbure, le capteur ne retrouve pas sa valeur initiale en résistance voire même cela a agravé la rupture du capteur. </t>
  </si>
  <si>
    <t xml:space="preserve">Conclusion: Une tendance se forme après les 6 mesures que nous avons effectué. En moyenne, le capteur commence à se détériorer dès que le rayon de courbure est inférieur à 2cm. </t>
  </si>
  <si>
    <t xml:space="preserve">Conclusion: Une tendance se forme après les 6 mesures que nous avons effectué. En moyenne, le capteur commence à se détériorer dès que le rayon de courbure est inférieur à 3cm. </t>
  </si>
  <si>
    <t xml:space="preserve">Cependant, nous pouvons observer une augmentation initiale de la résistance entre la présence de scotch ou pas sur le même capteur ayant donc la même couche de graphite </t>
  </si>
  <si>
    <t>3H</t>
  </si>
  <si>
    <t>H</t>
  </si>
  <si>
    <t>3B</t>
  </si>
  <si>
    <t>Sans rayon</t>
  </si>
  <si>
    <t xml:space="preserve">Epaisseur ? + type papier bristol </t>
  </si>
  <si>
    <t>TENSION</t>
  </si>
  <si>
    <t xml:space="preserve">MESURE EN TENSION </t>
  </si>
  <si>
    <t xml:space="preserve">MESURE EN COMPRESSION </t>
  </si>
  <si>
    <t>2.64\</t>
  </si>
  <si>
    <t>]1.03</t>
  </si>
  <si>
    <t>\2.65</t>
  </si>
  <si>
    <t>COMPRESSION</t>
  </si>
  <si>
    <t>Grammage du papier</t>
  </si>
  <si>
    <t>160g/m^2</t>
  </si>
  <si>
    <t>Epaisseur papier</t>
  </si>
  <si>
    <t xml:space="preserve">Formule </t>
  </si>
  <si>
    <t>e/2R</t>
  </si>
  <si>
    <t>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</si>
</sst>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Times New Roman"/>
      <family val="1"/>
    </font>
    <font>
      <sz val="11"/>
      <color theme="1"/>
      <name val="Times New Roman"/>
      <family val="1"/>
    </font>
    <font>
      <sz val="11"/>
      <color theme="1"/>
      <name val="Calibri"/>
      <family val="2"/>
    </font>
    <font>
      <sz val="11"/>
      <color theme="1"/>
      <name val="Times New Roman"/>
      <family val="2"/>
    </font>
  </fonts>
  <fills count="10">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6"/>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49">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left" vertical="top"/>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Border="1" applyAlignment="1">
      <alignment vertical="center"/>
    </xf>
    <xf numFmtId="0" fontId="2"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xf>
    <xf numFmtId="0" fontId="2" fillId="0" borderId="0" xfId="0" applyFont="1" applyAlignment="1">
      <alignment vertical="center"/>
    </xf>
    <xf numFmtId="0" fontId="2" fillId="5" borderId="1" xfId="0" applyFont="1" applyFill="1" applyBorder="1" applyAlignment="1">
      <alignment horizontal="center" vertical="center"/>
    </xf>
    <xf numFmtId="0" fontId="4" fillId="2" borderId="1" xfId="0" applyFont="1" applyFill="1" applyBorder="1" applyAlignment="1">
      <alignment horizontal="center" vertical="center" wrapText="1"/>
    </xf>
    <xf numFmtId="164" fontId="2" fillId="6" borderId="0" xfId="0" applyNumberFormat="1" applyFont="1" applyFill="1"/>
    <xf numFmtId="164" fontId="2" fillId="0" borderId="0" xfId="0" applyNumberFormat="1" applyFont="1"/>
    <xf numFmtId="11" fontId="2" fillId="0" borderId="1" xfId="0" applyNumberFormat="1" applyFont="1" applyBorder="1" applyAlignment="1">
      <alignment horizontal="center" vertical="center"/>
    </xf>
    <xf numFmtId="0" fontId="2" fillId="6" borderId="0" xfId="0" applyFont="1" applyFill="1"/>
    <xf numFmtId="0" fontId="2" fillId="0" borderId="1" xfId="0" applyNumberFormat="1"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left" vertical="top"/>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2" fillId="7"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xf numFmtId="0" fontId="2" fillId="5" borderId="1" xfId="0" applyFont="1" applyFill="1" applyBorder="1" applyAlignment="1">
      <alignmen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1" fillId="9" borderId="0" xfId="0" applyFont="1" applyFill="1" applyAlignment="1">
      <alignment horizont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1" fillId="8" borderId="0" xfId="0" applyFont="1" applyFill="1" applyAlignment="1">
      <alignment horizontal="center" vertical="top"/>
    </xf>
    <xf numFmtId="0" fontId="1" fillId="4"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top" wrapText="1"/>
    </xf>
    <xf numFmtId="11" fontId="2" fillId="0" borderId="0" xfId="0" applyNumberFormat="1" applyFont="1" applyAlignment="1">
      <alignment horizontal="center" vertical="center"/>
    </xf>
    <xf numFmtId="11" fontId="2" fillId="2" borderId="1" xfId="0" applyNumberFormat="1" applyFont="1" applyFill="1" applyBorder="1" applyAlignment="1">
      <alignment horizontal="center" vertical="center"/>
    </xf>
    <xf numFmtId="0" fontId="2" fillId="3" borderId="9" xfId="0" applyFont="1" applyFill="1" applyBorder="1" applyAlignment="1">
      <alignment horizontal="center" vertical="center"/>
    </xf>
    <xf numFmtId="0" fontId="2" fillId="3"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Mesure_différents_crayons!$C$45</c:f>
              <c:strCache>
                <c:ptCount val="1"/>
                <c:pt idx="0">
                  <c:v>3B</c:v>
                </c:pt>
              </c:strCache>
            </c:strRef>
          </c:tx>
          <c:spPr>
            <a:ln w="25400" cap="rnd">
              <a:noFill/>
              <a:round/>
            </a:ln>
            <a:effectLst/>
          </c:spPr>
          <c:marker>
            <c:symbol val="circle"/>
            <c:size val="5"/>
            <c:spPr>
              <a:solidFill>
                <a:schemeClr val="accent1"/>
              </a:solidFill>
              <a:ln w="9525">
                <a:solidFill>
                  <a:schemeClr val="accent1"/>
                </a:solidFill>
              </a:ln>
              <a:effectLst/>
            </c:spPr>
          </c:marker>
          <c:xVal>
            <c:numRef>
              <c:f>Mesure_différents_crayons!$D$44:$I$44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Mesure_différents_crayons!$D$45:$I$45</c:f>
              <c:numCache>
                <c:formatCode>General</c:formatCode>
                <c:ptCount val="6"/>
                <c:pt idx="0">
                  <c:v>0</c:v>
                </c:pt>
                <c:pt idx="1">
                  <c:v>6.8627178160076893E-2</c:v>
                </c:pt>
                <c:pt idx="2">
                  <c:v>6.8627178160076893E-2</c:v>
                </c:pt>
                <c:pt idx="3">
                  <c:v>8.8996874000535645E-2</c:v>
                </c:pt>
                <c:pt idx="4">
                  <c:v>0.13966341117905862</c:v>
                </c:pt>
                <c:pt idx="5">
                  <c:v>0.28948889891778723</c:v>
                </c:pt>
              </c:numCache>
            </c:numRef>
          </c:yVal>
          <c:smooth val="0"/>
          <c:extLst>
            <c:ext xmlns:c16="http://schemas.microsoft.com/office/drawing/2014/chart" uri="{C3380CC4-5D6E-409C-BE32-E72D297353CC}">
              <c16:uniqueId val="{00000000-5ABA-47CE-B3DD-CB647135677D}"/>
            </c:ext>
          </c:extLst>
        </c:ser>
        <c:ser>
          <c:idx val="1"/>
          <c:order val="1"/>
          <c:tx>
            <c:strRef>
              <c:f>Mesure_différents_crayons!$C$46</c:f>
              <c:strCache>
                <c:ptCount val="1"/>
                <c:pt idx="0">
                  <c:v>2B</c:v>
                </c:pt>
              </c:strCache>
            </c:strRef>
          </c:tx>
          <c:spPr>
            <a:ln w="25400" cap="rnd">
              <a:noFill/>
              <a:round/>
            </a:ln>
            <a:effectLst/>
          </c:spPr>
          <c:marker>
            <c:symbol val="circle"/>
            <c:size val="5"/>
            <c:spPr>
              <a:solidFill>
                <a:schemeClr val="accent2"/>
              </a:solidFill>
              <a:ln w="9525">
                <a:solidFill>
                  <a:schemeClr val="accent2"/>
                </a:solidFill>
              </a:ln>
              <a:effectLst/>
            </c:spPr>
          </c:marker>
          <c:xVal>
            <c:numRef>
              <c:f>Mesure_différents_crayons!$D$44:$I$44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Mesure_différents_crayons!$D$46:$I$46</c:f>
              <c:numCache>
                <c:formatCode>General</c:formatCode>
                <c:ptCount val="6"/>
                <c:pt idx="0">
                  <c:v>0</c:v>
                </c:pt>
                <c:pt idx="1">
                  <c:v>5.2586255021323552E-2</c:v>
                </c:pt>
                <c:pt idx="2">
                  <c:v>5.814932726305299E-2</c:v>
                </c:pt>
                <c:pt idx="3">
                  <c:v>9.2797592420781075E-2</c:v>
                </c:pt>
                <c:pt idx="4">
                  <c:v>0.25737685191999016</c:v>
                </c:pt>
                <c:pt idx="5">
                  <c:v>0.59785563744480863</c:v>
                </c:pt>
              </c:numCache>
            </c:numRef>
          </c:yVal>
          <c:smooth val="0"/>
          <c:extLst>
            <c:ext xmlns:c16="http://schemas.microsoft.com/office/drawing/2014/chart" uri="{C3380CC4-5D6E-409C-BE32-E72D297353CC}">
              <c16:uniqueId val="{00000001-5ABA-47CE-B3DD-CB647135677D}"/>
            </c:ext>
          </c:extLst>
        </c:ser>
        <c:ser>
          <c:idx val="2"/>
          <c:order val="2"/>
          <c:tx>
            <c:strRef>
              <c:f>Mesure_différents_crayons!$C$47</c:f>
              <c:strCache>
                <c:ptCount val="1"/>
                <c:pt idx="0">
                  <c:v>B</c:v>
                </c:pt>
              </c:strCache>
            </c:strRef>
          </c:tx>
          <c:spPr>
            <a:ln w="25400" cap="rnd">
              <a:noFill/>
              <a:round/>
            </a:ln>
            <a:effectLst/>
          </c:spPr>
          <c:marker>
            <c:symbol val="circle"/>
            <c:size val="5"/>
            <c:spPr>
              <a:solidFill>
                <a:schemeClr val="accent3"/>
              </a:solidFill>
              <a:ln w="9525">
                <a:solidFill>
                  <a:schemeClr val="accent3"/>
                </a:solidFill>
              </a:ln>
              <a:effectLst/>
            </c:spPr>
          </c:marker>
          <c:xVal>
            <c:numRef>
              <c:f>Mesure_différents_crayons!$D$44:$I$44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Mesure_différents_crayons!$D$47:$I$47</c:f>
              <c:numCache>
                <c:formatCode>General</c:formatCode>
                <c:ptCount val="6"/>
                <c:pt idx="0">
                  <c:v>0</c:v>
                </c:pt>
                <c:pt idx="1">
                  <c:v>2.4423737199356782E-2</c:v>
                </c:pt>
                <c:pt idx="2">
                  <c:v>2.8991853408427658E-2</c:v>
                </c:pt>
                <c:pt idx="3">
                  <c:v>4.7674935432043701E-2</c:v>
                </c:pt>
                <c:pt idx="4">
                  <c:v>7.9510777456660034E-2</c:v>
                </c:pt>
                <c:pt idx="5">
                  <c:v>0.2485118228403185</c:v>
                </c:pt>
              </c:numCache>
            </c:numRef>
          </c:yVal>
          <c:smooth val="0"/>
          <c:extLst>
            <c:ext xmlns:c16="http://schemas.microsoft.com/office/drawing/2014/chart" uri="{C3380CC4-5D6E-409C-BE32-E72D297353CC}">
              <c16:uniqueId val="{00000002-5ABA-47CE-B3DD-CB647135677D}"/>
            </c:ext>
          </c:extLst>
        </c:ser>
        <c:ser>
          <c:idx val="3"/>
          <c:order val="3"/>
          <c:tx>
            <c:strRef>
              <c:f>Mesure_différents_crayons!$C$48</c:f>
              <c:strCache>
                <c:ptCount val="1"/>
                <c:pt idx="0">
                  <c:v>HB</c:v>
                </c:pt>
              </c:strCache>
            </c:strRef>
          </c:tx>
          <c:spPr>
            <a:ln w="25400" cap="rnd">
              <a:noFill/>
              <a:round/>
            </a:ln>
            <a:effectLst/>
          </c:spPr>
          <c:marker>
            <c:symbol val="circle"/>
            <c:size val="5"/>
            <c:spPr>
              <a:solidFill>
                <a:schemeClr val="accent4"/>
              </a:solidFill>
              <a:ln w="9525">
                <a:solidFill>
                  <a:schemeClr val="accent4"/>
                </a:solidFill>
              </a:ln>
              <a:effectLst/>
            </c:spPr>
          </c:marker>
          <c:xVal>
            <c:numRef>
              <c:f>Mesure_différents_crayons!$D$44:$I$44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Mesure_différents_crayons!$D$48:$I$48</c:f>
              <c:numCache>
                <c:formatCode>General</c:formatCode>
                <c:ptCount val="6"/>
                <c:pt idx="0">
                  <c:v>0</c:v>
                </c:pt>
                <c:pt idx="1">
                  <c:v>9.1028058272377449E-2</c:v>
                </c:pt>
                <c:pt idx="2">
                  <c:v>0.13224831107496338</c:v>
                </c:pt>
                <c:pt idx="3">
                  <c:v>0.2002617281992306</c:v>
                </c:pt>
                <c:pt idx="4">
                  <c:v>0.33376954699871775</c:v>
                </c:pt>
                <c:pt idx="5">
                  <c:v>0.66753909399743527</c:v>
                </c:pt>
              </c:numCache>
            </c:numRef>
          </c:yVal>
          <c:smooth val="0"/>
          <c:extLst>
            <c:ext xmlns:c16="http://schemas.microsoft.com/office/drawing/2014/chart" uri="{C3380CC4-5D6E-409C-BE32-E72D297353CC}">
              <c16:uniqueId val="{00000003-5ABA-47CE-B3DD-CB647135677D}"/>
            </c:ext>
          </c:extLst>
        </c:ser>
        <c:ser>
          <c:idx val="4"/>
          <c:order val="4"/>
          <c:tx>
            <c:strRef>
              <c:f>Mesure_différents_crayons!$C$49</c:f>
              <c:strCache>
                <c:ptCount val="1"/>
                <c:pt idx="0">
                  <c:v>H</c:v>
                </c:pt>
              </c:strCache>
            </c:strRef>
          </c:tx>
          <c:spPr>
            <a:ln w="25400" cap="rnd">
              <a:noFill/>
              <a:round/>
            </a:ln>
            <a:effectLst/>
          </c:spPr>
          <c:marker>
            <c:symbol val="circle"/>
            <c:size val="5"/>
            <c:spPr>
              <a:solidFill>
                <a:schemeClr val="accent5"/>
              </a:solidFill>
              <a:ln w="9525">
                <a:solidFill>
                  <a:schemeClr val="accent5"/>
                </a:solidFill>
              </a:ln>
              <a:effectLst/>
            </c:spPr>
          </c:marker>
          <c:xVal>
            <c:numRef>
              <c:f>Mesure_différents_crayons!$D$44:$I$44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Mesure_différents_crayons!$D$49:$I$49</c:f>
              <c:numCache>
                <c:formatCode>General</c:formatCode>
                <c:ptCount val="6"/>
                <c:pt idx="0">
                  <c:v>0</c:v>
                </c:pt>
                <c:pt idx="1">
                  <c:v>8.6211726056678581E-2</c:v>
                </c:pt>
                <c:pt idx="2">
                  <c:v>0.13306164118805086</c:v>
                </c:pt>
                <c:pt idx="3">
                  <c:v>0.13306164118805086</c:v>
                </c:pt>
                <c:pt idx="4">
                  <c:v>0.15802546457921965</c:v>
                </c:pt>
                <c:pt idx="5">
                  <c:v>0.24975604921868647</c:v>
                </c:pt>
              </c:numCache>
            </c:numRef>
          </c:yVal>
          <c:smooth val="0"/>
          <c:extLst>
            <c:ext xmlns:c16="http://schemas.microsoft.com/office/drawing/2014/chart" uri="{C3380CC4-5D6E-409C-BE32-E72D297353CC}">
              <c16:uniqueId val="{00000004-5ABA-47CE-B3DD-CB647135677D}"/>
            </c:ext>
          </c:extLst>
        </c:ser>
        <c:ser>
          <c:idx val="5"/>
          <c:order val="5"/>
          <c:tx>
            <c:strRef>
              <c:f>Mesure_différents_crayons!$C$50</c:f>
              <c:strCache>
                <c:ptCount val="1"/>
                <c:pt idx="0">
                  <c:v>2H</c:v>
                </c:pt>
              </c:strCache>
            </c:strRef>
          </c:tx>
          <c:spPr>
            <a:ln w="25400" cap="rnd">
              <a:noFill/>
              <a:round/>
            </a:ln>
            <a:effectLst/>
          </c:spPr>
          <c:marker>
            <c:symbol val="circle"/>
            <c:size val="5"/>
            <c:spPr>
              <a:solidFill>
                <a:schemeClr val="accent6"/>
              </a:solidFill>
              <a:ln w="9525">
                <a:solidFill>
                  <a:schemeClr val="accent6"/>
                </a:solidFill>
              </a:ln>
              <a:effectLst/>
            </c:spPr>
          </c:marker>
          <c:xVal>
            <c:numRef>
              <c:f>Mesure_différents_crayons!$D$44:$I$44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Mesure_différents_crayons!$D$50:$I$50</c:f>
              <c:numCache>
                <c:formatCode>General</c:formatCode>
                <c:ptCount val="6"/>
                <c:pt idx="0">
                  <c:v>0</c:v>
                </c:pt>
                <c:pt idx="1">
                  <c:v>0.23093019597513811</c:v>
                </c:pt>
                <c:pt idx="2">
                  <c:v>0.33356583863075528</c:v>
                </c:pt>
                <c:pt idx="3">
                  <c:v>0.33356583863075528</c:v>
                </c:pt>
                <c:pt idx="4">
                  <c:v>0.45486250722375698</c:v>
                </c:pt>
                <c:pt idx="5">
                  <c:v>0.45486250722375698</c:v>
                </c:pt>
              </c:numCache>
            </c:numRef>
          </c:yVal>
          <c:smooth val="0"/>
          <c:extLst>
            <c:ext xmlns:c16="http://schemas.microsoft.com/office/drawing/2014/chart" uri="{C3380CC4-5D6E-409C-BE32-E72D297353CC}">
              <c16:uniqueId val="{00000006-5ABA-47CE-B3DD-CB647135677D}"/>
            </c:ext>
          </c:extLst>
        </c:ser>
        <c:ser>
          <c:idx val="6"/>
          <c:order val="6"/>
          <c:tx>
            <c:strRef>
              <c:f>Mesure_différents_crayons!$C$51</c:f>
              <c:strCache>
                <c:ptCount val="1"/>
                <c:pt idx="0">
                  <c:v>3H</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Mesure_différents_crayons!$D$44:$I$44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Mesure_différents_crayons!$D$51:$I$51</c:f>
              <c:numCache>
                <c:formatCode>General</c:formatCode>
                <c:ptCount val="6"/>
                <c:pt idx="0">
                  <c:v>0</c:v>
                </c:pt>
                <c:pt idx="1">
                  <c:v>0.81925252445139818</c:v>
                </c:pt>
                <c:pt idx="2">
                  <c:v>1.0013086409961534</c:v>
                </c:pt>
                <c:pt idx="3">
                  <c:v>1.144352732567032</c:v>
                </c:pt>
                <c:pt idx="4">
                  <c:v>1.3094036074565081</c:v>
                </c:pt>
                <c:pt idx="5">
                  <c:v>0.33376954699871775</c:v>
                </c:pt>
              </c:numCache>
            </c:numRef>
          </c:yVal>
          <c:smooth val="0"/>
          <c:extLst>
            <c:ext xmlns:c16="http://schemas.microsoft.com/office/drawing/2014/chart" uri="{C3380CC4-5D6E-409C-BE32-E72D297353CC}">
              <c16:uniqueId val="{00000007-5ABA-47CE-B3DD-CB647135677D}"/>
            </c:ext>
          </c:extLst>
        </c:ser>
        <c:dLbls>
          <c:showLegendKey val="0"/>
          <c:showVal val="0"/>
          <c:showCatName val="0"/>
          <c:showSerName val="0"/>
          <c:showPercent val="0"/>
          <c:showBubbleSize val="0"/>
        </c:dLbls>
        <c:axId val="538530000"/>
        <c:axId val="538531968"/>
      </c:scatterChart>
      <c:valAx>
        <c:axId val="53853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31968"/>
        <c:crosses val="autoZero"/>
        <c:crossBetween val="midCat"/>
      </c:valAx>
      <c:valAx>
        <c:axId val="53853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530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533400</xdr:colOff>
      <xdr:row>64</xdr:row>
      <xdr:rowOff>134471</xdr:rowOff>
    </xdr:from>
    <xdr:to>
      <xdr:col>12</xdr:col>
      <xdr:colOff>762000</xdr:colOff>
      <xdr:row>86</xdr:row>
      <xdr:rowOff>26894</xdr:rowOff>
    </xdr:to>
    <xdr:graphicFrame macro="">
      <xdr:nvGraphicFramePr>
        <xdr:cNvPr id="2" name="Chart 1">
          <a:extLst>
            <a:ext uri="{FF2B5EF4-FFF2-40B4-BE49-F238E27FC236}">
              <a16:creationId xmlns:a16="http://schemas.microsoft.com/office/drawing/2014/main" id="{E29F59F2-DAFA-4FFD-90D1-23FA82303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A39B-B92C-4221-8ED7-A2CE39FFFBD7}">
  <dimension ref="A1:P27"/>
  <sheetViews>
    <sheetView topLeftCell="A9" workbookViewId="0">
      <selection activeCell="K13" sqref="K13:P13"/>
    </sheetView>
  </sheetViews>
  <sheetFormatPr defaultColWidth="11.5546875" defaultRowHeight="13.8" x14ac:dyDescent="0.25"/>
  <cols>
    <col min="1" max="16384" width="11.5546875" style="11"/>
  </cols>
  <sheetData>
    <row r="1" spans="1:16" x14ac:dyDescent="0.25">
      <c r="B1" s="11" t="s">
        <v>30</v>
      </c>
      <c r="J1" s="17" t="s">
        <v>23</v>
      </c>
      <c r="K1" s="17">
        <v>100000</v>
      </c>
      <c r="L1" s="17" t="s">
        <v>24</v>
      </c>
      <c r="M1" s="11">
        <v>5</v>
      </c>
    </row>
    <row r="2" spans="1:16" x14ac:dyDescent="0.25">
      <c r="B2" s="11" t="s">
        <v>31</v>
      </c>
      <c r="J2" s="17" t="s">
        <v>25</v>
      </c>
      <c r="K2" s="17">
        <v>1000</v>
      </c>
      <c r="L2" s="17" t="s">
        <v>26</v>
      </c>
      <c r="M2" s="11">
        <f>10*1000</f>
        <v>10000</v>
      </c>
    </row>
    <row r="3" spans="1:16" x14ac:dyDescent="0.25">
      <c r="B3" s="11" t="s">
        <v>32</v>
      </c>
      <c r="J3" s="11" t="s">
        <v>27</v>
      </c>
      <c r="K3" s="11">
        <v>100000</v>
      </c>
      <c r="L3" s="17"/>
    </row>
    <row r="4" spans="1:16" x14ac:dyDescent="0.25">
      <c r="B4" s="11" t="s">
        <v>37</v>
      </c>
      <c r="D4" s="11" t="s">
        <v>38</v>
      </c>
      <c r="L4" s="17"/>
    </row>
    <row r="5" spans="1:16" x14ac:dyDescent="0.25">
      <c r="B5" s="19" t="s">
        <v>33</v>
      </c>
      <c r="C5" s="19"/>
      <c r="D5" s="19"/>
      <c r="E5" s="19"/>
      <c r="F5" s="19"/>
      <c r="G5" s="19"/>
      <c r="H5" s="19"/>
      <c r="I5" s="19"/>
      <c r="J5" s="19"/>
      <c r="K5" s="19"/>
      <c r="L5" s="16"/>
      <c r="M5" s="19"/>
      <c r="N5" s="19"/>
      <c r="O5" s="19"/>
      <c r="P5" s="19"/>
    </row>
    <row r="6" spans="1:16" x14ac:dyDescent="0.25">
      <c r="L6" s="17"/>
    </row>
    <row r="7" spans="1:16" x14ac:dyDescent="0.25">
      <c r="A7" s="1"/>
      <c r="B7" s="1"/>
      <c r="D7" s="30" t="s">
        <v>12</v>
      </c>
      <c r="E7" s="31"/>
      <c r="F7" s="31"/>
      <c r="G7" s="31"/>
      <c r="H7" s="32"/>
      <c r="L7" s="30" t="s">
        <v>12</v>
      </c>
      <c r="M7" s="31"/>
      <c r="N7" s="31"/>
      <c r="O7" s="31"/>
      <c r="P7" s="32"/>
    </row>
    <row r="8" spans="1:16" x14ac:dyDescent="0.25">
      <c r="A8" s="7" t="s">
        <v>0</v>
      </c>
      <c r="B8" s="1"/>
      <c r="C8" s="2" t="s">
        <v>20</v>
      </c>
      <c r="D8" s="2">
        <v>5</v>
      </c>
      <c r="E8" s="2">
        <v>4</v>
      </c>
      <c r="F8" s="2">
        <v>3</v>
      </c>
      <c r="G8" s="2">
        <v>2</v>
      </c>
      <c r="H8" s="2">
        <v>1</v>
      </c>
      <c r="J8" s="1"/>
      <c r="K8" s="2" t="s">
        <v>29</v>
      </c>
      <c r="L8" s="2">
        <v>5</v>
      </c>
      <c r="M8" s="2">
        <v>4</v>
      </c>
      <c r="N8" s="2">
        <v>3</v>
      </c>
      <c r="O8" s="2">
        <v>2</v>
      </c>
      <c r="P8" s="2">
        <f>1/1</f>
        <v>1</v>
      </c>
    </row>
    <row r="9" spans="1:16" ht="27.6" x14ac:dyDescent="0.25">
      <c r="A9" s="34">
        <v>1</v>
      </c>
      <c r="B9" s="10" t="s">
        <v>16</v>
      </c>
      <c r="C9" s="4">
        <v>0.3</v>
      </c>
      <c r="D9" s="4">
        <v>0.35</v>
      </c>
      <c r="E9" s="4">
        <v>0.32</v>
      </c>
      <c r="F9" s="25">
        <v>0.25</v>
      </c>
      <c r="G9" s="25">
        <v>0.23</v>
      </c>
      <c r="H9" s="4">
        <v>0.15</v>
      </c>
      <c r="J9" s="15" t="s">
        <v>28</v>
      </c>
      <c r="K9" s="18">
        <f t="shared" ref="K9:P9" si="0">($K$1/$K$2)*(($K$2+$K$3)*$M$1/C9)-$K$1-$M$2</f>
        <v>168223333.33333334</v>
      </c>
      <c r="L9" s="18">
        <f t="shared" si="0"/>
        <v>144175714.2857143</v>
      </c>
      <c r="M9" s="18">
        <f t="shared" si="0"/>
        <v>157702500</v>
      </c>
      <c r="N9" s="18">
        <f t="shared" si="0"/>
        <v>201890000</v>
      </c>
      <c r="O9" s="18">
        <f t="shared" si="0"/>
        <v>219455217.39130434</v>
      </c>
      <c r="P9" s="18">
        <f t="shared" si="0"/>
        <v>336556666.66666669</v>
      </c>
    </row>
    <row r="10" spans="1:16" ht="41.4" x14ac:dyDescent="0.25">
      <c r="A10" s="34"/>
      <c r="B10" s="10" t="s">
        <v>21</v>
      </c>
      <c r="C10" s="14"/>
      <c r="D10" s="4">
        <v>0.3</v>
      </c>
      <c r="E10" s="4">
        <v>0.3</v>
      </c>
      <c r="F10" s="25">
        <v>0.3</v>
      </c>
      <c r="G10" s="25">
        <v>0.24</v>
      </c>
      <c r="H10" s="4">
        <v>0.18</v>
      </c>
      <c r="J10" s="15" t="s">
        <v>22</v>
      </c>
      <c r="K10" s="4">
        <f>(K9-$K$9)/$K$9</f>
        <v>0</v>
      </c>
      <c r="L10" s="4">
        <f t="shared" ref="L10:P10" si="1">(L9-$K$9)/$K$9</f>
        <v>-0.1429505560918167</v>
      </c>
      <c r="M10" s="4">
        <f t="shared" si="1"/>
        <v>-6.2540868290169874E-2</v>
      </c>
      <c r="N10" s="4">
        <f t="shared" si="1"/>
        <v>0.20013077852854333</v>
      </c>
      <c r="O10" s="4">
        <f t="shared" si="1"/>
        <v>0.30454683689126161</v>
      </c>
      <c r="P10" s="4">
        <f t="shared" si="1"/>
        <v>1.0006538926427171</v>
      </c>
    </row>
    <row r="11" spans="1:16" x14ac:dyDescent="0.25">
      <c r="A11" s="9"/>
      <c r="C11" s="1"/>
      <c r="D11" s="1"/>
      <c r="E11" s="1"/>
      <c r="F11" s="1"/>
      <c r="G11" s="1"/>
      <c r="H11" s="1"/>
    </row>
    <row r="12" spans="1:16" ht="27.6" x14ac:dyDescent="0.25">
      <c r="A12" s="34">
        <v>2</v>
      </c>
      <c r="B12" s="10" t="s">
        <v>16</v>
      </c>
      <c r="C12" s="4">
        <v>0.35</v>
      </c>
      <c r="D12" s="4">
        <v>0.3</v>
      </c>
      <c r="E12" s="4">
        <v>0.22</v>
      </c>
      <c r="F12" s="25">
        <v>0.15</v>
      </c>
      <c r="G12" s="25">
        <v>0.12</v>
      </c>
      <c r="H12" s="4">
        <v>0.14000000000000001</v>
      </c>
      <c r="J12" s="15" t="s">
        <v>28</v>
      </c>
      <c r="K12" s="18">
        <f t="shared" ref="K12:P12" si="2">($K$1/$K$2)*(($K$2+$K$3)*$M$1/C12)-$K$1-$M$2</f>
        <v>144175714.2857143</v>
      </c>
      <c r="L12" s="18">
        <f t="shared" si="2"/>
        <v>168223333.33333334</v>
      </c>
      <c r="M12" s="18">
        <f t="shared" si="2"/>
        <v>229435454.54545453</v>
      </c>
      <c r="N12" s="18">
        <f t="shared" si="2"/>
        <v>336556666.66666669</v>
      </c>
      <c r="O12" s="18">
        <f t="shared" si="2"/>
        <v>420723333.33333337</v>
      </c>
      <c r="P12" s="18">
        <f t="shared" si="2"/>
        <v>360604285.71428567</v>
      </c>
    </row>
    <row r="13" spans="1:16" ht="41.4" x14ac:dyDescent="0.25">
      <c r="A13" s="34"/>
      <c r="B13" s="10" t="s">
        <v>21</v>
      </c>
      <c r="C13" s="14"/>
      <c r="D13" s="4">
        <v>0.35</v>
      </c>
      <c r="E13" s="4">
        <v>0.31</v>
      </c>
      <c r="F13" s="25">
        <v>0.3</v>
      </c>
      <c r="G13" s="25">
        <v>0.18</v>
      </c>
      <c r="H13" s="4">
        <v>0.23</v>
      </c>
      <c r="J13" s="15" t="s">
        <v>22</v>
      </c>
      <c r="K13" s="4">
        <f>(K12-$K$12)/$K$12</f>
        <v>0</v>
      </c>
      <c r="L13" s="4">
        <f t="shared" ref="L13:P13" si="3">(L12-$K$12)/$K$12</f>
        <v>0.16679382631643264</v>
      </c>
      <c r="M13" s="4">
        <f t="shared" si="3"/>
        <v>0.59135992966735196</v>
      </c>
      <c r="N13" s="4">
        <f t="shared" si="3"/>
        <v>1.3343506105314613</v>
      </c>
      <c r="O13" s="4">
        <f t="shared" si="3"/>
        <v>1.9181290026389759</v>
      </c>
      <c r="P13" s="4">
        <f t="shared" si="3"/>
        <v>1.5011444368478934</v>
      </c>
    </row>
    <row r="14" spans="1:16" x14ac:dyDescent="0.25">
      <c r="A14" s="13"/>
    </row>
    <row r="15" spans="1:16" ht="27.6" x14ac:dyDescent="0.25">
      <c r="A15" s="33">
        <v>3</v>
      </c>
      <c r="B15" s="10" t="s">
        <v>16</v>
      </c>
      <c r="C15" s="4">
        <v>0.51</v>
      </c>
      <c r="D15" s="4">
        <v>0.45</v>
      </c>
      <c r="E15" s="4">
        <v>0.4</v>
      </c>
      <c r="F15" s="25">
        <v>0.39</v>
      </c>
      <c r="G15" s="25">
        <v>0.37</v>
      </c>
      <c r="H15" s="4">
        <v>0.3</v>
      </c>
      <c r="J15" s="15" t="s">
        <v>28</v>
      </c>
      <c r="K15" s="18">
        <f t="shared" ref="K15:P15" si="4">($K$1/$K$2)*(($K$2+$K$3)*$M$1/C15)-$K$1-$M$2</f>
        <v>98909607.843137249</v>
      </c>
      <c r="L15" s="18">
        <f t="shared" si="4"/>
        <v>112112222.22222222</v>
      </c>
      <c r="M15" s="18">
        <f t="shared" si="4"/>
        <v>126140000</v>
      </c>
      <c r="N15" s="18">
        <f t="shared" si="4"/>
        <v>129377179.48717947</v>
      </c>
      <c r="O15" s="18">
        <f t="shared" si="4"/>
        <v>136376486.48648649</v>
      </c>
      <c r="P15" s="18">
        <f t="shared" si="4"/>
        <v>168223333.33333334</v>
      </c>
    </row>
    <row r="16" spans="1:16" ht="41.4" x14ac:dyDescent="0.25">
      <c r="A16" s="33"/>
      <c r="B16" s="10" t="s">
        <v>21</v>
      </c>
      <c r="C16" s="14"/>
      <c r="D16" s="4">
        <v>0.51</v>
      </c>
      <c r="E16" s="4">
        <v>0.45</v>
      </c>
      <c r="F16" s="25">
        <v>0.5</v>
      </c>
      <c r="G16" s="25">
        <v>0.39</v>
      </c>
      <c r="H16" s="4">
        <v>0.33</v>
      </c>
      <c r="J16" s="15" t="s">
        <v>22</v>
      </c>
      <c r="K16" s="4">
        <f>(K15-$K$9)/$K$9</f>
        <v>-0.41203395579405999</v>
      </c>
      <c r="L16" s="4">
        <f t="shared" ref="L16" si="5">(L15-$K$9)/$K$9</f>
        <v>-0.33355129754757235</v>
      </c>
      <c r="M16" s="4">
        <f t="shared" ref="M16" si="6">(M15-$K$9)/$K$9</f>
        <v>-0.25016347316067927</v>
      </c>
      <c r="N16" s="4">
        <f t="shared" ref="N16" si="7">(N15-$K$9)/$K$9</f>
        <v>-0.23092012907139636</v>
      </c>
      <c r="O16" s="4">
        <f t="shared" ref="O16" si="8">(O15-$K$9)/$K$9</f>
        <v>-0.18931289860808159</v>
      </c>
      <c r="P16" s="4">
        <f t="shared" ref="P16" si="9">(P15-$K$9)/$K$9</f>
        <v>0</v>
      </c>
    </row>
    <row r="17" spans="1:16" x14ac:dyDescent="0.25">
      <c r="A17" s="13"/>
    </row>
    <row r="18" spans="1:16" ht="27.6" x14ac:dyDescent="0.25">
      <c r="A18" s="33">
        <v>4</v>
      </c>
      <c r="B18" s="10" t="s">
        <v>16</v>
      </c>
      <c r="C18" s="4">
        <v>0.6</v>
      </c>
      <c r="D18" s="4">
        <v>0.55000000000000004</v>
      </c>
      <c r="E18" s="4">
        <v>0.53</v>
      </c>
      <c r="F18" s="25">
        <v>0.5</v>
      </c>
      <c r="G18" s="25">
        <v>0.45</v>
      </c>
      <c r="H18" s="4">
        <v>0.36</v>
      </c>
      <c r="J18" s="15" t="s">
        <v>28</v>
      </c>
      <c r="K18" s="18">
        <f t="shared" ref="K18:P18" si="10">($K$1/$K$2)*(($K$2+$K$3)*$M$1/C18)-$K$1-$M$2</f>
        <v>84056666.666666672</v>
      </c>
      <c r="L18" s="18">
        <f t="shared" si="10"/>
        <v>91708181.818181813</v>
      </c>
      <c r="M18" s="18">
        <f t="shared" si="10"/>
        <v>95173018.867924511</v>
      </c>
      <c r="N18" s="18">
        <f t="shared" si="10"/>
        <v>100890000</v>
      </c>
      <c r="O18" s="18">
        <f t="shared" si="10"/>
        <v>112112222.22222222</v>
      </c>
      <c r="P18" s="18">
        <f t="shared" si="10"/>
        <v>140167777.77777776</v>
      </c>
    </row>
    <row r="19" spans="1:16" ht="41.4" x14ac:dyDescent="0.25">
      <c r="A19" s="33"/>
      <c r="B19" s="10" t="s">
        <v>21</v>
      </c>
      <c r="C19" s="14"/>
      <c r="D19" s="4">
        <v>0.6</v>
      </c>
      <c r="E19" s="4">
        <v>0.6</v>
      </c>
      <c r="F19" s="25">
        <v>0.57999999999999996</v>
      </c>
      <c r="G19" s="25">
        <v>0.52</v>
      </c>
      <c r="H19" s="4">
        <v>0.48</v>
      </c>
      <c r="J19" s="15" t="s">
        <v>22</v>
      </c>
      <c r="K19" s="4">
        <f>(K18-$K$18)/$K$18</f>
        <v>0</v>
      </c>
      <c r="L19" s="4">
        <f t="shared" ref="L19:P19" si="11">(L18-$K$18)/$K$18</f>
        <v>9.1028058272377449E-2</v>
      </c>
      <c r="M19" s="4">
        <f t="shared" si="11"/>
        <v>0.13224831107496338</v>
      </c>
      <c r="N19" s="4">
        <f t="shared" si="11"/>
        <v>0.2002617281992306</v>
      </c>
      <c r="O19" s="4">
        <f t="shared" si="11"/>
        <v>0.33376954699871775</v>
      </c>
      <c r="P19" s="4">
        <f t="shared" si="11"/>
        <v>0.66753909399743527</v>
      </c>
    </row>
    <row r="20" spans="1:16" x14ac:dyDescent="0.25">
      <c r="A20" s="13"/>
    </row>
    <row r="21" spans="1:16" ht="27.6" x14ac:dyDescent="0.25">
      <c r="A21" s="33">
        <v>5</v>
      </c>
      <c r="B21" s="10" t="s">
        <v>16</v>
      </c>
      <c r="C21" s="4">
        <v>0.42</v>
      </c>
      <c r="D21" s="4">
        <v>0.38</v>
      </c>
      <c r="E21" s="4">
        <v>0.36</v>
      </c>
      <c r="F21" s="25">
        <v>0.35</v>
      </c>
      <c r="G21" s="25">
        <v>0.32</v>
      </c>
      <c r="H21" s="4">
        <v>0.24</v>
      </c>
      <c r="J21" s="10" t="s">
        <v>16</v>
      </c>
      <c r="K21" s="18">
        <f t="shared" ref="K21" si="12">($K$1/$K$2)*(($K$2+$K$3)*$M$1/C21)-$K$1-$M$2</f>
        <v>120128095.23809524</v>
      </c>
      <c r="L21" s="18">
        <f t="shared" ref="L21" si="13">($K$1/$K$2)*(($K$2+$K$3)*$M$1/D21)-$K$1-$M$2</f>
        <v>132784736.84210525</v>
      </c>
      <c r="M21" s="18">
        <f t="shared" ref="M21" si="14">($K$1/$K$2)*(($K$2+$K$3)*$M$1/E21)-$K$1-$M$2</f>
        <v>140167777.77777776</v>
      </c>
      <c r="N21" s="18">
        <f t="shared" ref="N21" si="15">($K$1/$K$2)*(($K$2+$K$3)*$M$1/F21)-$K$1-$M$2</f>
        <v>144175714.2857143</v>
      </c>
      <c r="O21" s="18">
        <f t="shared" ref="O21" si="16">($K$1/$K$2)*(($K$2+$K$3)*$M$1/G21)-$K$1-$M$2</f>
        <v>157702500</v>
      </c>
      <c r="P21" s="18">
        <f t="shared" ref="P21" si="17">($K$1/$K$2)*(($K$2+$K$3)*$M$1/H21)-$K$1-$M$2</f>
        <v>210306666.66666669</v>
      </c>
    </row>
    <row r="22" spans="1:16" ht="41.4" x14ac:dyDescent="0.25">
      <c r="A22" s="33"/>
      <c r="B22" s="10" t="s">
        <v>21</v>
      </c>
      <c r="C22" s="14"/>
      <c r="D22" s="4">
        <v>0.42</v>
      </c>
      <c r="E22" s="4">
        <v>0.42</v>
      </c>
      <c r="F22" s="25">
        <v>0.42</v>
      </c>
      <c r="G22" s="25">
        <v>0.38</v>
      </c>
      <c r="H22" s="4">
        <v>0.3</v>
      </c>
      <c r="J22" s="10" t="s">
        <v>19</v>
      </c>
      <c r="K22" s="4">
        <f>(K21-$K$18)/$K$18</f>
        <v>0.4291322747126371</v>
      </c>
      <c r="L22" s="4">
        <f t="shared" ref="L22:P22" si="18">(L21-$K$18)/$K$18</f>
        <v>0.57970500268198333</v>
      </c>
      <c r="M22" s="4">
        <f t="shared" si="18"/>
        <v>0.66753909399743527</v>
      </c>
      <c r="N22" s="4">
        <f t="shared" si="18"/>
        <v>0.71522045785439536</v>
      </c>
      <c r="O22" s="4">
        <f t="shared" si="18"/>
        <v>0.87614506087163413</v>
      </c>
      <c r="P22" s="4">
        <f t="shared" si="18"/>
        <v>1.5019629614942303</v>
      </c>
    </row>
    <row r="23" spans="1:16" x14ac:dyDescent="0.25">
      <c r="A23" s="13"/>
    </row>
    <row r="24" spans="1:16" ht="27.6" x14ac:dyDescent="0.25">
      <c r="A24" s="33">
        <v>6</v>
      </c>
      <c r="B24" s="10" t="s">
        <v>16</v>
      </c>
      <c r="C24" s="4">
        <v>1.34</v>
      </c>
      <c r="D24" s="4">
        <v>1.28</v>
      </c>
      <c r="E24" s="4">
        <v>1.26</v>
      </c>
      <c r="F24" s="4">
        <v>1.21</v>
      </c>
      <c r="G24" s="25">
        <v>1.1299999999999999</v>
      </c>
      <c r="H24" s="25">
        <v>0.88</v>
      </c>
      <c r="J24" s="10" t="s">
        <v>16</v>
      </c>
      <c r="K24" s="18">
        <f t="shared" ref="K24" si="19">($K$1/$K$2)*(($K$2+$K$3)*$M$1/C24)-$K$1-$M$2</f>
        <v>37576567.164179102</v>
      </c>
      <c r="L24" s="18">
        <f t="shared" ref="L24" si="20">($K$1/$K$2)*(($K$2+$K$3)*$M$1/D24)-$K$1-$M$2</f>
        <v>39343125</v>
      </c>
      <c r="M24" s="18">
        <f t="shared" ref="M24" si="21">($K$1/$K$2)*(($K$2+$K$3)*$M$1/E24)-$K$1-$M$2</f>
        <v>39969365.079365075</v>
      </c>
      <c r="N24" s="18">
        <f t="shared" ref="N24" si="22">($K$1/$K$2)*(($K$2+$K$3)*$M$1/F24)-$K$1-$M$2</f>
        <v>41625537.190082647</v>
      </c>
      <c r="O24" s="18">
        <f t="shared" ref="O24" si="23">($K$1/$K$2)*(($K$2+$K$3)*$M$1/G24)-$K$1-$M$2</f>
        <v>44580265.486725673</v>
      </c>
      <c r="P24" s="18">
        <f t="shared" ref="P24" si="24">($K$1/$K$2)*(($K$2+$K$3)*$M$1/H24)-$K$1-$M$2</f>
        <v>57276363.636363633</v>
      </c>
    </row>
    <row r="25" spans="1:16" ht="41.4" x14ac:dyDescent="0.25">
      <c r="A25" s="33"/>
      <c r="B25" s="10" t="s">
        <v>21</v>
      </c>
      <c r="C25" s="14"/>
      <c r="D25" s="4">
        <v>1.34</v>
      </c>
      <c r="E25" s="4">
        <v>1.34</v>
      </c>
      <c r="F25" s="4">
        <v>1.34</v>
      </c>
      <c r="G25" s="25">
        <v>1.32</v>
      </c>
      <c r="H25" s="25">
        <v>1.1200000000000001</v>
      </c>
      <c r="J25" s="10" t="s">
        <v>17</v>
      </c>
      <c r="K25" s="4">
        <f>(K24-$K$18)/$K$18</f>
        <v>-0.55296148831130865</v>
      </c>
      <c r="L25" s="4">
        <f t="shared" ref="L25:P25" si="25">(L24-$K$18)/$K$18</f>
        <v>-0.53194521552920648</v>
      </c>
      <c r="M25" s="4">
        <f t="shared" si="25"/>
        <v>-0.52449500242655667</v>
      </c>
      <c r="N25" s="4">
        <f t="shared" si="25"/>
        <v>-0.50479195951045752</v>
      </c>
      <c r="O25" s="4">
        <f t="shared" si="25"/>
        <v>-0.46964033604244354</v>
      </c>
      <c r="P25" s="4">
        <f t="shared" si="25"/>
        <v>-0.31859820395332161</v>
      </c>
    </row>
    <row r="27" spans="1:16" x14ac:dyDescent="0.25">
      <c r="B27" s="11" t="s">
        <v>56</v>
      </c>
    </row>
  </sheetData>
  <mergeCells count="8">
    <mergeCell ref="L7:P7"/>
    <mergeCell ref="A18:A19"/>
    <mergeCell ref="A21:A22"/>
    <mergeCell ref="A24:A25"/>
    <mergeCell ref="A9:A10"/>
    <mergeCell ref="A12:A13"/>
    <mergeCell ref="A15:A16"/>
    <mergeCell ref="D7:H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CB3B-6949-485A-BD26-0AE53459D1FC}">
  <dimension ref="A1:V63"/>
  <sheetViews>
    <sheetView tabSelected="1" topLeftCell="B53" zoomScale="85" zoomScaleNormal="85" workbookViewId="0">
      <selection activeCell="O83" sqref="O83"/>
    </sheetView>
  </sheetViews>
  <sheetFormatPr defaultColWidth="11.5546875" defaultRowHeight="13.8" x14ac:dyDescent="0.3"/>
  <cols>
    <col min="1" max="1" width="14.109375" style="1" customWidth="1"/>
    <col min="2" max="16384" width="11.5546875" style="1"/>
  </cols>
  <sheetData>
    <row r="1" spans="1:12" x14ac:dyDescent="0.3">
      <c r="A1" s="41" t="s">
        <v>7</v>
      </c>
      <c r="B1" s="41"/>
      <c r="C1" s="41"/>
      <c r="D1" s="41"/>
      <c r="E1" s="41"/>
      <c r="F1" s="41"/>
      <c r="G1" s="41"/>
      <c r="H1" s="41"/>
      <c r="I1" s="41"/>
      <c r="L1" s="5" t="s">
        <v>46</v>
      </c>
    </row>
    <row r="2" spans="1:12" x14ac:dyDescent="0.3">
      <c r="A2" s="41"/>
      <c r="B2" s="41"/>
      <c r="C2" s="41"/>
      <c r="D2" s="41"/>
      <c r="E2" s="41"/>
      <c r="F2" s="41"/>
      <c r="G2" s="41"/>
      <c r="H2" s="41"/>
      <c r="I2" s="41"/>
      <c r="L2" s="22" t="s">
        <v>45</v>
      </c>
    </row>
    <row r="4" spans="1:12" x14ac:dyDescent="0.3">
      <c r="A4" s="5" t="s">
        <v>6</v>
      </c>
    </row>
    <row r="5" spans="1:12" x14ac:dyDescent="0.3">
      <c r="A5" s="5"/>
    </row>
    <row r="6" spans="1:12" x14ac:dyDescent="0.3">
      <c r="A6" s="5"/>
    </row>
    <row r="7" spans="1:12" ht="27.6" x14ac:dyDescent="0.3">
      <c r="A7" s="44" t="s">
        <v>70</v>
      </c>
      <c r="B7" s="1" t="s">
        <v>71</v>
      </c>
    </row>
    <row r="8" spans="1:12" x14ac:dyDescent="0.3">
      <c r="A8" s="5" t="s">
        <v>72</v>
      </c>
      <c r="B8" s="45">
        <v>1.8800000000000001E-2</v>
      </c>
      <c r="C8" s="1" t="s">
        <v>75</v>
      </c>
    </row>
    <row r="9" spans="1:12" x14ac:dyDescent="0.3">
      <c r="A9" s="5" t="s">
        <v>73</v>
      </c>
      <c r="B9" s="1" t="s">
        <v>74</v>
      </c>
    </row>
    <row r="10" spans="1:12" x14ac:dyDescent="0.3">
      <c r="A10" s="5" t="s">
        <v>10</v>
      </c>
      <c r="C10" s="1" t="s">
        <v>39</v>
      </c>
      <c r="D10" s="1">
        <v>0.45</v>
      </c>
      <c r="E10" s="1" t="s">
        <v>3</v>
      </c>
      <c r="F10" s="1">
        <v>1.05</v>
      </c>
      <c r="G10" s="1" t="s">
        <v>40</v>
      </c>
      <c r="H10" s="1">
        <v>0.3</v>
      </c>
    </row>
    <row r="11" spans="1:12" x14ac:dyDescent="0.3">
      <c r="A11" s="5"/>
      <c r="C11" s="1" t="s">
        <v>41</v>
      </c>
      <c r="D11" s="1">
        <v>2.35</v>
      </c>
      <c r="E11" s="1" t="s">
        <v>42</v>
      </c>
      <c r="F11" s="1">
        <v>0.2</v>
      </c>
    </row>
    <row r="12" spans="1:12" x14ac:dyDescent="0.3">
      <c r="A12" s="5" t="s">
        <v>9</v>
      </c>
      <c r="C12" s="22" t="s">
        <v>62</v>
      </c>
    </row>
    <row r="13" spans="1:12" x14ac:dyDescent="0.3">
      <c r="A13" s="5"/>
    </row>
    <row r="14" spans="1:12" x14ac:dyDescent="0.3">
      <c r="A14" s="5" t="s">
        <v>14</v>
      </c>
    </row>
    <row r="15" spans="1:12" x14ac:dyDescent="0.3">
      <c r="A15" s="5" t="s">
        <v>15</v>
      </c>
    </row>
    <row r="16" spans="1:12" x14ac:dyDescent="0.3">
      <c r="A16" s="5" t="s">
        <v>18</v>
      </c>
    </row>
    <row r="17" spans="1:21" x14ac:dyDescent="0.3">
      <c r="A17" s="5"/>
    </row>
    <row r="18" spans="1:21" x14ac:dyDescent="0.3">
      <c r="A18" s="40" t="s">
        <v>63</v>
      </c>
      <c r="B18" s="40"/>
      <c r="C18" s="40"/>
      <c r="D18" s="40"/>
      <c r="E18" s="40"/>
      <c r="F18" s="40"/>
      <c r="G18" s="40"/>
      <c r="H18" s="40"/>
      <c r="I18" s="40"/>
      <c r="M18" s="40" t="s">
        <v>69</v>
      </c>
      <c r="N18" s="40"/>
      <c r="O18" s="40"/>
      <c r="P18" s="40"/>
      <c r="Q18" s="40"/>
      <c r="R18" s="40"/>
      <c r="S18" s="40"/>
      <c r="T18" s="40"/>
      <c r="U18" s="40"/>
    </row>
    <row r="20" spans="1:21" x14ac:dyDescent="0.3">
      <c r="A20" s="42" t="s">
        <v>8</v>
      </c>
      <c r="B20" s="42"/>
      <c r="C20" s="42"/>
      <c r="D20" s="42"/>
      <c r="E20" s="42"/>
      <c r="F20" s="42"/>
      <c r="G20" s="42"/>
      <c r="H20" s="42"/>
      <c r="I20" s="42"/>
      <c r="M20" s="42" t="s">
        <v>8</v>
      </c>
      <c r="N20" s="42"/>
      <c r="O20" s="42"/>
      <c r="P20" s="42"/>
      <c r="Q20" s="42"/>
      <c r="R20" s="42"/>
      <c r="S20" s="42"/>
      <c r="T20" s="42"/>
      <c r="U20" s="42"/>
    </row>
    <row r="22" spans="1:21" x14ac:dyDescent="0.3">
      <c r="D22" s="30" t="s">
        <v>12</v>
      </c>
      <c r="E22" s="31"/>
      <c r="F22" s="31"/>
      <c r="G22" s="31"/>
      <c r="H22" s="31"/>
      <c r="I22" s="32"/>
      <c r="P22" s="30" t="s">
        <v>12</v>
      </c>
      <c r="Q22" s="31"/>
      <c r="R22" s="31"/>
      <c r="S22" s="31"/>
      <c r="T22" s="31"/>
      <c r="U22" s="32"/>
    </row>
    <row r="23" spans="1:21" x14ac:dyDescent="0.3">
      <c r="A23" s="6" t="s">
        <v>0</v>
      </c>
      <c r="D23" s="2" t="s">
        <v>61</v>
      </c>
      <c r="E23" s="2">
        <v>5</v>
      </c>
      <c r="F23" s="2">
        <v>4</v>
      </c>
      <c r="G23" s="2">
        <v>3</v>
      </c>
      <c r="H23" s="2">
        <v>2</v>
      </c>
      <c r="I23" s="2">
        <v>1</v>
      </c>
      <c r="M23" s="21" t="s">
        <v>0</v>
      </c>
      <c r="P23" s="2" t="s">
        <v>61</v>
      </c>
      <c r="Q23" s="2">
        <v>5</v>
      </c>
      <c r="R23" s="2">
        <v>4</v>
      </c>
      <c r="S23" s="2">
        <v>3</v>
      </c>
      <c r="T23" s="2">
        <v>2</v>
      </c>
      <c r="U23" s="2">
        <v>1</v>
      </c>
    </row>
    <row r="24" spans="1:21" x14ac:dyDescent="0.3">
      <c r="A24" s="33">
        <v>1</v>
      </c>
      <c r="B24" s="37" t="s">
        <v>1</v>
      </c>
      <c r="C24" s="3" t="s">
        <v>58</v>
      </c>
      <c r="D24" s="4">
        <v>0</v>
      </c>
      <c r="E24" s="4">
        <v>0.81925252445139818</v>
      </c>
      <c r="F24" s="4">
        <v>1.0013086409961534</v>
      </c>
      <c r="G24" s="4">
        <v>1.144352732567032</v>
      </c>
      <c r="H24" s="4">
        <v>1.3094036074565081</v>
      </c>
      <c r="I24" s="4">
        <v>0.33376954699871775</v>
      </c>
      <c r="M24" s="33">
        <v>1</v>
      </c>
      <c r="N24" s="37" t="s">
        <v>1</v>
      </c>
      <c r="O24" s="3" t="s">
        <v>58</v>
      </c>
      <c r="P24" s="4">
        <v>0</v>
      </c>
      <c r="Q24" s="4">
        <v>-0.2143884509295261</v>
      </c>
      <c r="R24" s="4">
        <v>0.10004794376711222</v>
      </c>
      <c r="S24" s="4">
        <v>0</v>
      </c>
      <c r="T24" s="4">
        <v>0.46689040424652362</v>
      </c>
      <c r="U24" s="4">
        <v>0.57170253581206942</v>
      </c>
    </row>
    <row r="25" spans="1:21" x14ac:dyDescent="0.3">
      <c r="A25" s="33"/>
      <c r="B25" s="38"/>
      <c r="C25" s="3" t="s">
        <v>5</v>
      </c>
      <c r="D25" s="4">
        <v>0</v>
      </c>
      <c r="E25" s="4">
        <v>0.23093019597513811</v>
      </c>
      <c r="F25" s="4">
        <v>0.33356583863075528</v>
      </c>
      <c r="G25" s="4">
        <v>0.33356583863075528</v>
      </c>
      <c r="H25" s="4">
        <v>0.45486250722375698</v>
      </c>
      <c r="I25" s="4">
        <v>0.45486250722375698</v>
      </c>
      <c r="M25" s="33"/>
      <c r="N25" s="38"/>
      <c r="O25" s="3" t="s">
        <v>5</v>
      </c>
      <c r="P25" s="4">
        <v>0</v>
      </c>
      <c r="Q25" s="4">
        <v>-7.6943188806091731E-2</v>
      </c>
      <c r="R25" s="4">
        <v>9.0932859498108073E-2</v>
      </c>
      <c r="S25" s="4">
        <v>0.50013072723959517</v>
      </c>
      <c r="T25" s="4">
        <v>-7.6943188806091731E-2</v>
      </c>
      <c r="U25" s="4">
        <v>0</v>
      </c>
    </row>
    <row r="26" spans="1:21" x14ac:dyDescent="0.3">
      <c r="A26" s="33"/>
      <c r="B26" s="38"/>
      <c r="C26" s="3" t="s">
        <v>59</v>
      </c>
      <c r="D26" s="4">
        <v>0</v>
      </c>
      <c r="E26" s="4">
        <v>8.6211726056678581E-2</v>
      </c>
      <c r="F26" s="4">
        <v>0.13306164118805086</v>
      </c>
      <c r="G26" s="4">
        <v>0.13306164118805086</v>
      </c>
      <c r="H26" s="4">
        <v>0.15802546457921965</v>
      </c>
      <c r="I26" s="4">
        <v>0.24975604921868647</v>
      </c>
      <c r="M26" s="33"/>
      <c r="N26" s="38"/>
      <c r="O26" s="3" t="s">
        <v>59</v>
      </c>
      <c r="P26" s="4">
        <v>0</v>
      </c>
      <c r="Q26" s="4">
        <v>-3.4152707764935571E-2</v>
      </c>
      <c r="R26" s="4">
        <v>-5.2142611443584903E-2</v>
      </c>
      <c r="S26" s="4">
        <v>-7.958045014771159E-2</v>
      </c>
      <c r="T26" s="4">
        <v>-0.11173416737911038</v>
      </c>
      <c r="U26" s="4">
        <v>-0.3281456073554922</v>
      </c>
    </row>
    <row r="27" spans="1:21" x14ac:dyDescent="0.3">
      <c r="A27" s="33"/>
      <c r="B27" s="38"/>
      <c r="C27" s="3" t="s">
        <v>2</v>
      </c>
      <c r="D27" s="4">
        <v>0</v>
      </c>
      <c r="E27" s="4">
        <v>9.1028058272377449E-2</v>
      </c>
      <c r="F27" s="4">
        <v>0.13224831107496338</v>
      </c>
      <c r="G27" s="4">
        <v>0.2002617281992306</v>
      </c>
      <c r="H27" s="4">
        <v>0.33376954699871775</v>
      </c>
      <c r="I27" s="4">
        <v>0.66753909399743527</v>
      </c>
      <c r="M27" s="33"/>
      <c r="N27" s="38"/>
      <c r="O27" s="3" t="s">
        <v>2</v>
      </c>
      <c r="P27" s="4">
        <v>0</v>
      </c>
      <c r="Q27" s="4">
        <v>-6.2561322484415344E-2</v>
      </c>
      <c r="R27" s="4">
        <v>-0.11776248938242909</v>
      </c>
      <c r="S27" s="4">
        <v>-0.15109149581141854</v>
      </c>
      <c r="T27" s="4">
        <v>-0.21073287573697819</v>
      </c>
      <c r="U27" s="4">
        <v>-0.30799420300019908</v>
      </c>
    </row>
    <row r="28" spans="1:21" x14ac:dyDescent="0.3">
      <c r="A28" s="33"/>
      <c r="B28" s="38"/>
      <c r="C28" s="3" t="s">
        <v>3</v>
      </c>
      <c r="D28" s="4">
        <v>0</v>
      </c>
      <c r="E28" s="4">
        <v>2.4423737199356782E-2</v>
      </c>
      <c r="F28" s="4">
        <v>2.8991853408427658E-2</v>
      </c>
      <c r="G28" s="4">
        <v>4.7674935432043701E-2</v>
      </c>
      <c r="H28" s="4">
        <v>7.9510777456660034E-2</v>
      </c>
      <c r="I28" s="4">
        <v>0.2485118228403185</v>
      </c>
      <c r="M28" s="33"/>
      <c r="N28" s="38"/>
      <c r="O28" s="3" t="s">
        <v>3</v>
      </c>
      <c r="P28" s="4">
        <v>0</v>
      </c>
      <c r="Q28" s="4">
        <v>-2.3561229991383617E-2</v>
      </c>
      <c r="R28" s="4">
        <v>-4.2895785000706253E-2</v>
      </c>
      <c r="S28" s="4">
        <v>-5.5368345837356787E-2</v>
      </c>
      <c r="T28" s="4">
        <v>-0.10496207891867018</v>
      </c>
      <c r="U28" s="4">
        <v>-4.6044495211919556E-2</v>
      </c>
    </row>
    <row r="29" spans="1:21" x14ac:dyDescent="0.3">
      <c r="A29" s="33"/>
      <c r="B29" s="38"/>
      <c r="C29" s="3" t="s">
        <v>4</v>
      </c>
      <c r="D29" s="4">
        <v>0</v>
      </c>
      <c r="E29" s="4">
        <v>5.2586255021323552E-2</v>
      </c>
      <c r="F29" s="4">
        <v>5.814932726305299E-2</v>
      </c>
      <c r="G29" s="4">
        <v>9.2797592420781075E-2</v>
      </c>
      <c r="H29" s="4">
        <v>0.25737685191999016</v>
      </c>
      <c r="I29" s="4">
        <v>0.59785563744480863</v>
      </c>
      <c r="M29" s="33"/>
      <c r="N29" s="38"/>
      <c r="O29" s="3" t="s">
        <v>4</v>
      </c>
      <c r="P29" s="4">
        <v>0</v>
      </c>
      <c r="Q29" s="4">
        <v>-1.7838125699457506E-2</v>
      </c>
      <c r="R29" s="4">
        <v>-8.6329463781137344E-2</v>
      </c>
      <c r="S29" s="4">
        <v>-0.11571415469705662</v>
      </c>
      <c r="T29" s="4">
        <v>-0.13790371568776955</v>
      </c>
      <c r="U29" s="4">
        <v>-0.18882257631895086</v>
      </c>
    </row>
    <row r="30" spans="1:21" x14ac:dyDescent="0.3">
      <c r="A30" s="33"/>
      <c r="B30" s="39"/>
      <c r="C30" s="3" t="s">
        <v>60</v>
      </c>
      <c r="D30" s="4">
        <v>0</v>
      </c>
      <c r="E30" s="4">
        <v>6.8627178160076893E-2</v>
      </c>
      <c r="F30" s="4">
        <v>6.8627178160076893E-2</v>
      </c>
      <c r="G30" s="4">
        <v>8.8996874000535645E-2</v>
      </c>
      <c r="H30" s="4">
        <v>0.13966341117905862</v>
      </c>
      <c r="I30" s="4">
        <v>0.28948889891778723</v>
      </c>
      <c r="M30" s="33"/>
      <c r="N30" s="39"/>
      <c r="O30" s="3" t="s">
        <v>60</v>
      </c>
      <c r="P30" s="4">
        <v>0</v>
      </c>
      <c r="Q30" s="4">
        <v>-0.24268855669390904</v>
      </c>
      <c r="R30" s="4">
        <v>-0.23102083762208661</v>
      </c>
      <c r="S30" s="4">
        <v>-0.29609712990999815</v>
      </c>
      <c r="T30" s="4">
        <v>-0.39066938394629258</v>
      </c>
      <c r="U30" s="4">
        <v>-0.41221365144333089</v>
      </c>
    </row>
    <row r="32" spans="1:21" x14ac:dyDescent="0.3">
      <c r="D32" s="30" t="s">
        <v>12</v>
      </c>
      <c r="E32" s="31"/>
      <c r="F32" s="31"/>
      <c r="G32" s="31"/>
      <c r="H32" s="31"/>
      <c r="I32" s="32"/>
      <c r="P32" s="30" t="s">
        <v>12</v>
      </c>
      <c r="Q32" s="31"/>
      <c r="R32" s="31"/>
      <c r="S32" s="31"/>
      <c r="T32" s="31"/>
      <c r="U32" s="32"/>
    </row>
    <row r="33" spans="1:21" x14ac:dyDescent="0.3">
      <c r="A33" s="12" t="s">
        <v>0</v>
      </c>
      <c r="D33" s="2" t="s">
        <v>61</v>
      </c>
      <c r="E33" s="2">
        <v>5</v>
      </c>
      <c r="F33" s="2">
        <v>4</v>
      </c>
      <c r="G33" s="2">
        <v>3</v>
      </c>
      <c r="H33" s="2">
        <v>2</v>
      </c>
      <c r="I33" s="2">
        <v>1</v>
      </c>
      <c r="M33" s="21" t="s">
        <v>0</v>
      </c>
      <c r="P33" s="2" t="s">
        <v>61</v>
      </c>
      <c r="Q33" s="2">
        <v>5</v>
      </c>
      <c r="R33" s="2">
        <v>4</v>
      </c>
      <c r="S33" s="2">
        <v>3</v>
      </c>
      <c r="T33" s="2">
        <v>2</v>
      </c>
      <c r="U33" s="2">
        <v>1</v>
      </c>
    </row>
    <row r="34" spans="1:21" x14ac:dyDescent="0.3">
      <c r="A34" s="33">
        <v>2</v>
      </c>
      <c r="B34" s="37" t="s">
        <v>1</v>
      </c>
      <c r="C34" s="3" t="s">
        <v>58</v>
      </c>
      <c r="D34" s="4">
        <v>0</v>
      </c>
      <c r="E34" s="4">
        <v>0.2501089583580966</v>
      </c>
      <c r="F34" s="4">
        <v>0.42875821432816541</v>
      </c>
      <c r="G34" s="4">
        <v>0.53869621800205414</v>
      </c>
      <c r="H34" s="4">
        <v>1.0004358334323864</v>
      </c>
      <c r="I34" s="4">
        <v>0.42875821432816541</v>
      </c>
      <c r="M34" s="33">
        <v>2</v>
      </c>
      <c r="N34" s="37" t="s">
        <v>1</v>
      </c>
      <c r="O34" s="3" t="s">
        <v>58</v>
      </c>
      <c r="P34" s="4">
        <v>0</v>
      </c>
      <c r="Q34" s="4">
        <v>-0.28574540650113245</v>
      </c>
      <c r="R34" s="4">
        <v>-0.1666848204589938</v>
      </c>
      <c r="S34" s="4">
        <v>-0.37504084603273624</v>
      </c>
      <c r="T34" s="4">
        <v>0</v>
      </c>
      <c r="U34" s="4">
        <v>0.66673928183597564</v>
      </c>
    </row>
    <row r="35" spans="1:21" x14ac:dyDescent="0.3">
      <c r="A35" s="33"/>
      <c r="B35" s="38"/>
      <c r="C35" s="3" t="s">
        <v>5</v>
      </c>
      <c r="D35" s="4">
        <v>0</v>
      </c>
      <c r="E35" s="4">
        <v>0</v>
      </c>
      <c r="F35" s="4">
        <v>0.4001220174072887</v>
      </c>
      <c r="G35" s="4">
        <v>0.55572502417678971</v>
      </c>
      <c r="H35" s="4">
        <v>0.55572502417678971</v>
      </c>
      <c r="I35" s="4">
        <v>0.55572502417678971</v>
      </c>
      <c r="M35" s="33"/>
      <c r="N35" s="38"/>
      <c r="O35" s="3" t="s">
        <v>5</v>
      </c>
      <c r="P35" s="4">
        <v>0</v>
      </c>
      <c r="Q35" s="4">
        <v>-0.13049163044770259</v>
      </c>
      <c r="R35" s="4">
        <v>-0.16673930557206432</v>
      </c>
      <c r="S35" s="4">
        <v>5.2654517549072896E-2</v>
      </c>
      <c r="T35" s="4">
        <v>-0.20008716668647727</v>
      </c>
      <c r="U35" s="4">
        <v>0.17654750001747982</v>
      </c>
    </row>
    <row r="36" spans="1:21" x14ac:dyDescent="0.3">
      <c r="A36" s="33"/>
      <c r="B36" s="38"/>
      <c r="C36" s="3" t="s">
        <v>59</v>
      </c>
      <c r="D36" s="4">
        <v>0</v>
      </c>
      <c r="E36" s="4">
        <v>4.1848979050649791E-2</v>
      </c>
      <c r="F36" s="4">
        <v>7.5598155704399386E-2</v>
      </c>
      <c r="G36" s="4">
        <v>0.13051207025965308</v>
      </c>
      <c r="H36" s="4">
        <v>0.11783176224317013</v>
      </c>
      <c r="I36" s="4">
        <v>0.26698589166490422</v>
      </c>
      <c r="M36" s="33"/>
      <c r="N36" s="38"/>
      <c r="O36" s="3" t="s">
        <v>59</v>
      </c>
      <c r="P36" s="4">
        <v>0</v>
      </c>
      <c r="Q36" s="4">
        <v>0.15675224523017925</v>
      </c>
      <c r="R36" s="4">
        <v>0.14348221388794186</v>
      </c>
      <c r="S36" s="4">
        <v>0.13696029507485347</v>
      </c>
      <c r="T36" s="4">
        <v>0.1115972774683992</v>
      </c>
      <c r="U36" s="4">
        <v>0</v>
      </c>
    </row>
    <row r="37" spans="1:21" x14ac:dyDescent="0.3">
      <c r="A37" s="33"/>
      <c r="B37" s="38"/>
      <c r="C37" s="3" t="s">
        <v>2</v>
      </c>
      <c r="D37" s="4">
        <v>0</v>
      </c>
      <c r="E37" s="4">
        <v>0.16679382631643264</v>
      </c>
      <c r="F37" s="4">
        <v>0.59135992966735196</v>
      </c>
      <c r="G37" s="4">
        <v>1.3343506105314613</v>
      </c>
      <c r="H37" s="4">
        <v>1.9181290026389759</v>
      </c>
      <c r="I37" s="4">
        <v>1.5011444368478934</v>
      </c>
      <c r="M37" s="33"/>
      <c r="N37" s="38"/>
      <c r="O37" s="3" t="s">
        <v>2</v>
      </c>
      <c r="P37" s="4">
        <v>0</v>
      </c>
      <c r="Q37" s="4">
        <v>-2.2812741453669613E-2</v>
      </c>
      <c r="R37" s="4">
        <v>-4.9910749257752164E-2</v>
      </c>
      <c r="S37" s="4">
        <v>-7.5551874921830145E-2</v>
      </c>
      <c r="T37" s="4">
        <v>-0.10455839832931831</v>
      </c>
      <c r="U37" s="4">
        <v>-0.18163287481207299</v>
      </c>
    </row>
    <row r="38" spans="1:21" x14ac:dyDescent="0.3">
      <c r="A38" s="33"/>
      <c r="B38" s="38"/>
      <c r="C38" s="3" t="s">
        <v>3</v>
      </c>
      <c r="D38" s="4">
        <v>0</v>
      </c>
      <c r="E38" s="4">
        <v>4.1791682531069914E-2</v>
      </c>
      <c r="F38" s="4">
        <v>4.9095552973421247E-2</v>
      </c>
      <c r="G38" s="4">
        <v>7.4191790275339398E-2</v>
      </c>
      <c r="H38" s="4">
        <v>0.11691720708096939</v>
      </c>
      <c r="I38" s="4">
        <v>0.38489545014006132</v>
      </c>
      <c r="M38" s="33"/>
      <c r="N38" s="38"/>
      <c r="O38" s="3" t="s">
        <v>3</v>
      </c>
      <c r="P38" s="4">
        <v>0</v>
      </c>
      <c r="Q38" s="4">
        <v>-4.8055192559107278E-2</v>
      </c>
      <c r="R38" s="4">
        <v>-7.0398611529346566E-2</v>
      </c>
      <c r="S38" s="4">
        <v>-8.3310430602470828E-2</v>
      </c>
      <c r="T38" s="4">
        <v>-0.11605862949608418</v>
      </c>
      <c r="U38" s="4">
        <v>-0.13157469753083115</v>
      </c>
    </row>
    <row r="39" spans="1:21" x14ac:dyDescent="0.3">
      <c r="A39" s="33"/>
      <c r="B39" s="38"/>
      <c r="C39" s="3" t="s">
        <v>4</v>
      </c>
      <c r="D39" s="4">
        <v>0</v>
      </c>
      <c r="E39" s="4">
        <v>5.0841966562484367E-2</v>
      </c>
      <c r="F39" s="4">
        <v>7.4735640767555248E-2</v>
      </c>
      <c r="G39" s="4">
        <v>9.2474035903404181E-2</v>
      </c>
      <c r="H39" s="4">
        <v>0.14538443788937236</v>
      </c>
      <c r="I39" s="4">
        <v>0.36180803551710888</v>
      </c>
      <c r="M39" s="33"/>
      <c r="N39" s="38"/>
      <c r="O39" s="3" t="s">
        <v>4</v>
      </c>
      <c r="P39" s="4">
        <v>0</v>
      </c>
      <c r="Q39" s="4">
        <v>-3.6447791065383255E-2</v>
      </c>
      <c r="R39" s="4">
        <v>-0.15235176665330233</v>
      </c>
      <c r="S39" s="4">
        <v>-0.23242069664882131</v>
      </c>
      <c r="T39" s="4">
        <v>-0.35840327880960293</v>
      </c>
      <c r="U39" s="4">
        <v>-0.3951981916946567</v>
      </c>
    </row>
    <row r="40" spans="1:21" x14ac:dyDescent="0.3">
      <c r="A40" s="33"/>
      <c r="B40" s="39"/>
      <c r="C40" s="3" t="s">
        <v>60</v>
      </c>
      <c r="D40" s="4">
        <v>0</v>
      </c>
      <c r="E40" s="4">
        <v>5.5011030217317812E-2</v>
      </c>
      <c r="F40" s="4">
        <v>7.6145034427158198E-2</v>
      </c>
      <c r="G40" s="4">
        <v>9.8138144499187119E-2</v>
      </c>
      <c r="H40" s="4">
        <v>0.1257394976395835</v>
      </c>
      <c r="I40" s="4">
        <v>0.23425440656141558</v>
      </c>
      <c r="M40" s="33"/>
      <c r="N40" s="39"/>
      <c r="O40" s="3" t="s">
        <v>60</v>
      </c>
      <c r="P40" s="4">
        <v>0</v>
      </c>
      <c r="Q40" s="4">
        <v>-7.7023741615088917E-2</v>
      </c>
      <c r="R40" s="4">
        <v>-0.13060547491254176</v>
      </c>
      <c r="S40" s="4">
        <v>-0.2002617281992306</v>
      </c>
      <c r="T40" s="4">
        <v>-0.25032716024903839</v>
      </c>
      <c r="U40" s="4">
        <v>-0.16688477349935904</v>
      </c>
    </row>
    <row r="43" spans="1:21" x14ac:dyDescent="0.3">
      <c r="D43" s="30" t="s">
        <v>11</v>
      </c>
      <c r="E43" s="31"/>
      <c r="F43" s="31"/>
      <c r="G43" s="31"/>
      <c r="H43" s="31"/>
      <c r="I43" s="32"/>
      <c r="P43" s="30" t="s">
        <v>11</v>
      </c>
      <c r="Q43" s="31"/>
      <c r="R43" s="31"/>
      <c r="S43" s="31"/>
      <c r="T43" s="31"/>
      <c r="U43" s="32"/>
    </row>
    <row r="44" spans="1:21" x14ac:dyDescent="0.3">
      <c r="A44" s="6" t="s">
        <v>0</v>
      </c>
      <c r="D44" s="2">
        <v>0</v>
      </c>
      <c r="E44" s="46">
        <f>$B$8/(2*E23)</f>
        <v>1.8800000000000002E-3</v>
      </c>
      <c r="F44" s="46">
        <f t="shared" ref="F44:I44" si="0">$B$8/(2*F23)</f>
        <v>2.3500000000000001E-3</v>
      </c>
      <c r="G44" s="46">
        <f t="shared" si="0"/>
        <v>3.1333333333333335E-3</v>
      </c>
      <c r="H44" s="46">
        <f t="shared" si="0"/>
        <v>4.7000000000000002E-3</v>
      </c>
      <c r="I44" s="46">
        <f t="shared" si="0"/>
        <v>9.4000000000000004E-3</v>
      </c>
      <c r="M44" s="21" t="s">
        <v>0</v>
      </c>
      <c r="P44" s="2">
        <v>0</v>
      </c>
      <c r="Q44" s="46">
        <f>$B$8/(2*Q23)</f>
        <v>1.8800000000000002E-3</v>
      </c>
      <c r="R44" s="46">
        <f t="shared" ref="R44:U44" si="1">$B$8/(2*R23)</f>
        <v>2.3500000000000001E-3</v>
      </c>
      <c r="S44" s="46">
        <f t="shared" si="1"/>
        <v>3.1333333333333335E-3</v>
      </c>
      <c r="T44" s="46">
        <f t="shared" si="1"/>
        <v>4.7000000000000002E-3</v>
      </c>
      <c r="U44" s="46">
        <f t="shared" si="1"/>
        <v>9.4000000000000004E-3</v>
      </c>
    </row>
    <row r="45" spans="1:21" x14ac:dyDescent="0.3">
      <c r="A45" s="34">
        <v>1</v>
      </c>
      <c r="B45" s="47" t="s">
        <v>1</v>
      </c>
      <c r="C45" s="3" t="s">
        <v>60</v>
      </c>
      <c r="D45" s="4">
        <v>0</v>
      </c>
      <c r="E45" s="4">
        <v>6.8627178160076893E-2</v>
      </c>
      <c r="F45" s="4">
        <v>6.8627178160076893E-2</v>
      </c>
      <c r="G45" s="4">
        <v>8.8996874000535645E-2</v>
      </c>
      <c r="H45" s="4">
        <v>0.13966341117905862</v>
      </c>
      <c r="I45" s="4">
        <v>0.28948889891778723</v>
      </c>
      <c r="M45" s="34">
        <v>1</v>
      </c>
      <c r="N45" s="47" t="s">
        <v>1</v>
      </c>
      <c r="O45" s="3" t="s">
        <v>60</v>
      </c>
      <c r="P45" s="4">
        <v>0</v>
      </c>
      <c r="Q45" s="4">
        <v>-0.24268855669390904</v>
      </c>
      <c r="R45" s="4">
        <v>-0.23102083762208661</v>
      </c>
      <c r="S45" s="4">
        <v>-0.29609712990999815</v>
      </c>
      <c r="T45" s="4">
        <v>-0.39066938394629258</v>
      </c>
      <c r="U45" s="4">
        <v>-0.41221365144333089</v>
      </c>
    </row>
    <row r="46" spans="1:21" x14ac:dyDescent="0.3">
      <c r="A46" s="34"/>
      <c r="B46" s="48"/>
      <c r="C46" s="3" t="s">
        <v>4</v>
      </c>
      <c r="D46" s="4">
        <v>0</v>
      </c>
      <c r="E46" s="4">
        <v>5.2586255021323552E-2</v>
      </c>
      <c r="F46" s="4">
        <v>5.814932726305299E-2</v>
      </c>
      <c r="G46" s="4">
        <v>9.2797592420781075E-2</v>
      </c>
      <c r="H46" s="4">
        <v>0.25737685191999016</v>
      </c>
      <c r="I46" s="4">
        <v>0.59785563744480863</v>
      </c>
      <c r="M46" s="34"/>
      <c r="N46" s="48"/>
      <c r="O46" s="3" t="s">
        <v>4</v>
      </c>
      <c r="P46" s="4">
        <v>0</v>
      </c>
      <c r="Q46" s="4">
        <v>-1.7838125699457506E-2</v>
      </c>
      <c r="R46" s="4">
        <v>-8.6329463781137344E-2</v>
      </c>
      <c r="S46" s="4">
        <v>-0.11571415469705662</v>
      </c>
      <c r="T46" s="4">
        <v>-0.13790371568776955</v>
      </c>
      <c r="U46" s="4">
        <v>-0.18882257631895086</v>
      </c>
    </row>
    <row r="47" spans="1:21" x14ac:dyDescent="0.3">
      <c r="A47" s="34"/>
      <c r="B47" s="48"/>
      <c r="C47" s="3" t="s">
        <v>3</v>
      </c>
      <c r="D47" s="4">
        <v>0</v>
      </c>
      <c r="E47" s="4">
        <v>2.4423737199356782E-2</v>
      </c>
      <c r="F47" s="4">
        <v>2.8991853408427658E-2</v>
      </c>
      <c r="G47" s="4">
        <v>4.7674935432043701E-2</v>
      </c>
      <c r="H47" s="4">
        <v>7.9510777456660034E-2</v>
      </c>
      <c r="I47" s="4">
        <v>0.2485118228403185</v>
      </c>
      <c r="M47" s="34"/>
      <c r="N47" s="48"/>
      <c r="O47" s="3" t="s">
        <v>3</v>
      </c>
      <c r="P47" s="4">
        <v>0</v>
      </c>
      <c r="Q47" s="4">
        <v>-2.3561229991383617E-2</v>
      </c>
      <c r="R47" s="4">
        <v>-4.2895785000706253E-2</v>
      </c>
      <c r="S47" s="4">
        <v>-5.5368345837356787E-2</v>
      </c>
      <c r="T47" s="4">
        <v>-0.10496207891867018</v>
      </c>
      <c r="U47" s="4">
        <v>-4.6044495211919556E-2</v>
      </c>
    </row>
    <row r="48" spans="1:21" x14ac:dyDescent="0.3">
      <c r="A48" s="34"/>
      <c r="B48" s="48"/>
      <c r="C48" s="3" t="s">
        <v>2</v>
      </c>
      <c r="D48" s="4">
        <v>0</v>
      </c>
      <c r="E48" s="4">
        <v>9.1028058272377449E-2</v>
      </c>
      <c r="F48" s="4">
        <v>0.13224831107496338</v>
      </c>
      <c r="G48" s="4">
        <v>0.2002617281992306</v>
      </c>
      <c r="H48" s="4">
        <v>0.33376954699871775</v>
      </c>
      <c r="I48" s="4">
        <v>0.66753909399743527</v>
      </c>
      <c r="M48" s="34"/>
      <c r="N48" s="48"/>
      <c r="O48" s="3" t="s">
        <v>2</v>
      </c>
      <c r="P48" s="4">
        <v>0</v>
      </c>
      <c r="Q48" s="4">
        <v>-6.2561322484415344E-2</v>
      </c>
      <c r="R48" s="4">
        <v>-0.11776248938242909</v>
      </c>
      <c r="S48" s="4">
        <v>-0.15109149581141854</v>
      </c>
      <c r="T48" s="4">
        <v>-0.21073287573697819</v>
      </c>
      <c r="U48" s="4">
        <v>-0.30799420300019908</v>
      </c>
    </row>
    <row r="49" spans="1:22" x14ac:dyDescent="0.3">
      <c r="A49" s="34"/>
      <c r="B49" s="48"/>
      <c r="C49" s="3" t="s">
        <v>59</v>
      </c>
      <c r="D49" s="4">
        <v>0</v>
      </c>
      <c r="E49" s="4">
        <v>8.6211726056678581E-2</v>
      </c>
      <c r="F49" s="4">
        <v>0.13306164118805086</v>
      </c>
      <c r="G49" s="4">
        <v>0.13306164118805086</v>
      </c>
      <c r="H49" s="4">
        <v>0.15802546457921965</v>
      </c>
      <c r="I49" s="4">
        <v>0.24975604921868647</v>
      </c>
      <c r="M49" s="34"/>
      <c r="N49" s="48"/>
      <c r="O49" s="3" t="s">
        <v>59</v>
      </c>
      <c r="P49" s="4">
        <v>0</v>
      </c>
      <c r="Q49" s="4">
        <v>-3.4152707764935571E-2</v>
      </c>
      <c r="R49" s="4">
        <v>-5.2142611443584903E-2</v>
      </c>
      <c r="S49" s="4">
        <v>-7.958045014771159E-2</v>
      </c>
      <c r="T49" s="4">
        <v>-0.11173416737911038</v>
      </c>
      <c r="U49" s="4">
        <v>-0.3281456073554922</v>
      </c>
    </row>
    <row r="50" spans="1:22" x14ac:dyDescent="0.3">
      <c r="A50" s="34"/>
      <c r="B50" s="48"/>
      <c r="C50" s="3" t="s">
        <v>5</v>
      </c>
      <c r="D50" s="4">
        <v>0</v>
      </c>
      <c r="E50" s="4">
        <v>0.23093019597513811</v>
      </c>
      <c r="F50" s="4">
        <v>0.33356583863075528</v>
      </c>
      <c r="G50" s="4">
        <v>0.33356583863075528</v>
      </c>
      <c r="H50" s="4">
        <v>0.45486250722375698</v>
      </c>
      <c r="I50" s="4">
        <v>0.45486250722375698</v>
      </c>
      <c r="M50" s="34"/>
      <c r="N50" s="48"/>
      <c r="O50" s="3" t="s">
        <v>5</v>
      </c>
      <c r="P50" s="4">
        <v>0</v>
      </c>
      <c r="Q50" s="4">
        <v>-7.6943188806091731E-2</v>
      </c>
      <c r="R50" s="4">
        <v>9.0932859498108073E-2</v>
      </c>
      <c r="S50" s="4">
        <v>0.50013072723959517</v>
      </c>
      <c r="T50" s="4">
        <v>-7.6943188806091731E-2</v>
      </c>
      <c r="U50" s="4">
        <v>0</v>
      </c>
    </row>
    <row r="51" spans="1:22" x14ac:dyDescent="0.3">
      <c r="A51" s="34"/>
      <c r="B51" s="48"/>
      <c r="C51" s="3" t="s">
        <v>58</v>
      </c>
      <c r="D51" s="4">
        <v>0</v>
      </c>
      <c r="E51" s="4">
        <v>0.81925252445139818</v>
      </c>
      <c r="F51" s="4">
        <v>1.0013086409961534</v>
      </c>
      <c r="G51" s="4">
        <v>1.144352732567032</v>
      </c>
      <c r="H51" s="4">
        <v>1.3094036074565081</v>
      </c>
      <c r="I51" s="4">
        <v>0.33376954699871775</v>
      </c>
      <c r="M51" s="34"/>
      <c r="N51" s="48"/>
      <c r="O51" s="3" t="s">
        <v>58</v>
      </c>
      <c r="P51" s="4">
        <v>0</v>
      </c>
      <c r="Q51" s="4">
        <v>-0.2143884509295261</v>
      </c>
      <c r="R51" s="4">
        <v>0.10004794376711222</v>
      </c>
      <c r="S51" s="4">
        <v>0</v>
      </c>
      <c r="T51" s="4">
        <v>0.46689040424652362</v>
      </c>
      <c r="U51" s="4">
        <v>0.57170253581206942</v>
      </c>
    </row>
    <row r="53" spans="1:22" x14ac:dyDescent="0.3">
      <c r="D53" s="30" t="s">
        <v>11</v>
      </c>
      <c r="E53" s="31"/>
      <c r="F53" s="31"/>
      <c r="G53" s="31"/>
      <c r="H53" s="31"/>
      <c r="I53" s="32"/>
      <c r="P53" s="30" t="s">
        <v>11</v>
      </c>
      <c r="Q53" s="31"/>
      <c r="R53" s="31"/>
      <c r="S53" s="31"/>
      <c r="T53" s="31"/>
      <c r="U53" s="32"/>
    </row>
    <row r="54" spans="1:22" x14ac:dyDescent="0.3">
      <c r="D54" s="2">
        <v>0</v>
      </c>
      <c r="E54" s="46">
        <f>$B$8/(2*E33)</f>
        <v>1.8800000000000002E-3</v>
      </c>
      <c r="F54" s="46">
        <f>$B$8/(2*F33)</f>
        <v>2.3500000000000001E-3</v>
      </c>
      <c r="G54" s="46">
        <f>$B$8/(2*G33)</f>
        <v>3.1333333333333335E-3</v>
      </c>
      <c r="H54" s="46">
        <f>$B$8/(2*H33)</f>
        <v>4.7000000000000002E-3</v>
      </c>
      <c r="I54" s="46">
        <f>$B$8/(2*I33)</f>
        <v>9.4000000000000004E-3</v>
      </c>
      <c r="P54" s="2">
        <v>0</v>
      </c>
      <c r="Q54" s="46">
        <f>$B$8/(2*Q23)</f>
        <v>1.8800000000000002E-3</v>
      </c>
      <c r="R54" s="46">
        <f t="shared" ref="R54:U54" si="2">$B$8/(2*R23)</f>
        <v>2.3500000000000001E-3</v>
      </c>
      <c r="S54" s="46">
        <f t="shared" si="2"/>
        <v>3.1333333333333335E-3</v>
      </c>
      <c r="T54" s="46">
        <f t="shared" si="2"/>
        <v>4.7000000000000002E-3</v>
      </c>
      <c r="U54" s="46">
        <f t="shared" si="2"/>
        <v>9.4000000000000004E-3</v>
      </c>
    </row>
    <row r="55" spans="1:22" x14ac:dyDescent="0.3">
      <c r="A55" s="34">
        <v>2</v>
      </c>
      <c r="B55" s="47" t="s">
        <v>1</v>
      </c>
      <c r="C55" s="3" t="s">
        <v>60</v>
      </c>
      <c r="D55" s="4">
        <v>0</v>
      </c>
      <c r="E55" s="4">
        <v>5.5011030217317812E-2</v>
      </c>
      <c r="F55" s="4">
        <v>7.6145034427158198E-2</v>
      </c>
      <c r="G55" s="4">
        <v>9.8138144499187119E-2</v>
      </c>
      <c r="H55" s="4">
        <v>0.1257394976395835</v>
      </c>
      <c r="I55" s="4">
        <v>0.23425440656141558</v>
      </c>
      <c r="M55" s="34">
        <v>2</v>
      </c>
      <c r="N55" s="47" t="s">
        <v>1</v>
      </c>
      <c r="O55" s="3" t="s">
        <v>60</v>
      </c>
      <c r="P55" s="4">
        <v>0</v>
      </c>
      <c r="Q55" s="4">
        <v>-7.7023741615088917E-2</v>
      </c>
      <c r="R55" s="4">
        <v>-0.13060547491254176</v>
      </c>
      <c r="S55" s="4">
        <v>-0.2002617281992306</v>
      </c>
      <c r="T55" s="4">
        <v>-0.25032716024903839</v>
      </c>
      <c r="U55" s="4">
        <v>-0.16688477349935904</v>
      </c>
    </row>
    <row r="56" spans="1:22" x14ac:dyDescent="0.3">
      <c r="A56" s="34"/>
      <c r="B56" s="48"/>
      <c r="C56" s="3" t="s">
        <v>4</v>
      </c>
      <c r="D56" s="4">
        <v>0</v>
      </c>
      <c r="E56" s="4">
        <v>5.0841966562484367E-2</v>
      </c>
      <c r="F56" s="4">
        <v>7.4735640767555248E-2</v>
      </c>
      <c r="G56" s="4">
        <v>9.2474035903404181E-2</v>
      </c>
      <c r="H56" s="4">
        <v>0.14538443788937236</v>
      </c>
      <c r="I56" s="4">
        <v>0.36180803551710888</v>
      </c>
      <c r="M56" s="34"/>
      <c r="N56" s="48"/>
      <c r="O56" s="3" t="s">
        <v>4</v>
      </c>
      <c r="P56" s="4">
        <v>0</v>
      </c>
      <c r="Q56" s="4">
        <v>-3.6447791065383255E-2</v>
      </c>
      <c r="R56" s="4">
        <v>-0.15235176665330233</v>
      </c>
      <c r="S56" s="4">
        <v>-0.23242069664882131</v>
      </c>
      <c r="T56" s="4">
        <v>-0.35840327880960293</v>
      </c>
      <c r="U56" s="4">
        <v>-0.3951981916946567</v>
      </c>
    </row>
    <row r="57" spans="1:22" x14ac:dyDescent="0.3">
      <c r="A57" s="34"/>
      <c r="B57" s="48"/>
      <c r="C57" s="3" t="s">
        <v>3</v>
      </c>
      <c r="D57" s="4">
        <v>0</v>
      </c>
      <c r="E57" s="4">
        <v>4.1791682531069914E-2</v>
      </c>
      <c r="F57" s="4">
        <v>4.9095552973421247E-2</v>
      </c>
      <c r="G57" s="4">
        <v>7.4191790275339398E-2</v>
      </c>
      <c r="H57" s="4">
        <v>0.11691720708096939</v>
      </c>
      <c r="I57" s="4">
        <v>0.38489545014006132</v>
      </c>
      <c r="M57" s="34"/>
      <c r="N57" s="48"/>
      <c r="O57" s="3" t="s">
        <v>3</v>
      </c>
      <c r="P57" s="4">
        <v>0</v>
      </c>
      <c r="Q57" s="4">
        <v>-4.8055192559107278E-2</v>
      </c>
      <c r="R57" s="4">
        <v>-7.0398611529346566E-2</v>
      </c>
      <c r="S57" s="4">
        <v>-8.3310430602470828E-2</v>
      </c>
      <c r="T57" s="4">
        <v>-0.11605862949608418</v>
      </c>
      <c r="U57" s="4">
        <v>-0.13157469753083115</v>
      </c>
    </row>
    <row r="58" spans="1:22" x14ac:dyDescent="0.3">
      <c r="A58" s="34"/>
      <c r="B58" s="48"/>
      <c r="C58" s="3" t="s">
        <v>2</v>
      </c>
      <c r="D58" s="4">
        <v>0</v>
      </c>
      <c r="E58" s="4">
        <v>0.16679382631643264</v>
      </c>
      <c r="F58" s="4">
        <v>0.59135992966735196</v>
      </c>
      <c r="G58" s="4">
        <v>1.3343506105314613</v>
      </c>
      <c r="H58" s="4">
        <v>1.9181290026389759</v>
      </c>
      <c r="I58" s="4">
        <v>1.5011444368478934</v>
      </c>
      <c r="M58" s="34"/>
      <c r="N58" s="48"/>
      <c r="O58" s="3" t="s">
        <v>2</v>
      </c>
      <c r="P58" s="4">
        <v>0</v>
      </c>
      <c r="Q58" s="4">
        <v>-2.2812741453669613E-2</v>
      </c>
      <c r="R58" s="4">
        <v>-4.9910749257752164E-2</v>
      </c>
      <c r="S58" s="4">
        <v>-7.5551874921830145E-2</v>
      </c>
      <c r="T58" s="4">
        <v>-0.10455839832931831</v>
      </c>
      <c r="U58" s="4">
        <v>-0.18163287481207299</v>
      </c>
    </row>
    <row r="59" spans="1:22" x14ac:dyDescent="0.3">
      <c r="A59" s="34"/>
      <c r="B59" s="48"/>
      <c r="C59" s="3" t="s">
        <v>59</v>
      </c>
      <c r="D59" s="4">
        <v>0</v>
      </c>
      <c r="E59" s="4">
        <v>4.1848979050649791E-2</v>
      </c>
      <c r="F59" s="4">
        <v>7.5598155704399386E-2</v>
      </c>
      <c r="G59" s="4">
        <v>0.13051207025965308</v>
      </c>
      <c r="H59" s="4">
        <v>0.11783176224317013</v>
      </c>
      <c r="I59" s="4">
        <v>0.26698589166490422</v>
      </c>
      <c r="M59" s="34"/>
      <c r="N59" s="48"/>
      <c r="O59" s="3" t="s">
        <v>59</v>
      </c>
      <c r="P59" s="4">
        <v>0</v>
      </c>
      <c r="Q59" s="4">
        <v>0.15675224523017925</v>
      </c>
      <c r="R59" s="4">
        <v>0.14348221388794186</v>
      </c>
      <c r="S59" s="4">
        <v>0.13696029507485347</v>
      </c>
      <c r="T59" s="4">
        <v>0.1115972774683992</v>
      </c>
      <c r="U59" s="4">
        <v>0</v>
      </c>
    </row>
    <row r="60" spans="1:22" x14ac:dyDescent="0.3">
      <c r="A60" s="34"/>
      <c r="B60" s="48"/>
      <c r="C60" s="3" t="s">
        <v>5</v>
      </c>
      <c r="D60" s="4">
        <v>0</v>
      </c>
      <c r="E60" s="4">
        <v>0</v>
      </c>
      <c r="F60" s="4">
        <v>0.4001220174072887</v>
      </c>
      <c r="G60" s="4">
        <v>0.55572502417678971</v>
      </c>
      <c r="H60" s="4">
        <v>0.55572502417678971</v>
      </c>
      <c r="I60" s="4">
        <v>0.55572502417678971</v>
      </c>
      <c r="M60" s="34"/>
      <c r="N60" s="48"/>
      <c r="O60" s="3" t="s">
        <v>5</v>
      </c>
      <c r="P60" s="4">
        <v>0</v>
      </c>
      <c r="Q60" s="4">
        <v>-0.13049163044770259</v>
      </c>
      <c r="R60" s="4">
        <v>-0.16673930557206432</v>
      </c>
      <c r="S60" s="4">
        <v>5.2654517549072896E-2</v>
      </c>
      <c r="T60" s="4">
        <v>-0.20008716668647727</v>
      </c>
      <c r="U60" s="4">
        <v>0.17654750001747982</v>
      </c>
    </row>
    <row r="61" spans="1:22" x14ac:dyDescent="0.3">
      <c r="A61" s="34"/>
      <c r="B61" s="48"/>
      <c r="C61" s="3" t="s">
        <v>58</v>
      </c>
      <c r="D61" s="4">
        <v>0</v>
      </c>
      <c r="E61" s="4">
        <v>0.2501089583580966</v>
      </c>
      <c r="F61" s="4">
        <v>0.42875821432816541</v>
      </c>
      <c r="G61" s="4">
        <v>0.53869621800205414</v>
      </c>
      <c r="H61" s="4">
        <v>1.0004358334323864</v>
      </c>
      <c r="I61" s="4">
        <v>0.42875821432816541</v>
      </c>
      <c r="M61" s="34"/>
      <c r="N61" s="48"/>
      <c r="O61" s="3" t="s">
        <v>58</v>
      </c>
      <c r="P61" s="4">
        <v>0</v>
      </c>
      <c r="Q61" s="4">
        <v>-0.28574540650113245</v>
      </c>
      <c r="R61" s="4">
        <v>-0.1666848204589938</v>
      </c>
      <c r="S61" s="4">
        <v>-0.37504084603273624</v>
      </c>
      <c r="T61" s="4">
        <v>0</v>
      </c>
      <c r="U61" s="4">
        <v>0.66673928183597564</v>
      </c>
    </row>
    <row r="63" spans="1:22" x14ac:dyDescent="0.3">
      <c r="B63" s="43" t="s">
        <v>13</v>
      </c>
      <c r="C63" s="43"/>
      <c r="D63" s="43"/>
      <c r="E63" s="43"/>
      <c r="F63" s="43"/>
      <c r="G63" s="43"/>
      <c r="H63" s="43"/>
      <c r="I63" s="43"/>
      <c r="J63" s="43"/>
      <c r="N63" s="43" t="s">
        <v>13</v>
      </c>
      <c r="O63" s="43"/>
      <c r="P63" s="43"/>
      <c r="Q63" s="43"/>
      <c r="R63" s="43"/>
      <c r="S63" s="43"/>
      <c r="T63" s="43"/>
      <c r="U63" s="43"/>
      <c r="V63" s="43"/>
    </row>
  </sheetData>
  <mergeCells count="31">
    <mergeCell ref="N63:V63"/>
    <mergeCell ref="M45:M51"/>
    <mergeCell ref="N45:N51"/>
    <mergeCell ref="M55:M61"/>
    <mergeCell ref="N55:N61"/>
    <mergeCell ref="B63:J63"/>
    <mergeCell ref="M18:U18"/>
    <mergeCell ref="M20:U20"/>
    <mergeCell ref="P22:U22"/>
    <mergeCell ref="M24:M30"/>
    <mergeCell ref="N24:N30"/>
    <mergeCell ref="P32:U32"/>
    <mergeCell ref="M34:M40"/>
    <mergeCell ref="N34:N40"/>
    <mergeCell ref="P43:U43"/>
    <mergeCell ref="P53:U53"/>
    <mergeCell ref="D43:I43"/>
    <mergeCell ref="D53:I53"/>
    <mergeCell ref="B45:B51"/>
    <mergeCell ref="A45:A51"/>
    <mergeCell ref="B55:B61"/>
    <mergeCell ref="A55:A61"/>
    <mergeCell ref="A34:A40"/>
    <mergeCell ref="B34:B40"/>
    <mergeCell ref="A18:I18"/>
    <mergeCell ref="A1:I2"/>
    <mergeCell ref="D22:I22"/>
    <mergeCell ref="A24:A30"/>
    <mergeCell ref="B24:B30"/>
    <mergeCell ref="D32:I32"/>
    <mergeCell ref="A20:I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6C8AB-9537-4501-8BFA-98BFB0BB6CC9}">
  <dimension ref="A1:P27"/>
  <sheetViews>
    <sheetView topLeftCell="A11" workbookViewId="0">
      <selection activeCell="K25" sqref="K25:P25"/>
    </sheetView>
  </sheetViews>
  <sheetFormatPr defaultColWidth="11.5546875" defaultRowHeight="13.8" x14ac:dyDescent="0.25"/>
  <cols>
    <col min="1" max="16384" width="11.5546875" style="11"/>
  </cols>
  <sheetData>
    <row r="1" spans="1:16" x14ac:dyDescent="0.25">
      <c r="B1" s="11" t="s">
        <v>34</v>
      </c>
      <c r="J1" s="17" t="s">
        <v>23</v>
      </c>
      <c r="K1" s="17">
        <v>100000</v>
      </c>
      <c r="L1" s="17" t="s">
        <v>24</v>
      </c>
      <c r="M1" s="11">
        <v>5</v>
      </c>
    </row>
    <row r="2" spans="1:16" x14ac:dyDescent="0.25">
      <c r="B2" s="11" t="s">
        <v>31</v>
      </c>
      <c r="J2" s="17" t="s">
        <v>25</v>
      </c>
      <c r="K2" s="17">
        <v>1000</v>
      </c>
      <c r="L2" s="17" t="s">
        <v>26</v>
      </c>
      <c r="M2" s="11">
        <f>10*1000</f>
        <v>10000</v>
      </c>
    </row>
    <row r="3" spans="1:16" x14ac:dyDescent="0.25">
      <c r="B3" s="11" t="s">
        <v>32</v>
      </c>
      <c r="J3" s="11" t="s">
        <v>27</v>
      </c>
      <c r="K3" s="11">
        <v>100000</v>
      </c>
      <c r="L3" s="17"/>
    </row>
    <row r="4" spans="1:16" x14ac:dyDescent="0.25">
      <c r="B4" s="11" t="s">
        <v>35</v>
      </c>
      <c r="D4" s="11" t="s">
        <v>36</v>
      </c>
      <c r="L4" s="17"/>
    </row>
    <row r="5" spans="1:16" x14ac:dyDescent="0.25">
      <c r="B5" s="19" t="s">
        <v>33</v>
      </c>
      <c r="C5" s="19"/>
      <c r="D5" s="19"/>
      <c r="E5" s="19"/>
      <c r="F5" s="19"/>
      <c r="G5" s="19"/>
      <c r="H5" s="19"/>
      <c r="I5" s="19"/>
      <c r="J5" s="19"/>
      <c r="K5" s="19"/>
      <c r="L5" s="16"/>
      <c r="M5" s="19"/>
      <c r="N5" s="19"/>
      <c r="O5" s="19"/>
      <c r="P5" s="19"/>
    </row>
    <row r="6" spans="1:16" x14ac:dyDescent="0.25">
      <c r="L6" s="17"/>
    </row>
    <row r="7" spans="1:16" x14ac:dyDescent="0.25">
      <c r="A7" s="1"/>
      <c r="B7" s="1"/>
      <c r="D7" s="30" t="s">
        <v>12</v>
      </c>
      <c r="E7" s="31"/>
      <c r="F7" s="31"/>
      <c r="G7" s="31"/>
      <c r="H7" s="32"/>
      <c r="L7" s="30" t="s">
        <v>12</v>
      </c>
      <c r="M7" s="31"/>
      <c r="N7" s="31"/>
      <c r="O7" s="31"/>
      <c r="P7" s="32"/>
    </row>
    <row r="8" spans="1:16" x14ac:dyDescent="0.25">
      <c r="A8" s="8" t="s">
        <v>0</v>
      </c>
      <c r="B8" s="1"/>
      <c r="C8" s="2" t="s">
        <v>20</v>
      </c>
      <c r="D8" s="2">
        <v>5</v>
      </c>
      <c r="E8" s="2">
        <v>4</v>
      </c>
      <c r="F8" s="2">
        <v>3</v>
      </c>
      <c r="G8" s="2">
        <v>2</v>
      </c>
      <c r="H8" s="2">
        <v>1</v>
      </c>
      <c r="J8" s="1"/>
      <c r="K8" s="2" t="s">
        <v>29</v>
      </c>
      <c r="L8" s="2">
        <v>5</v>
      </c>
      <c r="M8" s="2">
        <v>4</v>
      </c>
      <c r="N8" s="2">
        <v>3</v>
      </c>
      <c r="O8" s="2">
        <v>2</v>
      </c>
      <c r="P8" s="2">
        <f>1/1</f>
        <v>1</v>
      </c>
    </row>
    <row r="9" spans="1:16" ht="27.6" x14ac:dyDescent="0.25">
      <c r="A9" s="34">
        <v>1</v>
      </c>
      <c r="B9" s="10" t="s">
        <v>16</v>
      </c>
      <c r="C9" s="4">
        <v>2.42</v>
      </c>
      <c r="D9" s="4">
        <v>2.56</v>
      </c>
      <c r="E9" s="4">
        <v>2.6</v>
      </c>
      <c r="F9" s="4">
        <v>2.65</v>
      </c>
      <c r="G9" s="25">
        <v>2.81</v>
      </c>
      <c r="H9" s="25">
        <v>2.61</v>
      </c>
      <c r="J9" s="15" t="s">
        <v>28</v>
      </c>
      <c r="K9" s="18">
        <f t="shared" ref="K9:P9" si="0">($K$1/$K$2)*(($K$2+$K$3)*$M$1/C9)-$K$1-$M$2</f>
        <v>20757768.595041323</v>
      </c>
      <c r="L9" s="18">
        <f t="shared" si="0"/>
        <v>19616562.5</v>
      </c>
      <c r="M9" s="18">
        <f t="shared" si="0"/>
        <v>19313076.92307692</v>
      </c>
      <c r="N9" s="18">
        <f t="shared" si="0"/>
        <v>18946603.773584906</v>
      </c>
      <c r="O9" s="18">
        <f t="shared" si="0"/>
        <v>17861530.249110322</v>
      </c>
      <c r="P9" s="18">
        <f t="shared" si="0"/>
        <v>19238659.00383142</v>
      </c>
    </row>
    <row r="10" spans="1:16" ht="41.4" x14ac:dyDescent="0.25">
      <c r="A10" s="34"/>
      <c r="B10" s="10" t="s">
        <v>21</v>
      </c>
      <c r="C10" s="14"/>
      <c r="D10" s="4">
        <v>2.42</v>
      </c>
      <c r="E10" s="4">
        <v>2.42</v>
      </c>
      <c r="F10" s="4">
        <v>2.4</v>
      </c>
      <c r="G10" s="25">
        <v>2.39</v>
      </c>
      <c r="H10" s="25">
        <v>1.95</v>
      </c>
      <c r="J10" s="15" t="s">
        <v>22</v>
      </c>
      <c r="K10" s="4">
        <f>(K9-$K$9)/$K$9</f>
        <v>0</v>
      </c>
      <c r="L10" s="4">
        <f t="shared" ref="L10:P10" si="1">(L9-$K$9)/$K$9</f>
        <v>-5.4977301139870018E-2</v>
      </c>
      <c r="M10" s="4">
        <f t="shared" si="1"/>
        <v>-6.9597638366077338E-2</v>
      </c>
      <c r="N10" s="4">
        <f t="shared" si="1"/>
        <v>-8.7252385205270747E-2</v>
      </c>
      <c r="O10" s="4">
        <f t="shared" si="1"/>
        <v>-0.13952551463661961</v>
      </c>
      <c r="P10" s="4">
        <f t="shared" si="1"/>
        <v>-7.3182701900472713E-2</v>
      </c>
    </row>
    <row r="11" spans="1:16" x14ac:dyDescent="0.25">
      <c r="A11" s="9"/>
      <c r="C11" s="1"/>
      <c r="D11" s="1"/>
      <c r="E11" s="1"/>
      <c r="F11" s="1"/>
      <c r="G11" s="1"/>
      <c r="H11" s="1"/>
    </row>
    <row r="12" spans="1:16" ht="27.6" x14ac:dyDescent="0.25">
      <c r="A12" s="34">
        <v>2</v>
      </c>
      <c r="B12" s="10" t="s">
        <v>16</v>
      </c>
      <c r="C12" s="4">
        <v>0.45</v>
      </c>
      <c r="D12" s="4">
        <v>0.48</v>
      </c>
      <c r="E12" s="4">
        <v>0.51</v>
      </c>
      <c r="F12" s="4">
        <v>0.53</v>
      </c>
      <c r="G12" s="25">
        <v>0.56999999999999995</v>
      </c>
      <c r="H12" s="25">
        <v>0.65</v>
      </c>
      <c r="J12" s="15" t="s">
        <v>28</v>
      </c>
      <c r="K12" s="18">
        <f t="shared" ref="K12:P12" si="2">($K$1/$K$2)*(($K$2+$K$3)*$M$1/C12)-$K$1-$M$2</f>
        <v>112112222.22222222</v>
      </c>
      <c r="L12" s="18">
        <f t="shared" si="2"/>
        <v>105098333.33333334</v>
      </c>
      <c r="M12" s="18">
        <f t="shared" si="2"/>
        <v>98909607.843137249</v>
      </c>
      <c r="N12" s="18">
        <f t="shared" si="2"/>
        <v>95173018.867924511</v>
      </c>
      <c r="O12" s="18">
        <f t="shared" si="2"/>
        <v>88486491.228070185</v>
      </c>
      <c r="P12" s="18">
        <f t="shared" si="2"/>
        <v>77582307.692307681</v>
      </c>
    </row>
    <row r="13" spans="1:16" ht="41.4" x14ac:dyDescent="0.25">
      <c r="A13" s="34"/>
      <c r="B13" s="10" t="s">
        <v>21</v>
      </c>
      <c r="C13" s="14"/>
      <c r="D13" s="4">
        <v>0.45</v>
      </c>
      <c r="E13" s="4">
        <v>0.45</v>
      </c>
      <c r="F13" s="4">
        <v>0.45</v>
      </c>
      <c r="G13" s="25">
        <v>0.45</v>
      </c>
      <c r="H13" s="25">
        <v>0.36</v>
      </c>
      <c r="J13" s="15" t="s">
        <v>22</v>
      </c>
      <c r="K13" s="4">
        <f>(K12-$K$12)/$K$12</f>
        <v>0</v>
      </c>
      <c r="L13" s="4">
        <f t="shared" ref="L13:P13" si="3">(L12-$K$12)/$K$12</f>
        <v>-6.2561322484415344E-2</v>
      </c>
      <c r="M13" s="4">
        <f t="shared" si="3"/>
        <v>-0.11776248938242909</v>
      </c>
      <c r="N13" s="4">
        <f t="shared" si="3"/>
        <v>-0.15109149581141854</v>
      </c>
      <c r="O13" s="4">
        <f t="shared" si="3"/>
        <v>-0.21073287573697819</v>
      </c>
      <c r="P13" s="4">
        <f t="shared" si="3"/>
        <v>-0.30799420300019908</v>
      </c>
    </row>
    <row r="14" spans="1:16" x14ac:dyDescent="0.25">
      <c r="A14" s="13"/>
    </row>
    <row r="15" spans="1:16" ht="27.6" x14ac:dyDescent="0.25">
      <c r="A15" s="33">
        <v>3</v>
      </c>
      <c r="B15" s="10" t="s">
        <v>16</v>
      </c>
      <c r="C15" s="4">
        <v>0.6</v>
      </c>
      <c r="D15" s="4">
        <v>0.65</v>
      </c>
      <c r="E15" s="4">
        <v>0.68</v>
      </c>
      <c r="F15" s="25">
        <v>0.7</v>
      </c>
      <c r="G15" s="25">
        <v>0.72</v>
      </c>
      <c r="H15" s="4">
        <v>0.73</v>
      </c>
      <c r="J15" s="15" t="s">
        <v>28</v>
      </c>
      <c r="K15" s="18">
        <f t="shared" ref="K15:P15" si="4">($K$1/$K$2)*(($K$2+$K$3)*$M$1/C15)-$K$1-$M$2</f>
        <v>84056666.666666672</v>
      </c>
      <c r="L15" s="18">
        <f t="shared" si="4"/>
        <v>77582307.692307681</v>
      </c>
      <c r="M15" s="18">
        <f t="shared" si="4"/>
        <v>74154705.882352933</v>
      </c>
      <c r="N15" s="18">
        <f t="shared" si="4"/>
        <v>72032857.142857149</v>
      </c>
      <c r="O15" s="18">
        <f t="shared" si="4"/>
        <v>70028888.888888881</v>
      </c>
      <c r="P15" s="18">
        <f t="shared" si="4"/>
        <v>69068082.19178082</v>
      </c>
    </row>
    <row r="16" spans="1:16" ht="41.4" x14ac:dyDescent="0.25">
      <c r="A16" s="33"/>
      <c r="B16" s="10" t="s">
        <v>21</v>
      </c>
      <c r="C16" s="14"/>
      <c r="D16" s="4">
        <v>0.6</v>
      </c>
      <c r="E16" s="4">
        <v>0.6</v>
      </c>
      <c r="F16" s="25">
        <v>0.57999999999999996</v>
      </c>
      <c r="G16" s="25">
        <v>0.5</v>
      </c>
      <c r="H16" s="4">
        <v>0.53</v>
      </c>
      <c r="J16" s="15" t="s">
        <v>22</v>
      </c>
      <c r="K16" s="20">
        <f>(K15-$K$15)/$K$15</f>
        <v>0</v>
      </c>
      <c r="L16" s="20">
        <f t="shared" ref="L16:P16" si="5">(L15-$K$15)/$K$15</f>
        <v>-7.7023741615088917E-2</v>
      </c>
      <c r="M16" s="20">
        <f t="shared" si="5"/>
        <v>-0.1178010165877829</v>
      </c>
      <c r="N16" s="20">
        <f t="shared" si="5"/>
        <v>-0.14304409157087902</v>
      </c>
      <c r="O16" s="20">
        <f t="shared" si="5"/>
        <v>-0.16688477349935904</v>
      </c>
      <c r="P16" s="20">
        <f t="shared" si="5"/>
        <v>-0.17831523743767122</v>
      </c>
    </row>
    <row r="17" spans="1:16" x14ac:dyDescent="0.25">
      <c r="A17" s="13"/>
    </row>
    <row r="18" spans="1:16" ht="27.6" x14ac:dyDescent="0.25">
      <c r="A18" s="33">
        <v>4</v>
      </c>
      <c r="B18" s="10" t="s">
        <v>16</v>
      </c>
      <c r="C18" s="4">
        <v>2.0499999999999998</v>
      </c>
      <c r="D18" s="4">
        <v>2.15</v>
      </c>
      <c r="E18" s="4">
        <v>2.23</v>
      </c>
      <c r="F18" s="4">
        <v>2.25</v>
      </c>
      <c r="G18" s="4">
        <v>2.1800000000000002</v>
      </c>
      <c r="H18" s="4">
        <v>2.5499999999999998</v>
      </c>
      <c r="J18" s="15" t="s">
        <v>28</v>
      </c>
      <c r="K18" s="18">
        <f t="shared" ref="K18:P18" si="6">($K$1/$K$2)*(($K$2+$K$3)*$M$1/C18)-$K$1-$M$2</f>
        <v>24524146.341463417</v>
      </c>
      <c r="L18" s="18">
        <f t="shared" si="6"/>
        <v>23378372.093023259</v>
      </c>
      <c r="M18" s="18">
        <f t="shared" si="6"/>
        <v>22535739.910313901</v>
      </c>
      <c r="N18" s="18">
        <f t="shared" si="6"/>
        <v>22334444.444444444</v>
      </c>
      <c r="O18" s="18">
        <f t="shared" si="6"/>
        <v>23055137.614678897</v>
      </c>
      <c r="P18" s="18">
        <f t="shared" si="6"/>
        <v>19693921.568627451</v>
      </c>
    </row>
    <row r="19" spans="1:16" ht="41.4" x14ac:dyDescent="0.25">
      <c r="A19" s="33"/>
      <c r="B19" s="10" t="s">
        <v>21</v>
      </c>
      <c r="C19" s="14"/>
      <c r="D19" s="4">
        <v>2.0499999999999998</v>
      </c>
      <c r="E19" s="4">
        <v>2.0499999999999998</v>
      </c>
      <c r="F19" s="4">
        <v>2</v>
      </c>
      <c r="G19" s="4">
        <v>2</v>
      </c>
      <c r="H19" s="4">
        <v>1.98</v>
      </c>
      <c r="J19" s="15" t="s">
        <v>22</v>
      </c>
      <c r="K19" s="4">
        <f>(K18-$K$18)/$K$18</f>
        <v>0</v>
      </c>
      <c r="L19" s="4">
        <f t="shared" ref="L19:P19" si="7">(L18-$K$18)/$K$18</f>
        <v>-4.6720250013472492E-2</v>
      </c>
      <c r="M19" s="4">
        <f t="shared" si="7"/>
        <v>-8.1079537018896419E-2</v>
      </c>
      <c r="N19" s="4">
        <f t="shared" si="7"/>
        <v>-8.928758891463652E-2</v>
      </c>
      <c r="O19" s="4">
        <f t="shared" si="7"/>
        <v>-5.9900504031034925E-2</v>
      </c>
      <c r="P19" s="4">
        <f t="shared" si="7"/>
        <v>-0.19695791672346277</v>
      </c>
    </row>
    <row r="20" spans="1:16" x14ac:dyDescent="0.25">
      <c r="A20" s="13"/>
    </row>
    <row r="21" spans="1:16" ht="27.6" x14ac:dyDescent="0.25">
      <c r="A21" s="33">
        <v>5</v>
      </c>
      <c r="B21" s="10" t="s">
        <v>16</v>
      </c>
      <c r="C21" s="4">
        <v>1.4</v>
      </c>
      <c r="D21" s="4">
        <v>1.48</v>
      </c>
      <c r="E21" s="4">
        <v>1.55</v>
      </c>
      <c r="F21" s="4">
        <v>1.58</v>
      </c>
      <c r="G21" s="25">
        <v>1.56</v>
      </c>
      <c r="H21" s="25">
        <v>1.66</v>
      </c>
      <c r="J21" s="15" t="s">
        <v>28</v>
      </c>
      <c r="K21" s="18">
        <f t="shared" ref="K21" si="8">($K$1/$K$2)*(($K$2+$K$3)*$M$1/C21)-$K$1-$M$2</f>
        <v>35961428.571428575</v>
      </c>
      <c r="L21" s="18">
        <f t="shared" ref="L21" si="9">($K$1/$K$2)*(($K$2+$K$3)*$M$1/D21)-$K$1-$M$2</f>
        <v>34011621.621621624</v>
      </c>
      <c r="M21" s="18">
        <f t="shared" ref="M21" si="10">($K$1/$K$2)*(($K$2+$K$3)*$M$1/E21)-$K$1-$M$2</f>
        <v>32470645.161290321</v>
      </c>
      <c r="N21" s="18">
        <f t="shared" ref="N21" si="11">($K$1/$K$2)*(($K$2+$K$3)*$M$1/F21)-$K$1-$M$2</f>
        <v>31852025.316455692</v>
      </c>
      <c r="O21" s="18">
        <f t="shared" ref="O21" si="12">($K$1/$K$2)*(($K$2+$K$3)*$M$1/G21)-$K$1-$M$2</f>
        <v>32261794.871794868</v>
      </c>
      <c r="P21" s="18">
        <f t="shared" ref="P21" si="13">($K$1/$K$2)*(($K$2+$K$3)*$M$1/H21)-$K$1-$M$2</f>
        <v>30311686.74698795</v>
      </c>
    </row>
    <row r="22" spans="1:16" ht="41.4" x14ac:dyDescent="0.25">
      <c r="A22" s="33"/>
      <c r="B22" s="10" t="s">
        <v>21</v>
      </c>
      <c r="C22" s="14"/>
      <c r="D22" s="4">
        <v>1.41</v>
      </c>
      <c r="E22" s="4">
        <v>1.41</v>
      </c>
      <c r="F22" s="4">
        <v>1.4</v>
      </c>
      <c r="G22" s="25">
        <v>1.3</v>
      </c>
      <c r="H22" s="25">
        <v>1.1499999999999999</v>
      </c>
      <c r="J22" s="15" t="s">
        <v>22</v>
      </c>
      <c r="K22" s="20">
        <f>(K21-$K$21)/$K$21</f>
        <v>0</v>
      </c>
      <c r="L22" s="20">
        <f>(L21-$K$21)/$K$21</f>
        <v>-5.4219396371702443E-2</v>
      </c>
      <c r="M22" s="20">
        <f t="shared" ref="M22:O22" si="14">(M21-$K$21)/$K$21</f>
        <v>-9.7070209633209267E-2</v>
      </c>
      <c r="N22" s="20">
        <f t="shared" si="14"/>
        <v>-0.11427252526441098</v>
      </c>
      <c r="O22" s="20">
        <f t="shared" si="14"/>
        <v>-0.10287782901297399</v>
      </c>
      <c r="P22" s="20">
        <f>(P21-$K$21)/$K$21</f>
        <v>-0.1571056003300535</v>
      </c>
    </row>
    <row r="23" spans="1:16" x14ac:dyDescent="0.25">
      <c r="A23" s="13"/>
    </row>
    <row r="24" spans="1:16" ht="27.6" x14ac:dyDescent="0.25">
      <c r="A24" s="33">
        <v>6</v>
      </c>
      <c r="B24" s="10" t="s">
        <v>16</v>
      </c>
      <c r="C24" s="4">
        <v>1.72</v>
      </c>
      <c r="D24" s="4">
        <v>1.76</v>
      </c>
      <c r="E24" s="4">
        <v>1.81</v>
      </c>
      <c r="F24" s="4">
        <v>1.86</v>
      </c>
      <c r="G24" s="25">
        <v>1.92</v>
      </c>
      <c r="H24" s="25">
        <v>2.1</v>
      </c>
      <c r="J24" s="15" t="s">
        <v>28</v>
      </c>
      <c r="K24" s="18">
        <f t="shared" ref="K24" si="15">($K$1/$K$2)*(($K$2+$K$3)*$M$1/C24)-$K$1-$M$2</f>
        <v>29250465.116279073</v>
      </c>
      <c r="L24" s="18">
        <f t="shared" ref="L24" si="16">($K$1/$K$2)*(($K$2+$K$3)*$M$1/D24)-$K$1-$M$2</f>
        <v>28583181.818181816</v>
      </c>
      <c r="M24" s="18">
        <f t="shared" ref="M24" si="17">($K$1/$K$2)*(($K$2+$K$3)*$M$1/E24)-$K$1-$M$2</f>
        <v>27790552.486187842</v>
      </c>
      <c r="N24" s="18">
        <f t="shared" ref="N24" si="18">($K$1/$K$2)*(($K$2+$K$3)*$M$1/F24)-$K$1-$M$2</f>
        <v>27040537.634408601</v>
      </c>
      <c r="O24" s="18">
        <f t="shared" ref="O24" si="19">($K$1/$K$2)*(($K$2+$K$3)*$M$1/G24)-$K$1-$M$2</f>
        <v>26192083.333333336</v>
      </c>
      <c r="P24" s="18">
        <f t="shared" ref="P24" si="20">($K$1/$K$2)*(($K$2+$K$3)*$M$1/H24)-$K$1-$M$2</f>
        <v>23937619.047619049</v>
      </c>
    </row>
    <row r="25" spans="1:16" ht="41.4" x14ac:dyDescent="0.25">
      <c r="A25" s="33"/>
      <c r="B25" s="10" t="s">
        <v>21</v>
      </c>
      <c r="C25" s="14"/>
      <c r="D25" s="4">
        <v>1.68</v>
      </c>
      <c r="E25" s="4">
        <v>1.71</v>
      </c>
      <c r="F25" s="4">
        <v>1.69</v>
      </c>
      <c r="G25" s="25">
        <v>1.68</v>
      </c>
      <c r="H25" s="25">
        <v>1.46</v>
      </c>
      <c r="J25" s="15" t="s">
        <v>22</v>
      </c>
      <c r="K25" s="20">
        <f>(K24-$K$24)/$K$24</f>
        <v>0</v>
      </c>
      <c r="L25" s="20">
        <f t="shared" ref="L25:P25" si="21">(L24-$K$24)/$K$24</f>
        <v>-2.2812741453669613E-2</v>
      </c>
      <c r="M25" s="20">
        <f t="shared" si="21"/>
        <v>-4.9910749257752164E-2</v>
      </c>
      <c r="N25" s="20">
        <f t="shared" si="21"/>
        <v>-7.5551874921830145E-2</v>
      </c>
      <c r="O25" s="20">
        <f t="shared" si="21"/>
        <v>-0.10455839832931831</v>
      </c>
      <c r="P25" s="20">
        <f t="shared" si="21"/>
        <v>-0.18163287481207299</v>
      </c>
    </row>
    <row r="27" spans="1:16" x14ac:dyDescent="0.25">
      <c r="B27" s="11" t="s">
        <v>55</v>
      </c>
    </row>
  </sheetData>
  <mergeCells count="8">
    <mergeCell ref="A21:A22"/>
    <mergeCell ref="A24:A25"/>
    <mergeCell ref="D7:H7"/>
    <mergeCell ref="L7:P7"/>
    <mergeCell ref="A9:A10"/>
    <mergeCell ref="A12:A13"/>
    <mergeCell ref="A15:A16"/>
    <mergeCell ref="A18:A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C87E0-23BE-4C1D-870B-7B745AF0FAD3}">
  <dimension ref="A1:R22"/>
  <sheetViews>
    <sheetView topLeftCell="B1" workbookViewId="0">
      <selection activeCell="M2" sqref="M2"/>
    </sheetView>
  </sheetViews>
  <sheetFormatPr defaultColWidth="11.5546875" defaultRowHeight="13.8" x14ac:dyDescent="0.25"/>
  <cols>
    <col min="1" max="16384" width="11.5546875" style="11"/>
  </cols>
  <sheetData>
    <row r="1" spans="1:18" x14ac:dyDescent="0.25">
      <c r="B1" s="11" t="s">
        <v>30</v>
      </c>
      <c r="J1" s="17" t="s">
        <v>23</v>
      </c>
      <c r="K1" s="17">
        <v>100000</v>
      </c>
      <c r="L1" s="17" t="s">
        <v>24</v>
      </c>
      <c r="M1" s="11">
        <v>5</v>
      </c>
    </row>
    <row r="2" spans="1:18" x14ac:dyDescent="0.25">
      <c r="B2" s="11" t="s">
        <v>31</v>
      </c>
      <c r="J2" s="17" t="s">
        <v>25</v>
      </c>
      <c r="K2" s="17">
        <v>1000</v>
      </c>
      <c r="L2" s="17" t="s">
        <v>26</v>
      </c>
      <c r="M2" s="11">
        <f>10*1000</f>
        <v>10000</v>
      </c>
    </row>
    <row r="3" spans="1:18" x14ac:dyDescent="0.25">
      <c r="B3" s="11" t="s">
        <v>32</v>
      </c>
      <c r="J3" s="11" t="s">
        <v>27</v>
      </c>
      <c r="K3" s="11">
        <v>100000</v>
      </c>
      <c r="L3" s="17"/>
    </row>
    <row r="4" spans="1:18" x14ac:dyDescent="0.25">
      <c r="B4" s="11" t="s">
        <v>37</v>
      </c>
      <c r="D4" s="11" t="s">
        <v>38</v>
      </c>
      <c r="L4" s="17"/>
    </row>
    <row r="5" spans="1:18" x14ac:dyDescent="0.25">
      <c r="B5" s="19" t="s">
        <v>33</v>
      </c>
      <c r="C5" s="19"/>
      <c r="D5" s="19"/>
      <c r="E5" s="19"/>
      <c r="F5" s="19"/>
      <c r="G5" s="19"/>
      <c r="H5" s="19"/>
      <c r="I5" s="19"/>
      <c r="J5" s="19"/>
      <c r="K5" s="19"/>
      <c r="L5" s="16"/>
      <c r="M5" s="19"/>
      <c r="N5" s="19"/>
      <c r="O5" s="19"/>
      <c r="P5" s="19"/>
    </row>
    <row r="6" spans="1:18" x14ac:dyDescent="0.25">
      <c r="L6" s="17"/>
    </row>
    <row r="7" spans="1:18" x14ac:dyDescent="0.25">
      <c r="A7" s="1"/>
      <c r="B7" s="1"/>
      <c r="D7" s="30" t="s">
        <v>12</v>
      </c>
      <c r="E7" s="31"/>
      <c r="F7" s="31"/>
      <c r="G7" s="31"/>
      <c r="H7" s="32"/>
      <c r="L7" s="30" t="s">
        <v>12</v>
      </c>
      <c r="M7" s="31"/>
      <c r="N7" s="31"/>
      <c r="O7" s="31"/>
      <c r="P7" s="32"/>
    </row>
    <row r="8" spans="1:18" x14ac:dyDescent="0.25">
      <c r="A8" s="12" t="s">
        <v>0</v>
      </c>
      <c r="B8" s="1"/>
      <c r="C8" s="2" t="s">
        <v>20</v>
      </c>
      <c r="D8" s="2">
        <v>5</v>
      </c>
      <c r="E8" s="2">
        <v>4</v>
      </c>
      <c r="F8" s="2">
        <v>3</v>
      </c>
      <c r="G8" s="2">
        <v>2</v>
      </c>
      <c r="H8" s="2">
        <v>1</v>
      </c>
      <c r="J8" s="1"/>
      <c r="K8" s="2" t="s">
        <v>29</v>
      </c>
      <c r="L8" s="2">
        <v>5</v>
      </c>
      <c r="M8" s="2">
        <v>4</v>
      </c>
      <c r="N8" s="2">
        <v>3</v>
      </c>
      <c r="O8" s="2">
        <v>2</v>
      </c>
      <c r="P8" s="2">
        <f>1/1</f>
        <v>1</v>
      </c>
    </row>
    <row r="9" spans="1:18" ht="41.4" x14ac:dyDescent="0.25">
      <c r="A9" s="35" t="s">
        <v>43</v>
      </c>
      <c r="B9" s="10" t="s">
        <v>16</v>
      </c>
      <c r="C9" s="4">
        <v>1.08</v>
      </c>
      <c r="D9" s="4">
        <v>1.01</v>
      </c>
      <c r="E9" s="4">
        <v>0.96</v>
      </c>
      <c r="F9" s="4">
        <v>0.89</v>
      </c>
      <c r="G9" s="4">
        <v>0.91</v>
      </c>
      <c r="H9" s="4">
        <v>0.73</v>
      </c>
      <c r="J9" s="10" t="s">
        <v>28</v>
      </c>
      <c r="K9" s="18">
        <f t="shared" ref="K9:P9" si="0">($K$1/$K$2)*(($K$2+$K$3)*$M$1/C9)-$K$1-$M$2</f>
        <v>46649259.259259261</v>
      </c>
      <c r="L9" s="18">
        <f t="shared" si="0"/>
        <v>49890000</v>
      </c>
      <c r="M9" s="18">
        <f t="shared" si="0"/>
        <v>52494166.666666672</v>
      </c>
      <c r="N9" s="18">
        <f t="shared" si="0"/>
        <v>56631573.033707872</v>
      </c>
      <c r="O9" s="18">
        <f t="shared" si="0"/>
        <v>55384505.494505495</v>
      </c>
      <c r="P9" s="18">
        <f t="shared" si="0"/>
        <v>69068082.19178082</v>
      </c>
      <c r="Q9" s="23" t="s">
        <v>49</v>
      </c>
      <c r="R9" s="24">
        <v>1.9</v>
      </c>
    </row>
    <row r="10" spans="1:18" ht="41.4" x14ac:dyDescent="0.25">
      <c r="A10" s="35"/>
      <c r="B10" s="10" t="s">
        <v>21</v>
      </c>
      <c r="C10" s="14"/>
      <c r="D10" s="4">
        <v>0.99</v>
      </c>
      <c r="E10" s="4">
        <v>0.98</v>
      </c>
      <c r="F10" s="4">
        <v>0.98</v>
      </c>
      <c r="G10" s="4">
        <v>0.95</v>
      </c>
      <c r="H10" s="4">
        <v>0.73</v>
      </c>
      <c r="J10" s="10" t="s">
        <v>47</v>
      </c>
      <c r="K10" s="4">
        <f>(K9-$K$9)/$K$9</f>
        <v>0</v>
      </c>
      <c r="L10" s="4">
        <f t="shared" ref="L10:P10" si="1">(L9-$K$9)/$K$9</f>
        <v>6.9470357990679021E-2</v>
      </c>
      <c r="M10" s="4">
        <f t="shared" si="1"/>
        <v>0.12529475280461766</v>
      </c>
      <c r="N10" s="4">
        <f t="shared" si="1"/>
        <v>0.21398654411575149</v>
      </c>
      <c r="O10" s="4">
        <f t="shared" si="1"/>
        <v>0.18725369649920867</v>
      </c>
      <c r="P10" s="4">
        <f t="shared" si="1"/>
        <v>0.4805826134971633</v>
      </c>
    </row>
    <row r="12" spans="1:18" ht="41.4" x14ac:dyDescent="0.25">
      <c r="A12" s="35" t="s">
        <v>44</v>
      </c>
      <c r="B12" s="10" t="s">
        <v>16</v>
      </c>
      <c r="C12" s="4">
        <v>1.6</v>
      </c>
      <c r="D12" s="4">
        <v>1.5</v>
      </c>
      <c r="E12" s="4">
        <v>1.48</v>
      </c>
      <c r="F12" s="4">
        <v>1.46</v>
      </c>
      <c r="G12" s="4">
        <v>1.4</v>
      </c>
      <c r="H12" s="4">
        <v>1.18</v>
      </c>
      <c r="J12" s="10" t="s">
        <v>28</v>
      </c>
      <c r="K12" s="18">
        <f t="shared" ref="K12" si="2">($K$1/$K$2)*(($K$2+$K$3)*$M$1/C12)-$K$1-$M$2</f>
        <v>31452500</v>
      </c>
      <c r="L12" s="18">
        <f t="shared" ref="L12" si="3">($K$1/$K$2)*(($K$2+$K$3)*$M$1/D12)-$K$1-$M$2</f>
        <v>33556666.666666672</v>
      </c>
      <c r="M12" s="18">
        <f t="shared" ref="M12" si="4">($K$1/$K$2)*(($K$2+$K$3)*$M$1/E12)-$K$1-$M$2</f>
        <v>34011621.621621624</v>
      </c>
      <c r="N12" s="18">
        <f t="shared" ref="N12" si="5">($K$1/$K$2)*(($K$2+$K$3)*$M$1/F12)-$K$1-$M$2</f>
        <v>34479041.09589041</v>
      </c>
      <c r="O12" s="18">
        <f t="shared" ref="O12" si="6">($K$1/$K$2)*(($K$2+$K$3)*$M$1/G12)-$K$1-$M$2</f>
        <v>35961428.571428575</v>
      </c>
      <c r="P12" s="18">
        <f t="shared" ref="P12" si="7">($K$1/$K$2)*(($K$2+$K$3)*$M$1/H12)-$K$1-$M$2</f>
        <v>42686610.169491529</v>
      </c>
      <c r="Q12" s="23" t="s">
        <v>49</v>
      </c>
      <c r="R12" s="23">
        <v>1.84</v>
      </c>
    </row>
    <row r="13" spans="1:18" ht="41.4" x14ac:dyDescent="0.25">
      <c r="A13" s="35"/>
      <c r="B13" s="10" t="s">
        <v>21</v>
      </c>
      <c r="C13" s="14"/>
      <c r="D13" s="4">
        <v>1.63</v>
      </c>
      <c r="E13" s="4">
        <v>1.64</v>
      </c>
      <c r="F13" s="4">
        <v>1.62</v>
      </c>
      <c r="G13" s="4">
        <v>1.36</v>
      </c>
      <c r="H13" s="4">
        <v>1.22</v>
      </c>
      <c r="J13" s="10" t="s">
        <v>47</v>
      </c>
      <c r="K13" s="20">
        <f>(K12-$K$12)/$K$12</f>
        <v>0</v>
      </c>
      <c r="L13" s="20">
        <f t="shared" ref="L13:P13" si="8">(L12-$K$12)/$K$12</f>
        <v>6.6899822483639515E-2</v>
      </c>
      <c r="M13" s="20">
        <f t="shared" si="8"/>
        <v>8.136464896658846E-2</v>
      </c>
      <c r="N13" s="20">
        <f t="shared" si="8"/>
        <v>9.6225772065508627E-2</v>
      </c>
      <c r="O13" s="20">
        <f t="shared" si="8"/>
        <v>0.14335676246494156</v>
      </c>
      <c r="P13" s="20">
        <f t="shared" si="8"/>
        <v>0.35717701834485427</v>
      </c>
    </row>
    <row r="15" spans="1:18" ht="41.4" x14ac:dyDescent="0.25">
      <c r="A15" s="35" t="s">
        <v>48</v>
      </c>
      <c r="B15" s="10" t="s">
        <v>16</v>
      </c>
      <c r="C15" s="4">
        <v>1.32</v>
      </c>
      <c r="D15" s="4">
        <v>1.1000000000000001</v>
      </c>
      <c r="E15" s="4">
        <v>1.0900000000000001</v>
      </c>
      <c r="F15" s="4">
        <v>1.03</v>
      </c>
      <c r="G15" s="4">
        <v>1</v>
      </c>
      <c r="H15" s="4">
        <v>0.82</v>
      </c>
      <c r="J15" s="10" t="s">
        <v>28</v>
      </c>
      <c r="K15" s="18">
        <f t="shared" ref="K15" si="9">($K$1/$K$2)*(($K$2+$K$3)*$M$1/C15)-$K$1-$M$2</f>
        <v>38147575.757575758</v>
      </c>
      <c r="L15" s="18">
        <f t="shared" ref="L15" si="10">($K$1/$K$2)*(($K$2+$K$3)*$M$1/D15)-$K$1-$M$2</f>
        <v>45799090.909090906</v>
      </c>
      <c r="M15" s="18">
        <f t="shared" ref="M15" si="11">($K$1/$K$2)*(($K$2+$K$3)*$M$1/E15)-$K$1-$M$2</f>
        <v>46220275.229357794</v>
      </c>
      <c r="N15" s="18">
        <f t="shared" ref="N15" si="12">($K$1/$K$2)*(($K$2+$K$3)*$M$1/F15)-$K$1-$M$2</f>
        <v>48919126.213592231</v>
      </c>
      <c r="O15" s="18">
        <f t="shared" ref="O15" si="13">($K$1/$K$2)*(($K$2+$K$3)*$M$1/G15)-$K$1-$M$2</f>
        <v>50390000</v>
      </c>
      <c r="P15" s="18">
        <f t="shared" ref="P15" si="14">($K$1/$K$2)*(($K$2+$K$3)*$M$1/H15)-$K$1-$M$2</f>
        <v>61475365.853658542</v>
      </c>
      <c r="Q15" s="23" t="s">
        <v>49</v>
      </c>
      <c r="R15" s="24" t="s">
        <v>50</v>
      </c>
    </row>
    <row r="16" spans="1:18" ht="41.4" x14ac:dyDescent="0.25">
      <c r="A16" s="35"/>
      <c r="B16" s="10" t="s">
        <v>21</v>
      </c>
      <c r="C16" s="14"/>
      <c r="D16" s="4">
        <v>1.17</v>
      </c>
      <c r="E16" s="4">
        <v>1.0900000000000001</v>
      </c>
      <c r="F16" s="4">
        <v>1.0900000000000001</v>
      </c>
      <c r="G16" s="4">
        <v>1</v>
      </c>
      <c r="H16" s="4">
        <v>0.95</v>
      </c>
      <c r="J16" s="10" t="s">
        <v>47</v>
      </c>
      <c r="K16" s="20">
        <f>(K15-$K$15)/$K$15</f>
        <v>0</v>
      </c>
      <c r="L16" s="20">
        <f t="shared" ref="L16:P16" si="15">(L15-$K$15)/$K$15</f>
        <v>0.20057670768228641</v>
      </c>
      <c r="M16" s="20">
        <f t="shared" si="15"/>
        <v>0.21161762737121959</v>
      </c>
      <c r="N16" s="20">
        <f t="shared" si="15"/>
        <v>0.28236526809642271</v>
      </c>
      <c r="O16" s="20">
        <f t="shared" si="15"/>
        <v>0.32092273229165841</v>
      </c>
      <c r="P16" s="20">
        <f t="shared" si="15"/>
        <v>0.61151435268989796</v>
      </c>
    </row>
    <row r="18" spans="2:2" x14ac:dyDescent="0.25">
      <c r="B18" s="11" t="s">
        <v>51</v>
      </c>
    </row>
    <row r="19" spans="2:2" x14ac:dyDescent="0.25">
      <c r="B19" s="11" t="s">
        <v>52</v>
      </c>
    </row>
    <row r="20" spans="2:2" x14ac:dyDescent="0.25">
      <c r="B20" s="11" t="s">
        <v>57</v>
      </c>
    </row>
    <row r="21" spans="2:2" x14ac:dyDescent="0.25">
      <c r="B21" s="11" t="s">
        <v>53</v>
      </c>
    </row>
    <row r="22" spans="2:2" x14ac:dyDescent="0.25">
      <c r="B22" s="11" t="s">
        <v>54</v>
      </c>
    </row>
  </sheetData>
  <mergeCells count="5">
    <mergeCell ref="D7:H7"/>
    <mergeCell ref="L7:P7"/>
    <mergeCell ref="A9:A10"/>
    <mergeCell ref="A12:A13"/>
    <mergeCell ref="A15:A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36319-598F-4C1B-80B6-11C526921898}">
  <dimension ref="A1:P28"/>
  <sheetViews>
    <sheetView topLeftCell="F15" workbookViewId="0">
      <selection activeCell="K28" sqref="K28:P28"/>
    </sheetView>
  </sheetViews>
  <sheetFormatPr defaultColWidth="11.5546875" defaultRowHeight="13.8" x14ac:dyDescent="0.25"/>
  <cols>
    <col min="1" max="16384" width="11.5546875" style="11"/>
  </cols>
  <sheetData>
    <row r="1" spans="1:16" x14ac:dyDescent="0.25">
      <c r="B1" s="11" t="s">
        <v>30</v>
      </c>
      <c r="J1" s="17" t="s">
        <v>23</v>
      </c>
      <c r="K1" s="17">
        <v>100000</v>
      </c>
      <c r="L1" s="17" t="s">
        <v>24</v>
      </c>
      <c r="M1" s="11">
        <v>5</v>
      </c>
    </row>
    <row r="2" spans="1:16" x14ac:dyDescent="0.25">
      <c r="B2" s="11" t="s">
        <v>31</v>
      </c>
      <c r="J2" s="17" t="s">
        <v>25</v>
      </c>
      <c r="K2" s="17">
        <v>1000</v>
      </c>
      <c r="L2" s="17" t="s">
        <v>26</v>
      </c>
      <c r="M2" s="11">
        <f>10*1000</f>
        <v>10000</v>
      </c>
    </row>
    <row r="3" spans="1:16" x14ac:dyDescent="0.25">
      <c r="B3" s="11" t="s">
        <v>32</v>
      </c>
      <c r="J3" s="11" t="s">
        <v>27</v>
      </c>
      <c r="K3" s="11">
        <v>100000</v>
      </c>
      <c r="L3" s="17"/>
    </row>
    <row r="4" spans="1:16" x14ac:dyDescent="0.25">
      <c r="B4" s="11" t="s">
        <v>37</v>
      </c>
      <c r="D4" s="11" t="s">
        <v>38</v>
      </c>
      <c r="L4" s="17"/>
    </row>
    <row r="5" spans="1:16" x14ac:dyDescent="0.25">
      <c r="B5" s="19" t="s">
        <v>33</v>
      </c>
      <c r="C5" s="19"/>
      <c r="D5" s="19"/>
      <c r="E5" s="19"/>
      <c r="F5" s="19"/>
      <c r="G5" s="19"/>
      <c r="H5" s="19"/>
      <c r="I5" s="19"/>
      <c r="J5" s="19"/>
      <c r="K5" s="19"/>
      <c r="L5" s="16"/>
      <c r="M5" s="19"/>
      <c r="N5" s="19"/>
      <c r="O5" s="19"/>
      <c r="P5" s="19"/>
    </row>
    <row r="6" spans="1:16" x14ac:dyDescent="0.25">
      <c r="L6" s="17"/>
    </row>
    <row r="7" spans="1:16" x14ac:dyDescent="0.25">
      <c r="A7" s="36" t="s">
        <v>64</v>
      </c>
      <c r="B7" s="36"/>
      <c r="C7" s="36"/>
      <c r="D7" s="36"/>
      <c r="E7" s="36"/>
      <c r="F7" s="36"/>
      <c r="G7" s="36"/>
      <c r="H7" s="36"/>
      <c r="I7" s="36"/>
      <c r="J7" s="36"/>
      <c r="K7" s="36"/>
      <c r="L7" s="36"/>
      <c r="M7" s="36"/>
      <c r="N7" s="36"/>
      <c r="O7" s="36"/>
      <c r="P7" s="36"/>
    </row>
    <row r="9" spans="1:16" x14ac:dyDescent="0.25">
      <c r="A9" s="13"/>
      <c r="F9" s="28"/>
      <c r="G9" s="28"/>
      <c r="H9" s="28"/>
    </row>
    <row r="10" spans="1:16" x14ac:dyDescent="0.25">
      <c r="A10" s="1"/>
      <c r="B10" s="1"/>
      <c r="D10" s="30" t="s">
        <v>12</v>
      </c>
      <c r="E10" s="31"/>
      <c r="F10" s="31"/>
      <c r="G10" s="31"/>
      <c r="H10" s="32"/>
      <c r="L10" s="30" t="s">
        <v>12</v>
      </c>
      <c r="M10" s="31"/>
      <c r="N10" s="31"/>
      <c r="O10" s="31"/>
      <c r="P10" s="32"/>
    </row>
    <row r="11" spans="1:16" x14ac:dyDescent="0.25">
      <c r="A11" s="12" t="s">
        <v>0</v>
      </c>
      <c r="B11" s="1"/>
      <c r="C11" s="2" t="s">
        <v>20</v>
      </c>
      <c r="D11" s="2">
        <v>5</v>
      </c>
      <c r="E11" s="2">
        <v>4</v>
      </c>
      <c r="F11" s="2">
        <v>3</v>
      </c>
      <c r="G11" s="2">
        <v>2</v>
      </c>
      <c r="H11" s="2">
        <v>1</v>
      </c>
      <c r="J11" s="1"/>
      <c r="K11" s="2" t="s">
        <v>29</v>
      </c>
      <c r="L11" s="2">
        <v>5</v>
      </c>
      <c r="M11" s="2">
        <v>4</v>
      </c>
      <c r="N11" s="2">
        <v>3</v>
      </c>
      <c r="O11" s="2">
        <v>2</v>
      </c>
      <c r="P11" s="2">
        <f>1/1</f>
        <v>1</v>
      </c>
    </row>
    <row r="12" spans="1:16" ht="27.6" x14ac:dyDescent="0.25">
      <c r="A12" s="33">
        <v>1</v>
      </c>
      <c r="B12" s="10" t="s">
        <v>16</v>
      </c>
      <c r="C12" s="4">
        <v>0.6</v>
      </c>
      <c r="D12" s="4">
        <v>0.33</v>
      </c>
      <c r="E12" s="4">
        <v>0.3</v>
      </c>
      <c r="F12" s="26">
        <v>0.28000000000000003</v>
      </c>
      <c r="G12" s="26">
        <v>0.26</v>
      </c>
      <c r="H12" s="26">
        <v>0.45</v>
      </c>
      <c r="J12" s="15" t="s">
        <v>28</v>
      </c>
      <c r="K12" s="18">
        <f t="shared" ref="K12:P12" si="0">($K$1/$K$2)*(($K$2+$K$3)*$M$1/C12)-$K$1-$M$2</f>
        <v>84056666.666666672</v>
      </c>
      <c r="L12" s="18">
        <f t="shared" si="0"/>
        <v>152920303.03030303</v>
      </c>
      <c r="M12" s="18">
        <f t="shared" si="0"/>
        <v>168223333.33333334</v>
      </c>
      <c r="N12" s="18">
        <f t="shared" si="0"/>
        <v>180247142.85714284</v>
      </c>
      <c r="O12" s="18">
        <f t="shared" si="0"/>
        <v>194120769.23076922</v>
      </c>
      <c r="P12" s="18">
        <f t="shared" si="0"/>
        <v>112112222.22222222</v>
      </c>
    </row>
    <row r="13" spans="1:16" ht="41.4" x14ac:dyDescent="0.25">
      <c r="A13" s="33"/>
      <c r="B13" s="10" t="s">
        <v>21</v>
      </c>
      <c r="C13" s="14"/>
      <c r="D13" s="4">
        <v>0.6</v>
      </c>
      <c r="E13" s="4">
        <v>0.6</v>
      </c>
      <c r="F13" s="26">
        <v>0.6</v>
      </c>
      <c r="G13" s="26">
        <v>0.6</v>
      </c>
      <c r="H13" s="26">
        <v>0.52</v>
      </c>
      <c r="J13" s="15" t="s">
        <v>22</v>
      </c>
      <c r="K13" s="4">
        <f t="shared" ref="K13:P13" si="1">(K12-$K$12)/$K$12</f>
        <v>0</v>
      </c>
      <c r="L13" s="4">
        <f t="shared" si="1"/>
        <v>0.81925252445139818</v>
      </c>
      <c r="M13" s="4">
        <f t="shared" si="1"/>
        <v>1.0013086409961534</v>
      </c>
      <c r="N13" s="4">
        <f t="shared" si="1"/>
        <v>1.144352732567032</v>
      </c>
      <c r="O13" s="4">
        <f t="shared" si="1"/>
        <v>1.3094036074565081</v>
      </c>
      <c r="P13" s="4">
        <f t="shared" si="1"/>
        <v>0.33376954699871775</v>
      </c>
    </row>
    <row r="14" spans="1:16" x14ac:dyDescent="0.25">
      <c r="A14" s="9"/>
      <c r="C14" s="1"/>
      <c r="D14" s="1"/>
      <c r="E14" s="1"/>
      <c r="F14" s="27"/>
      <c r="G14" s="27"/>
      <c r="H14" s="27"/>
    </row>
    <row r="15" spans="1:16" ht="27.6" x14ac:dyDescent="0.25">
      <c r="A15" s="33">
        <v>2</v>
      </c>
      <c r="B15" s="10" t="s">
        <v>16</v>
      </c>
      <c r="C15" s="4">
        <v>0.2</v>
      </c>
      <c r="D15" s="4">
        <v>0.16</v>
      </c>
      <c r="E15" s="4">
        <v>0.14000000000000001</v>
      </c>
      <c r="F15" s="26">
        <v>0.13</v>
      </c>
      <c r="G15" s="26">
        <v>0.1</v>
      </c>
      <c r="H15" s="26">
        <v>0.14000000000000001</v>
      </c>
      <c r="J15" s="15" t="s">
        <v>28</v>
      </c>
      <c r="K15" s="18">
        <f t="shared" ref="K15:P15" si="2">($K$1/$K$2)*(($K$2+$K$3)*$M$1/C15)-$K$1-$M$2</f>
        <v>252390000</v>
      </c>
      <c r="L15" s="18">
        <f t="shared" si="2"/>
        <v>315515000</v>
      </c>
      <c r="M15" s="18">
        <f t="shared" si="2"/>
        <v>360604285.71428567</v>
      </c>
      <c r="N15" s="18">
        <f t="shared" si="2"/>
        <v>388351538.46153843</v>
      </c>
      <c r="O15" s="18">
        <f t="shared" si="2"/>
        <v>504890000</v>
      </c>
      <c r="P15" s="18">
        <f t="shared" si="2"/>
        <v>360604285.71428567</v>
      </c>
    </row>
    <row r="16" spans="1:16" ht="41.4" x14ac:dyDescent="0.25">
      <c r="A16" s="33"/>
      <c r="B16" s="10" t="s">
        <v>21</v>
      </c>
      <c r="C16" s="14"/>
      <c r="D16" s="4">
        <v>0.2</v>
      </c>
      <c r="E16" s="4">
        <v>0.15</v>
      </c>
      <c r="F16" s="26">
        <v>0.13</v>
      </c>
      <c r="G16" s="26">
        <v>0.13</v>
      </c>
      <c r="H16" s="26">
        <v>0.15</v>
      </c>
      <c r="J16" s="15" t="s">
        <v>22</v>
      </c>
      <c r="K16" s="4">
        <f t="shared" ref="K16:P16" si="3">(K15-$K$15)/$K$15</f>
        <v>0</v>
      </c>
      <c r="L16" s="4">
        <f t="shared" si="3"/>
        <v>0.2501089583580966</v>
      </c>
      <c r="M16" s="4">
        <f t="shared" si="3"/>
        <v>0.42875821432816541</v>
      </c>
      <c r="N16" s="4">
        <f t="shared" si="3"/>
        <v>0.53869621800205414</v>
      </c>
      <c r="O16" s="4">
        <f t="shared" si="3"/>
        <v>1.0004358334323864</v>
      </c>
      <c r="P16" s="4">
        <f t="shared" si="3"/>
        <v>0.42875821432816541</v>
      </c>
    </row>
    <row r="19" spans="1:16" x14ac:dyDescent="0.25">
      <c r="A19" s="36" t="s">
        <v>65</v>
      </c>
      <c r="B19" s="36"/>
      <c r="C19" s="36"/>
      <c r="D19" s="36"/>
      <c r="E19" s="36"/>
      <c r="F19" s="36"/>
      <c r="G19" s="36"/>
      <c r="H19" s="36"/>
      <c r="I19" s="36"/>
      <c r="J19" s="36"/>
      <c r="K19" s="36"/>
      <c r="L19" s="36"/>
      <c r="M19" s="36"/>
      <c r="N19" s="36"/>
      <c r="O19" s="36"/>
      <c r="P19" s="36"/>
    </row>
    <row r="22" spans="1:16" x14ac:dyDescent="0.25">
      <c r="A22" s="1"/>
      <c r="B22" s="1"/>
      <c r="D22" s="30" t="s">
        <v>12</v>
      </c>
      <c r="E22" s="31"/>
      <c r="F22" s="31"/>
      <c r="G22" s="31"/>
      <c r="H22" s="32"/>
      <c r="L22" s="30" t="s">
        <v>12</v>
      </c>
      <c r="M22" s="31"/>
      <c r="N22" s="31"/>
      <c r="O22" s="31"/>
      <c r="P22" s="32"/>
    </row>
    <row r="23" spans="1:16" x14ac:dyDescent="0.25">
      <c r="A23" s="12" t="s">
        <v>0</v>
      </c>
      <c r="B23" s="1"/>
      <c r="C23" s="2" t="s">
        <v>20</v>
      </c>
      <c r="D23" s="2">
        <v>5</v>
      </c>
      <c r="E23" s="2">
        <v>4</v>
      </c>
      <c r="F23" s="2">
        <v>3</v>
      </c>
      <c r="G23" s="2">
        <v>2</v>
      </c>
      <c r="H23" s="2">
        <v>1</v>
      </c>
      <c r="J23" s="1"/>
      <c r="K23" s="2" t="s">
        <v>29</v>
      </c>
      <c r="L23" s="2">
        <v>5</v>
      </c>
      <c r="M23" s="2">
        <v>4</v>
      </c>
      <c r="N23" s="2">
        <v>3</v>
      </c>
      <c r="O23" s="2">
        <v>2</v>
      </c>
      <c r="P23" s="2">
        <f>1/1</f>
        <v>1</v>
      </c>
    </row>
    <row r="24" spans="1:16" ht="27.6" x14ac:dyDescent="0.25">
      <c r="A24" s="33">
        <v>1</v>
      </c>
      <c r="B24" s="10" t="s">
        <v>16</v>
      </c>
      <c r="C24" s="4">
        <v>0.22</v>
      </c>
      <c r="D24" s="4">
        <v>0.28000000000000003</v>
      </c>
      <c r="E24" s="4">
        <v>0.2</v>
      </c>
      <c r="F24" s="26">
        <v>0.22</v>
      </c>
      <c r="G24" s="26">
        <v>0.15</v>
      </c>
      <c r="H24" s="26">
        <v>0.14000000000000001</v>
      </c>
      <c r="J24" s="15" t="s">
        <v>28</v>
      </c>
      <c r="K24" s="18">
        <f t="shared" ref="K24" si="4">($K$1/$K$2)*(($K$2+$K$3)*$M$1/C24)-$K$1-$M$2</f>
        <v>229435454.54545453</v>
      </c>
      <c r="L24" s="18">
        <f t="shared" ref="L24" si="5">($K$1/$K$2)*(($K$2+$K$3)*$M$1/D24)-$K$1-$M$2</f>
        <v>180247142.85714284</v>
      </c>
      <c r="M24" s="18">
        <f t="shared" ref="M24" si="6">($K$1/$K$2)*(($K$2+$K$3)*$M$1/E24)-$K$1-$M$2</f>
        <v>252390000</v>
      </c>
      <c r="N24" s="18">
        <f t="shared" ref="N24" si="7">($K$1/$K$2)*(($K$2+$K$3)*$M$1/F24)-$K$1-$M$2</f>
        <v>229435454.54545453</v>
      </c>
      <c r="O24" s="18">
        <f t="shared" ref="O24" si="8">($K$1/$K$2)*(($K$2+$K$3)*$M$1/G24)-$K$1-$M$2</f>
        <v>336556666.66666669</v>
      </c>
      <c r="P24" s="18">
        <f t="shared" ref="P24" si="9">($K$1/$K$2)*(($K$2+$K$3)*$M$1/H24)-$K$1-$M$2</f>
        <v>360604285.71428567</v>
      </c>
    </row>
    <row r="25" spans="1:16" ht="41.4" x14ac:dyDescent="0.25">
      <c r="A25" s="33"/>
      <c r="B25" s="10" t="s">
        <v>21</v>
      </c>
      <c r="C25" s="14"/>
      <c r="D25" s="4">
        <v>0.24</v>
      </c>
      <c r="E25" s="4">
        <v>0.24</v>
      </c>
      <c r="F25" s="26">
        <v>0.21</v>
      </c>
      <c r="G25" s="26">
        <v>0.18</v>
      </c>
      <c r="H25" s="26">
        <v>0.18</v>
      </c>
      <c r="J25" s="15" t="s">
        <v>22</v>
      </c>
      <c r="K25" s="20">
        <f>(K24-$K$24)/$K$24</f>
        <v>0</v>
      </c>
      <c r="L25" s="20">
        <f t="shared" ref="L25:P25" si="10">(L24-$K$24)/$K$24</f>
        <v>-0.2143884509295261</v>
      </c>
      <c r="M25" s="20">
        <f t="shared" si="10"/>
        <v>0.10004794376711222</v>
      </c>
      <c r="N25" s="20">
        <f t="shared" si="10"/>
        <v>0</v>
      </c>
      <c r="O25" s="20">
        <f t="shared" si="10"/>
        <v>0.46689040424652362</v>
      </c>
      <c r="P25" s="20">
        <f t="shared" si="10"/>
        <v>0.57170253581206942</v>
      </c>
    </row>
    <row r="26" spans="1:16" x14ac:dyDescent="0.25">
      <c r="A26" s="9"/>
      <c r="C26" s="1"/>
      <c r="D26" s="1"/>
      <c r="E26" s="1"/>
      <c r="F26" s="27"/>
      <c r="G26" s="27"/>
      <c r="H26" s="27"/>
    </row>
    <row r="27" spans="1:16" ht="27.6" x14ac:dyDescent="0.25">
      <c r="A27" s="33">
        <v>2</v>
      </c>
      <c r="B27" s="10" t="s">
        <v>16</v>
      </c>
      <c r="C27" s="4">
        <v>0.05</v>
      </c>
      <c r="D27" s="4">
        <v>7.0000000000000007E-2</v>
      </c>
      <c r="E27" s="4">
        <v>0.06</v>
      </c>
      <c r="F27" s="26">
        <v>0.08</v>
      </c>
      <c r="G27" s="26">
        <v>0.05</v>
      </c>
      <c r="H27" s="26">
        <v>0.03</v>
      </c>
      <c r="J27" s="15" t="s">
        <v>28</v>
      </c>
      <c r="K27" s="18">
        <f t="shared" ref="K27" si="11">($K$1/$K$2)*(($K$2+$K$3)*$M$1/C27)-$K$1-$M$2</f>
        <v>1009890000</v>
      </c>
      <c r="L27" s="18">
        <f t="shared" ref="L27" si="12">($K$1/$K$2)*(($K$2+$K$3)*$M$1/D27)-$K$1-$M$2</f>
        <v>721318571.42857134</v>
      </c>
      <c r="M27" s="18">
        <f t="shared" ref="M27" si="13">($K$1/$K$2)*(($K$2+$K$3)*$M$1/E27)-$K$1-$M$2</f>
        <v>841556666.66666675</v>
      </c>
      <c r="N27" s="18">
        <f t="shared" ref="N27" si="14">($K$1/$K$2)*(($K$2+$K$3)*$M$1/F27)-$K$1-$M$2</f>
        <v>631140000</v>
      </c>
      <c r="O27" s="18">
        <f t="shared" ref="O27" si="15">($K$1/$K$2)*(($K$2+$K$3)*$M$1/G27)-$K$1-$M$2</f>
        <v>1009890000</v>
      </c>
      <c r="P27" s="18">
        <f t="shared" ref="P27" si="16">($K$1/$K$2)*(($K$2+$K$3)*$M$1/H27)-$K$1-$M$2</f>
        <v>1683223333.3333335</v>
      </c>
    </row>
    <row r="28" spans="1:16" ht="41.4" x14ac:dyDescent="0.25">
      <c r="A28" s="33"/>
      <c r="B28" s="10" t="s">
        <v>21</v>
      </c>
      <c r="C28" s="14"/>
      <c r="D28" s="4">
        <v>0.04</v>
      </c>
      <c r="E28" s="4">
        <v>0.04</v>
      </c>
      <c r="F28" s="26">
        <v>0.04</v>
      </c>
      <c r="G28" s="26">
        <v>0.04</v>
      </c>
      <c r="H28" s="26">
        <v>0.05</v>
      </c>
      <c r="J28" s="15" t="s">
        <v>22</v>
      </c>
      <c r="K28" s="20">
        <f>(K27-$K$27)/$K$27</f>
        <v>0</v>
      </c>
      <c r="L28" s="20">
        <f t="shared" ref="L28:P28" si="17">(L27-$K$27)/$K$27</f>
        <v>-0.28574540650113245</v>
      </c>
      <c r="M28" s="20">
        <f t="shared" si="17"/>
        <v>-0.1666848204589938</v>
      </c>
      <c r="N28" s="20">
        <f t="shared" si="17"/>
        <v>-0.37504084603273624</v>
      </c>
      <c r="O28" s="20">
        <f t="shared" si="17"/>
        <v>0</v>
      </c>
      <c r="P28" s="20">
        <f t="shared" si="17"/>
        <v>0.66673928183597564</v>
      </c>
    </row>
  </sheetData>
  <mergeCells count="10">
    <mergeCell ref="A27:A28"/>
    <mergeCell ref="A24:A25"/>
    <mergeCell ref="A7:P7"/>
    <mergeCell ref="D10:H10"/>
    <mergeCell ref="L10:P10"/>
    <mergeCell ref="A19:P19"/>
    <mergeCell ref="D22:H22"/>
    <mergeCell ref="L22:P22"/>
    <mergeCell ref="A12:A13"/>
    <mergeCell ref="A15:A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3596C-2A19-4072-A76C-34FACEB10194}">
  <dimension ref="A1:P28"/>
  <sheetViews>
    <sheetView topLeftCell="A13" workbookViewId="0">
      <selection activeCell="K28" sqref="K28:P28"/>
    </sheetView>
  </sheetViews>
  <sheetFormatPr defaultColWidth="11.5546875" defaultRowHeight="13.8" x14ac:dyDescent="0.25"/>
  <cols>
    <col min="1" max="16384" width="11.5546875" style="11"/>
  </cols>
  <sheetData>
    <row r="1" spans="1:16" x14ac:dyDescent="0.25">
      <c r="B1" s="11" t="s">
        <v>30</v>
      </c>
      <c r="J1" s="17" t="s">
        <v>23</v>
      </c>
      <c r="K1" s="17">
        <v>100000</v>
      </c>
      <c r="L1" s="17" t="s">
        <v>24</v>
      </c>
      <c r="M1" s="11">
        <v>5</v>
      </c>
    </row>
    <row r="2" spans="1:16" x14ac:dyDescent="0.25">
      <c r="B2" s="11" t="s">
        <v>31</v>
      </c>
      <c r="J2" s="17" t="s">
        <v>25</v>
      </c>
      <c r="K2" s="17">
        <v>1000</v>
      </c>
      <c r="L2" s="17" t="s">
        <v>26</v>
      </c>
      <c r="M2" s="11">
        <f>10*1000</f>
        <v>10000</v>
      </c>
    </row>
    <row r="3" spans="1:16" x14ac:dyDescent="0.25">
      <c r="B3" s="11" t="s">
        <v>32</v>
      </c>
      <c r="J3" s="11" t="s">
        <v>27</v>
      </c>
      <c r="K3" s="11">
        <v>100000</v>
      </c>
      <c r="L3" s="17"/>
    </row>
    <row r="4" spans="1:16" x14ac:dyDescent="0.25">
      <c r="B4" s="11" t="s">
        <v>37</v>
      </c>
      <c r="D4" s="11" t="s">
        <v>38</v>
      </c>
      <c r="L4" s="17"/>
    </row>
    <row r="5" spans="1:16" x14ac:dyDescent="0.25">
      <c r="B5" s="19" t="s">
        <v>33</v>
      </c>
      <c r="C5" s="19"/>
      <c r="D5" s="19"/>
      <c r="E5" s="19"/>
      <c r="F5" s="19"/>
      <c r="G5" s="19"/>
      <c r="H5" s="19"/>
      <c r="I5" s="19"/>
      <c r="J5" s="19"/>
      <c r="K5" s="19"/>
      <c r="L5" s="16"/>
      <c r="M5" s="19"/>
      <c r="N5" s="19"/>
      <c r="O5" s="19"/>
      <c r="P5" s="19"/>
    </row>
    <row r="6" spans="1:16" x14ac:dyDescent="0.25">
      <c r="L6" s="17"/>
    </row>
    <row r="7" spans="1:16" x14ac:dyDescent="0.25">
      <c r="A7" s="36" t="s">
        <v>64</v>
      </c>
      <c r="B7" s="36"/>
      <c r="C7" s="36"/>
      <c r="D7" s="36"/>
      <c r="E7" s="36"/>
      <c r="F7" s="36"/>
      <c r="G7" s="36"/>
      <c r="H7" s="36"/>
      <c r="I7" s="36"/>
      <c r="J7" s="36"/>
      <c r="K7" s="36"/>
      <c r="L7" s="36"/>
      <c r="M7" s="36"/>
      <c r="N7" s="36"/>
      <c r="O7" s="36"/>
      <c r="P7" s="36"/>
    </row>
    <row r="9" spans="1:16" x14ac:dyDescent="0.25">
      <c r="A9" s="13"/>
      <c r="F9" s="28"/>
      <c r="G9" s="28"/>
      <c r="H9" s="28"/>
    </row>
    <row r="10" spans="1:16" x14ac:dyDescent="0.25">
      <c r="A10" s="1"/>
      <c r="B10" s="1"/>
      <c r="D10" s="30" t="s">
        <v>12</v>
      </c>
      <c r="E10" s="31"/>
      <c r="F10" s="31"/>
      <c r="G10" s="31"/>
      <c r="H10" s="32"/>
      <c r="L10" s="30" t="s">
        <v>12</v>
      </c>
      <c r="M10" s="31"/>
      <c r="N10" s="31"/>
      <c r="O10" s="31"/>
      <c r="P10" s="32"/>
    </row>
    <row r="11" spans="1:16" x14ac:dyDescent="0.25">
      <c r="A11" s="12" t="s">
        <v>0</v>
      </c>
      <c r="B11" s="1"/>
      <c r="C11" s="2" t="s">
        <v>20</v>
      </c>
      <c r="D11" s="2">
        <v>5</v>
      </c>
      <c r="E11" s="2">
        <v>4</v>
      </c>
      <c r="F11" s="2">
        <v>3</v>
      </c>
      <c r="G11" s="2">
        <v>2</v>
      </c>
      <c r="H11" s="2">
        <v>1</v>
      </c>
      <c r="J11" s="1"/>
      <c r="K11" s="2" t="s">
        <v>29</v>
      </c>
      <c r="L11" s="2">
        <v>5</v>
      </c>
      <c r="M11" s="2">
        <v>4</v>
      </c>
      <c r="N11" s="2">
        <v>3</v>
      </c>
      <c r="O11" s="2">
        <v>2</v>
      </c>
      <c r="P11" s="2">
        <f>1/1</f>
        <v>1</v>
      </c>
    </row>
    <row r="12" spans="1:16" ht="27.6" x14ac:dyDescent="0.25">
      <c r="A12" s="33">
        <v>1</v>
      </c>
      <c r="B12" s="10" t="s">
        <v>16</v>
      </c>
      <c r="C12" s="4">
        <v>0.32</v>
      </c>
      <c r="D12" s="4">
        <v>0.26</v>
      </c>
      <c r="E12" s="4">
        <v>0.24</v>
      </c>
      <c r="F12" s="26">
        <v>0.24</v>
      </c>
      <c r="G12" s="26">
        <v>0.22</v>
      </c>
      <c r="H12" s="26">
        <v>0.22</v>
      </c>
      <c r="J12" s="15" t="s">
        <v>28</v>
      </c>
      <c r="K12" s="18">
        <f t="shared" ref="K12:P12" si="0">($K$1/$K$2)*(($K$2+$K$3)*$M$1/C12)-$K$1-$M$2</f>
        <v>157702500</v>
      </c>
      <c r="L12" s="18">
        <f t="shared" si="0"/>
        <v>194120769.23076922</v>
      </c>
      <c r="M12" s="18">
        <f t="shared" si="0"/>
        <v>210306666.66666669</v>
      </c>
      <c r="N12" s="18">
        <f t="shared" si="0"/>
        <v>210306666.66666669</v>
      </c>
      <c r="O12" s="18">
        <f t="shared" si="0"/>
        <v>229435454.54545453</v>
      </c>
      <c r="P12" s="18">
        <f t="shared" si="0"/>
        <v>229435454.54545453</v>
      </c>
    </row>
    <row r="13" spans="1:16" ht="41.4" x14ac:dyDescent="0.25">
      <c r="A13" s="33"/>
      <c r="B13" s="10" t="s">
        <v>21</v>
      </c>
      <c r="C13" s="14"/>
      <c r="D13" s="4">
        <v>0.3</v>
      </c>
      <c r="E13" s="4">
        <v>0.28999999999999998</v>
      </c>
      <c r="F13" s="26">
        <v>0.3</v>
      </c>
      <c r="G13" s="26">
        <v>0.26</v>
      </c>
      <c r="H13" s="26">
        <v>0.26</v>
      </c>
      <c r="J13" s="15" t="s">
        <v>22</v>
      </c>
      <c r="K13" s="4">
        <f t="shared" ref="K13:P13" si="1">(K12-$K$12)/$K$12</f>
        <v>0</v>
      </c>
      <c r="L13" s="4">
        <f t="shared" si="1"/>
        <v>0.23093019597513811</v>
      </c>
      <c r="M13" s="4">
        <f t="shared" si="1"/>
        <v>0.33356583863075528</v>
      </c>
      <c r="N13" s="4">
        <f t="shared" si="1"/>
        <v>0.33356583863075528</v>
      </c>
      <c r="O13" s="4">
        <f t="shared" si="1"/>
        <v>0.45486250722375698</v>
      </c>
      <c r="P13" s="4">
        <f t="shared" si="1"/>
        <v>0.45486250722375698</v>
      </c>
    </row>
    <row r="14" spans="1:16" x14ac:dyDescent="0.25">
      <c r="A14" s="9"/>
      <c r="C14" s="1"/>
      <c r="D14" s="1"/>
      <c r="E14" s="1"/>
      <c r="F14" s="27"/>
      <c r="G14" s="27"/>
      <c r="H14" s="27"/>
    </row>
    <row r="15" spans="1:16" ht="27.6" x14ac:dyDescent="0.25">
      <c r="A15" s="33">
        <v>2</v>
      </c>
      <c r="B15" s="10" t="s">
        <v>16</v>
      </c>
      <c r="C15" s="4">
        <v>0.14000000000000001</v>
      </c>
      <c r="D15" s="4">
        <v>0.14000000000000001</v>
      </c>
      <c r="E15" s="4">
        <v>0.1</v>
      </c>
      <c r="F15" s="26">
        <v>0.09</v>
      </c>
      <c r="G15" s="26">
        <v>0.09</v>
      </c>
      <c r="H15" s="26">
        <v>0.09</v>
      </c>
      <c r="J15" s="15" t="s">
        <v>28</v>
      </c>
      <c r="K15" s="18">
        <f t="shared" ref="K15:P15" si="2">($K$1/$K$2)*(($K$2+$K$3)*$M$1/C15)-$K$1-$M$2</f>
        <v>360604285.71428567</v>
      </c>
      <c r="L15" s="18">
        <f t="shared" si="2"/>
        <v>360604285.71428567</v>
      </c>
      <c r="M15" s="18">
        <f t="shared" si="2"/>
        <v>504890000</v>
      </c>
      <c r="N15" s="18">
        <f t="shared" si="2"/>
        <v>561001111.11111104</v>
      </c>
      <c r="O15" s="18">
        <f t="shared" si="2"/>
        <v>561001111.11111104</v>
      </c>
      <c r="P15" s="18">
        <f t="shared" si="2"/>
        <v>561001111.11111104</v>
      </c>
    </row>
    <row r="16" spans="1:16" ht="41.4" x14ac:dyDescent="0.25">
      <c r="A16" s="33"/>
      <c r="B16" s="10" t="s">
        <v>21</v>
      </c>
      <c r="C16" s="14"/>
      <c r="D16" s="4">
        <v>0.13</v>
      </c>
      <c r="E16" s="4">
        <v>0.13</v>
      </c>
      <c r="F16" s="26">
        <v>0.13</v>
      </c>
      <c r="G16" s="26">
        <v>0.13</v>
      </c>
      <c r="H16" s="26">
        <v>0.09</v>
      </c>
      <c r="J16" s="15" t="s">
        <v>22</v>
      </c>
      <c r="K16" s="4">
        <f t="shared" ref="K16:P16" si="3">(K15-$K$15)/$K$15</f>
        <v>0</v>
      </c>
      <c r="L16" s="4">
        <f t="shared" si="3"/>
        <v>0</v>
      </c>
      <c r="M16" s="4">
        <f t="shared" si="3"/>
        <v>0.4001220174072887</v>
      </c>
      <c r="N16" s="4">
        <f t="shared" si="3"/>
        <v>0.55572502417678971</v>
      </c>
      <c r="O16" s="4">
        <f t="shared" si="3"/>
        <v>0.55572502417678971</v>
      </c>
      <c r="P16" s="4">
        <f t="shared" si="3"/>
        <v>0.55572502417678971</v>
      </c>
    </row>
    <row r="19" spans="1:16" x14ac:dyDescent="0.25">
      <c r="A19" s="36" t="s">
        <v>65</v>
      </c>
      <c r="B19" s="36"/>
      <c r="C19" s="36"/>
      <c r="D19" s="36"/>
      <c r="E19" s="36"/>
      <c r="F19" s="36"/>
      <c r="G19" s="36"/>
      <c r="H19" s="36"/>
      <c r="I19" s="36"/>
      <c r="J19" s="36"/>
      <c r="K19" s="36"/>
      <c r="L19" s="36"/>
      <c r="M19" s="36"/>
      <c r="N19" s="36"/>
      <c r="O19" s="36"/>
      <c r="P19" s="36"/>
    </row>
    <row r="22" spans="1:16" x14ac:dyDescent="0.25">
      <c r="A22" s="1"/>
      <c r="B22" s="1"/>
      <c r="D22" s="30" t="s">
        <v>12</v>
      </c>
      <c r="E22" s="31"/>
      <c r="F22" s="31"/>
      <c r="G22" s="31"/>
      <c r="H22" s="32"/>
      <c r="L22" s="30" t="s">
        <v>12</v>
      </c>
      <c r="M22" s="31"/>
      <c r="N22" s="31"/>
      <c r="O22" s="31"/>
      <c r="P22" s="32"/>
    </row>
    <row r="23" spans="1:16" x14ac:dyDescent="0.25">
      <c r="A23" s="12" t="s">
        <v>0</v>
      </c>
      <c r="B23" s="1"/>
      <c r="C23" s="2" t="s">
        <v>20</v>
      </c>
      <c r="D23" s="2">
        <v>5</v>
      </c>
      <c r="E23" s="2">
        <v>4</v>
      </c>
      <c r="F23" s="2">
        <v>3</v>
      </c>
      <c r="G23" s="2">
        <v>2</v>
      </c>
      <c r="H23" s="2">
        <v>1</v>
      </c>
      <c r="J23" s="1"/>
      <c r="K23" s="2" t="s">
        <v>29</v>
      </c>
      <c r="L23" s="2">
        <v>5</v>
      </c>
      <c r="M23" s="2">
        <v>4</v>
      </c>
      <c r="N23" s="2">
        <v>3</v>
      </c>
      <c r="O23" s="2">
        <v>2</v>
      </c>
      <c r="P23" s="2">
        <f>1/1</f>
        <v>1</v>
      </c>
    </row>
    <row r="24" spans="1:16" ht="27.6" x14ac:dyDescent="0.25">
      <c r="A24" s="33">
        <v>1</v>
      </c>
      <c r="B24" s="10" t="s">
        <v>16</v>
      </c>
      <c r="C24" s="4">
        <v>0.12</v>
      </c>
      <c r="D24" s="4">
        <v>0.13</v>
      </c>
      <c r="E24" s="4">
        <v>0.11</v>
      </c>
      <c r="F24" s="26">
        <v>0.08</v>
      </c>
      <c r="G24" s="26">
        <v>0.13</v>
      </c>
      <c r="H24" s="26">
        <v>0.12</v>
      </c>
      <c r="J24" s="15" t="s">
        <v>28</v>
      </c>
      <c r="K24" s="18">
        <f t="shared" ref="K24:P24" si="4">($K$1/$K$2)*(($K$2+$K$3)*$M$1/C24)-$K$1-$M$2</f>
        <v>420723333.33333337</v>
      </c>
      <c r="L24" s="18">
        <f t="shared" si="4"/>
        <v>388351538.46153843</v>
      </c>
      <c r="M24" s="18">
        <f t="shared" si="4"/>
        <v>458980909.09090906</v>
      </c>
      <c r="N24" s="18">
        <f t="shared" si="4"/>
        <v>631140000</v>
      </c>
      <c r="O24" s="18">
        <f t="shared" si="4"/>
        <v>388351538.46153843</v>
      </c>
      <c r="P24" s="18">
        <f t="shared" si="4"/>
        <v>420723333.33333337</v>
      </c>
    </row>
    <row r="25" spans="1:16" ht="41.4" x14ac:dyDescent="0.25">
      <c r="A25" s="33"/>
      <c r="B25" s="10" t="s">
        <v>21</v>
      </c>
      <c r="C25" s="14"/>
      <c r="D25" s="4">
        <v>0.11</v>
      </c>
      <c r="E25" s="4">
        <v>0.1</v>
      </c>
      <c r="F25" s="26">
        <v>0.1</v>
      </c>
      <c r="G25" s="26">
        <v>0.09</v>
      </c>
      <c r="H25" s="26">
        <v>0.1</v>
      </c>
      <c r="J25" s="15" t="s">
        <v>22</v>
      </c>
      <c r="K25" s="20">
        <f>(K24-$K$24)/$K$24</f>
        <v>0</v>
      </c>
      <c r="L25" s="20">
        <f t="shared" ref="L25:P25" si="5">(L24-$K$24)/$K$24</f>
        <v>-7.6943188806091731E-2</v>
      </c>
      <c r="M25" s="20">
        <f t="shared" si="5"/>
        <v>9.0932859498108073E-2</v>
      </c>
      <c r="N25" s="20">
        <f t="shared" si="5"/>
        <v>0.50013072723959517</v>
      </c>
      <c r="O25" s="20">
        <f t="shared" si="5"/>
        <v>-7.6943188806091731E-2</v>
      </c>
      <c r="P25" s="20">
        <f t="shared" si="5"/>
        <v>0</v>
      </c>
    </row>
    <row r="26" spans="1:16" x14ac:dyDescent="0.25">
      <c r="A26" s="9"/>
      <c r="C26" s="1"/>
      <c r="D26" s="1"/>
      <c r="E26" s="1"/>
      <c r="F26" s="27"/>
      <c r="G26" s="27"/>
      <c r="H26" s="27"/>
    </row>
    <row r="27" spans="1:16" ht="27.6" x14ac:dyDescent="0.25">
      <c r="A27" s="33">
        <v>2</v>
      </c>
      <c r="B27" s="10" t="s">
        <v>16</v>
      </c>
      <c r="C27" s="4">
        <v>0.2</v>
      </c>
      <c r="D27" s="4">
        <v>0.23</v>
      </c>
      <c r="E27" s="4">
        <v>0.24</v>
      </c>
      <c r="F27" s="26">
        <v>0.19</v>
      </c>
      <c r="G27" s="26">
        <v>0.25</v>
      </c>
      <c r="H27" s="26">
        <v>0.17</v>
      </c>
      <c r="J27" s="15" t="s">
        <v>28</v>
      </c>
      <c r="K27" s="18">
        <f t="shared" ref="K27:P27" si="6">($K$1/$K$2)*(($K$2+$K$3)*$M$1/C27)-$K$1-$M$2</f>
        <v>252390000</v>
      </c>
      <c r="L27" s="18">
        <f t="shared" si="6"/>
        <v>219455217.39130434</v>
      </c>
      <c r="M27" s="18">
        <f t="shared" si="6"/>
        <v>210306666.66666669</v>
      </c>
      <c r="N27" s="18">
        <f t="shared" si="6"/>
        <v>265679473.68421051</v>
      </c>
      <c r="O27" s="18">
        <f t="shared" si="6"/>
        <v>201890000</v>
      </c>
      <c r="P27" s="18">
        <f t="shared" si="6"/>
        <v>296948823.52941173</v>
      </c>
    </row>
    <row r="28" spans="1:16" ht="41.4" x14ac:dyDescent="0.25">
      <c r="A28" s="33"/>
      <c r="B28" s="10" t="s">
        <v>21</v>
      </c>
      <c r="C28" s="14"/>
      <c r="D28" s="4">
        <v>0.19</v>
      </c>
      <c r="E28" s="4">
        <v>0.18</v>
      </c>
      <c r="F28" s="26">
        <v>0.17</v>
      </c>
      <c r="G28" s="26">
        <v>0.12</v>
      </c>
      <c r="H28" s="26">
        <v>0.1</v>
      </c>
      <c r="J28" s="15" t="s">
        <v>22</v>
      </c>
      <c r="K28" s="20">
        <f>(K27-$K$27)/$K$27</f>
        <v>0</v>
      </c>
      <c r="L28" s="20">
        <f t="shared" ref="L28:P28" si="7">(L27-$K$27)/$K$27</f>
        <v>-0.13049163044770259</v>
      </c>
      <c r="M28" s="20">
        <f t="shared" si="7"/>
        <v>-0.16673930557206432</v>
      </c>
      <c r="N28" s="20">
        <f t="shared" si="7"/>
        <v>5.2654517549072896E-2</v>
      </c>
      <c r="O28" s="20">
        <f t="shared" si="7"/>
        <v>-0.20008716668647727</v>
      </c>
      <c r="P28" s="20">
        <f t="shared" si="7"/>
        <v>0.17654750001747982</v>
      </c>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3FC4-7713-4CAF-9021-629961F8A2B0}">
  <dimension ref="A1:P29"/>
  <sheetViews>
    <sheetView topLeftCell="A9" workbookViewId="0">
      <selection activeCell="K13" sqref="K13"/>
    </sheetView>
  </sheetViews>
  <sheetFormatPr defaultColWidth="11.5546875" defaultRowHeight="14.4" x14ac:dyDescent="0.3"/>
  <sheetData>
    <row r="1" spans="1:16" x14ac:dyDescent="0.3">
      <c r="A1" s="11"/>
      <c r="B1" s="11" t="s">
        <v>30</v>
      </c>
      <c r="C1" s="11"/>
      <c r="D1" s="11"/>
      <c r="E1" s="11"/>
      <c r="F1" s="11"/>
      <c r="G1" s="11"/>
      <c r="H1" s="11"/>
      <c r="I1" s="11"/>
      <c r="J1" s="17" t="s">
        <v>23</v>
      </c>
      <c r="K1" s="17">
        <v>100000</v>
      </c>
      <c r="L1" s="17" t="s">
        <v>24</v>
      </c>
      <c r="M1" s="11">
        <v>5</v>
      </c>
      <c r="N1" s="11"/>
      <c r="O1" s="11"/>
      <c r="P1" s="11"/>
    </row>
    <row r="2" spans="1:16" x14ac:dyDescent="0.3">
      <c r="A2" s="11"/>
      <c r="B2" s="11" t="s">
        <v>31</v>
      </c>
      <c r="C2" s="11"/>
      <c r="D2" s="11"/>
      <c r="E2" s="11"/>
      <c r="F2" s="11"/>
      <c r="G2" s="11"/>
      <c r="H2" s="11"/>
      <c r="I2" s="11"/>
      <c r="J2" s="17" t="s">
        <v>25</v>
      </c>
      <c r="K2" s="17">
        <v>1000</v>
      </c>
      <c r="L2" s="17" t="s">
        <v>26</v>
      </c>
      <c r="M2" s="11">
        <f>10*1000</f>
        <v>10000</v>
      </c>
      <c r="N2" s="11"/>
      <c r="O2" s="11"/>
      <c r="P2" s="11"/>
    </row>
    <row r="3" spans="1:16" x14ac:dyDescent="0.3">
      <c r="A3" s="11"/>
      <c r="B3" s="11" t="s">
        <v>32</v>
      </c>
      <c r="C3" s="11"/>
      <c r="D3" s="11"/>
      <c r="E3" s="11"/>
      <c r="F3" s="11"/>
      <c r="G3" s="11"/>
      <c r="H3" s="11"/>
      <c r="I3" s="11"/>
      <c r="J3" s="11" t="s">
        <v>27</v>
      </c>
      <c r="K3" s="11">
        <v>100000</v>
      </c>
      <c r="L3" s="17"/>
      <c r="M3" s="11"/>
      <c r="N3" s="11"/>
      <c r="O3" s="11"/>
      <c r="P3" s="11"/>
    </row>
    <row r="4" spans="1:16" x14ac:dyDescent="0.3">
      <c r="A4" s="11"/>
      <c r="B4" s="11" t="s">
        <v>37</v>
      </c>
      <c r="C4" s="11"/>
      <c r="D4" s="11" t="s">
        <v>38</v>
      </c>
      <c r="E4" s="11"/>
      <c r="F4" s="11"/>
      <c r="G4" s="11"/>
      <c r="H4" s="11"/>
      <c r="I4" s="11"/>
      <c r="J4" s="11"/>
      <c r="K4" s="11"/>
      <c r="L4" s="17"/>
      <c r="M4" s="11"/>
      <c r="N4" s="11"/>
      <c r="O4" s="11"/>
      <c r="P4" s="11"/>
    </row>
    <row r="5" spans="1:16" x14ac:dyDescent="0.3">
      <c r="A5" s="11"/>
      <c r="B5" s="19" t="s">
        <v>33</v>
      </c>
      <c r="C5" s="19"/>
      <c r="D5" s="19"/>
      <c r="E5" s="19"/>
      <c r="F5" s="19"/>
      <c r="G5" s="19"/>
      <c r="H5" s="19"/>
      <c r="I5" s="19"/>
      <c r="J5" s="19"/>
      <c r="K5" s="19"/>
      <c r="L5" s="16"/>
      <c r="M5" s="19"/>
      <c r="N5" s="19"/>
      <c r="O5" s="19"/>
      <c r="P5" s="19"/>
    </row>
    <row r="6" spans="1:16" x14ac:dyDescent="0.3">
      <c r="A6" s="11"/>
      <c r="B6" s="11"/>
      <c r="C6" s="11"/>
      <c r="D6" s="11"/>
      <c r="E6" s="11"/>
      <c r="F6" s="11"/>
      <c r="G6" s="11"/>
      <c r="H6" s="11"/>
      <c r="I6" s="11"/>
      <c r="J6" s="11"/>
      <c r="K6" s="11"/>
      <c r="L6" s="17"/>
      <c r="M6" s="11"/>
      <c r="N6" s="11"/>
      <c r="O6" s="11"/>
      <c r="P6" s="11"/>
    </row>
    <row r="7" spans="1:16" x14ac:dyDescent="0.3">
      <c r="A7" s="36" t="s">
        <v>64</v>
      </c>
      <c r="B7" s="36"/>
      <c r="C7" s="36"/>
      <c r="D7" s="36"/>
      <c r="E7" s="36"/>
      <c r="F7" s="36"/>
      <c r="G7" s="36"/>
      <c r="H7" s="36"/>
      <c r="I7" s="36"/>
      <c r="J7" s="36"/>
      <c r="K7" s="36"/>
      <c r="L7" s="36"/>
      <c r="M7" s="36"/>
      <c r="N7" s="36"/>
      <c r="O7" s="36"/>
      <c r="P7" s="36"/>
    </row>
    <row r="8" spans="1:16" x14ac:dyDescent="0.3">
      <c r="A8" s="11"/>
      <c r="B8" s="11"/>
      <c r="C8" s="11"/>
      <c r="D8" s="11"/>
      <c r="E8" s="11"/>
      <c r="F8" s="11"/>
      <c r="G8" s="11"/>
      <c r="H8" s="11"/>
      <c r="I8" s="11"/>
      <c r="J8" s="11"/>
      <c r="K8" s="11"/>
      <c r="L8" s="11"/>
      <c r="M8" s="11"/>
      <c r="N8" s="11"/>
      <c r="O8" s="11"/>
      <c r="P8" s="11"/>
    </row>
    <row r="9" spans="1:16" x14ac:dyDescent="0.3">
      <c r="A9" s="13"/>
      <c r="B9" s="11"/>
      <c r="C9" s="11"/>
      <c r="D9" s="11"/>
      <c r="E9" s="11"/>
      <c r="F9" s="28"/>
      <c r="G9" s="28"/>
      <c r="H9" s="28"/>
      <c r="I9" s="11"/>
      <c r="J9" s="11"/>
      <c r="K9" s="11"/>
      <c r="L9" s="11"/>
      <c r="M9" s="11"/>
      <c r="N9" s="11"/>
      <c r="O9" s="11"/>
      <c r="P9" s="11"/>
    </row>
    <row r="10" spans="1:16" x14ac:dyDescent="0.3">
      <c r="A10" s="1"/>
      <c r="B10" s="1"/>
      <c r="C10" s="11"/>
      <c r="D10" s="30" t="s">
        <v>12</v>
      </c>
      <c r="E10" s="31"/>
      <c r="F10" s="31"/>
      <c r="G10" s="31"/>
      <c r="H10" s="32"/>
      <c r="I10" s="11"/>
      <c r="J10" s="11"/>
      <c r="K10" s="11"/>
      <c r="L10" s="30" t="s">
        <v>12</v>
      </c>
      <c r="M10" s="31"/>
      <c r="N10" s="31"/>
      <c r="O10" s="31"/>
      <c r="P10" s="32"/>
    </row>
    <row r="11" spans="1:16" x14ac:dyDescent="0.3">
      <c r="A11" s="12" t="s">
        <v>0</v>
      </c>
      <c r="B11" s="1"/>
      <c r="C11" s="2" t="s">
        <v>20</v>
      </c>
      <c r="D11" s="2">
        <v>5</v>
      </c>
      <c r="E11" s="2">
        <v>4</v>
      </c>
      <c r="F11" s="2">
        <v>3</v>
      </c>
      <c r="G11" s="2">
        <v>2</v>
      </c>
      <c r="H11" s="2">
        <v>1</v>
      </c>
      <c r="I11" s="11"/>
      <c r="J11" s="1"/>
      <c r="K11" s="2" t="s">
        <v>29</v>
      </c>
      <c r="L11" s="2">
        <v>5</v>
      </c>
      <c r="M11" s="2">
        <v>4</v>
      </c>
      <c r="N11" s="2">
        <v>3</v>
      </c>
      <c r="O11" s="2">
        <v>2</v>
      </c>
      <c r="P11" s="2">
        <f>1/1</f>
        <v>1</v>
      </c>
    </row>
    <row r="12" spans="1:16" ht="27.6" x14ac:dyDescent="0.3">
      <c r="A12" s="33">
        <v>1</v>
      </c>
      <c r="B12" s="10" t="s">
        <v>16</v>
      </c>
      <c r="C12" s="4">
        <v>3.17</v>
      </c>
      <c r="D12" s="4">
        <v>2.92</v>
      </c>
      <c r="E12" s="4">
        <v>2.8</v>
      </c>
      <c r="F12" s="26">
        <v>2.8</v>
      </c>
      <c r="G12" s="26">
        <v>2.74</v>
      </c>
      <c r="H12" s="26">
        <v>2.54</v>
      </c>
      <c r="I12" s="11"/>
      <c r="J12" s="15" t="s">
        <v>28</v>
      </c>
      <c r="K12" s="18">
        <f t="shared" ref="K12:P12" si="0">($K$1/$K$2)*(($K$2+$K$3)*$M$1/C12)-$K$1-$M$2</f>
        <v>15820599.369085172</v>
      </c>
      <c r="L12" s="18">
        <f t="shared" si="0"/>
        <v>17184520.547945205</v>
      </c>
      <c r="M12" s="18">
        <f t="shared" si="0"/>
        <v>17925714.285714287</v>
      </c>
      <c r="N12" s="18">
        <f t="shared" si="0"/>
        <v>17925714.285714287</v>
      </c>
      <c r="O12" s="18">
        <f t="shared" si="0"/>
        <v>18320656.934306566</v>
      </c>
      <c r="P12" s="18">
        <f t="shared" si="0"/>
        <v>19771889.763779528</v>
      </c>
    </row>
    <row r="13" spans="1:16" ht="41.4" x14ac:dyDescent="0.3">
      <c r="A13" s="33"/>
      <c r="B13" s="10" t="s">
        <v>21</v>
      </c>
      <c r="C13" s="14"/>
      <c r="D13" s="4">
        <v>3.17</v>
      </c>
      <c r="E13" s="4">
        <v>3.14</v>
      </c>
      <c r="F13" s="26">
        <v>3.13</v>
      </c>
      <c r="G13" s="26">
        <v>3</v>
      </c>
      <c r="H13" s="26">
        <v>2.74</v>
      </c>
      <c r="I13" s="11"/>
      <c r="J13" s="15" t="s">
        <v>22</v>
      </c>
      <c r="K13" s="4">
        <f t="shared" ref="K13:P13" si="1">(K12-$K$12)/$K$12</f>
        <v>0</v>
      </c>
      <c r="L13" s="4">
        <f t="shared" si="1"/>
        <v>8.6211726056678581E-2</v>
      </c>
      <c r="M13" s="4">
        <f t="shared" si="1"/>
        <v>0.13306164118805086</v>
      </c>
      <c r="N13" s="4">
        <f t="shared" si="1"/>
        <v>0.13306164118805086</v>
      </c>
      <c r="O13" s="4">
        <f t="shared" si="1"/>
        <v>0.15802546457921965</v>
      </c>
      <c r="P13" s="4">
        <f t="shared" si="1"/>
        <v>0.24975604921868647</v>
      </c>
    </row>
    <row r="14" spans="1:16" x14ac:dyDescent="0.3">
      <c r="A14" s="9"/>
      <c r="B14" s="11"/>
      <c r="C14" s="1"/>
      <c r="D14" s="1"/>
      <c r="E14" s="1"/>
      <c r="F14" s="27"/>
      <c r="G14" s="27"/>
      <c r="H14" s="27"/>
      <c r="I14" s="11"/>
      <c r="J14" s="11"/>
      <c r="K14" s="11"/>
      <c r="L14" s="11"/>
      <c r="M14" s="11"/>
      <c r="N14" s="11"/>
      <c r="O14" s="11"/>
      <c r="P14" s="11"/>
    </row>
    <row r="15" spans="1:16" ht="27.6" x14ac:dyDescent="0.3">
      <c r="A15" s="33">
        <v>2</v>
      </c>
      <c r="B15" s="10" t="s">
        <v>16</v>
      </c>
      <c r="C15" s="4">
        <v>2</v>
      </c>
      <c r="D15" s="4">
        <v>1.92</v>
      </c>
      <c r="E15" s="4">
        <v>1.86</v>
      </c>
      <c r="F15" s="26">
        <v>1.77</v>
      </c>
      <c r="G15" s="26">
        <v>1.79</v>
      </c>
      <c r="H15" s="26">
        <v>1.58</v>
      </c>
      <c r="I15" s="11"/>
      <c r="J15" s="15" t="s">
        <v>28</v>
      </c>
      <c r="K15" s="18">
        <f>($K$1/$K$2)*(($K$2+$K$3)*$M$1/C15)-$K$1-$M$2</f>
        <v>25140000</v>
      </c>
      <c r="L15" s="18">
        <f t="shared" ref="L15:P15" si="2">($K$1/$K$2)*(($K$2+$K$3)*$M$1/D15)-$K$1-$M$2</f>
        <v>26192083.333333336</v>
      </c>
      <c r="M15" s="18">
        <f t="shared" si="2"/>
        <v>27040537.634408601</v>
      </c>
      <c r="N15" s="18">
        <f t="shared" si="2"/>
        <v>28421073.446327679</v>
      </c>
      <c r="O15" s="18">
        <f t="shared" si="2"/>
        <v>28102290.502793297</v>
      </c>
      <c r="P15" s="18">
        <f t="shared" si="2"/>
        <v>31852025.316455692</v>
      </c>
    </row>
    <row r="16" spans="1:16" ht="41.4" x14ac:dyDescent="0.3">
      <c r="A16" s="33"/>
      <c r="B16" s="10" t="s">
        <v>21</v>
      </c>
      <c r="C16" s="14"/>
      <c r="D16" s="4">
        <v>1.98</v>
      </c>
      <c r="E16" s="4">
        <v>2</v>
      </c>
      <c r="F16" s="26">
        <v>2</v>
      </c>
      <c r="G16" s="26">
        <v>1.92</v>
      </c>
      <c r="H16" s="26">
        <v>1.7</v>
      </c>
      <c r="I16" s="11"/>
      <c r="J16" s="15" t="s">
        <v>22</v>
      </c>
      <c r="K16" s="4">
        <f t="shared" ref="K16:P16" si="3">(K15-$K$15)/$K$15</f>
        <v>0</v>
      </c>
      <c r="L16" s="4">
        <f t="shared" si="3"/>
        <v>4.1848979050649791E-2</v>
      </c>
      <c r="M16" s="4">
        <f t="shared" si="3"/>
        <v>7.5598155704399386E-2</v>
      </c>
      <c r="N16" s="4">
        <f t="shared" si="3"/>
        <v>0.13051207025965308</v>
      </c>
      <c r="O16" s="4">
        <f t="shared" si="3"/>
        <v>0.11783176224317013</v>
      </c>
      <c r="P16" s="4">
        <f t="shared" si="3"/>
        <v>0.26698589166490422</v>
      </c>
    </row>
    <row r="17" spans="1:16" x14ac:dyDescent="0.3">
      <c r="A17" s="11"/>
      <c r="B17" s="11"/>
      <c r="C17" s="11"/>
      <c r="D17" s="11"/>
      <c r="E17" s="11"/>
      <c r="F17" s="11"/>
      <c r="G17" s="11"/>
      <c r="H17" s="11"/>
      <c r="I17" s="11"/>
      <c r="J17" s="11"/>
      <c r="K17" s="11"/>
      <c r="L17" s="11"/>
      <c r="M17" s="11"/>
      <c r="N17" s="11"/>
      <c r="O17" s="11"/>
      <c r="P17" s="11"/>
    </row>
    <row r="18" spans="1:16" x14ac:dyDescent="0.3">
      <c r="A18" s="11"/>
      <c r="B18" s="11"/>
      <c r="C18" s="11"/>
      <c r="D18" s="11"/>
      <c r="E18" s="11"/>
      <c r="F18" s="11"/>
      <c r="G18" s="11"/>
      <c r="H18" s="11"/>
      <c r="I18" s="11"/>
      <c r="J18" s="11"/>
      <c r="K18" s="11"/>
      <c r="L18" s="11"/>
      <c r="M18" s="11"/>
      <c r="N18" s="11"/>
      <c r="O18" s="11"/>
      <c r="P18" s="11"/>
    </row>
    <row r="19" spans="1:16" x14ac:dyDescent="0.3">
      <c r="A19" s="36" t="s">
        <v>65</v>
      </c>
      <c r="B19" s="36"/>
      <c r="C19" s="36"/>
      <c r="D19" s="36"/>
      <c r="E19" s="36"/>
      <c r="F19" s="36"/>
      <c r="G19" s="36"/>
      <c r="H19" s="36"/>
      <c r="I19" s="36"/>
      <c r="J19" s="36"/>
      <c r="K19" s="36"/>
      <c r="L19" s="36"/>
      <c r="M19" s="36"/>
      <c r="N19" s="36"/>
      <c r="O19" s="36"/>
      <c r="P19" s="36"/>
    </row>
    <row r="20" spans="1:16" x14ac:dyDescent="0.3">
      <c r="A20" s="11"/>
      <c r="B20" s="11"/>
      <c r="C20" s="11"/>
      <c r="D20" s="11"/>
      <c r="E20" s="11"/>
      <c r="F20" s="11"/>
      <c r="G20" s="11"/>
      <c r="H20" s="11"/>
      <c r="I20" s="11"/>
      <c r="J20" s="11"/>
      <c r="K20" s="11"/>
      <c r="L20" s="11"/>
      <c r="M20" s="11"/>
      <c r="N20" s="11"/>
      <c r="O20" s="11"/>
      <c r="P20" s="11"/>
    </row>
    <row r="21" spans="1:16" x14ac:dyDescent="0.3">
      <c r="A21" s="11"/>
      <c r="B21" s="11"/>
      <c r="C21" s="11"/>
      <c r="D21" s="11"/>
      <c r="E21" s="11"/>
      <c r="F21" s="11"/>
      <c r="G21" s="11"/>
      <c r="H21" s="11"/>
      <c r="I21" s="11"/>
      <c r="J21" s="11"/>
      <c r="K21" s="11"/>
      <c r="L21" s="11"/>
      <c r="M21" s="11"/>
      <c r="N21" s="11"/>
      <c r="O21" s="11"/>
      <c r="P21" s="11"/>
    </row>
    <row r="22" spans="1:16" x14ac:dyDescent="0.3">
      <c r="A22" s="1"/>
      <c r="B22" s="1"/>
      <c r="C22" s="11"/>
      <c r="D22" s="30" t="s">
        <v>12</v>
      </c>
      <c r="E22" s="31"/>
      <c r="F22" s="31"/>
      <c r="G22" s="31"/>
      <c r="H22" s="32"/>
      <c r="I22" s="11"/>
      <c r="J22" s="11"/>
      <c r="K22" s="11"/>
      <c r="L22" s="30" t="s">
        <v>12</v>
      </c>
      <c r="M22" s="31"/>
      <c r="N22" s="31"/>
      <c r="O22" s="31"/>
      <c r="P22" s="32"/>
    </row>
    <row r="23" spans="1:16" x14ac:dyDescent="0.3">
      <c r="A23" s="12" t="s">
        <v>0</v>
      </c>
      <c r="B23" s="1"/>
      <c r="C23" s="2" t="s">
        <v>20</v>
      </c>
      <c r="D23" s="2">
        <v>5</v>
      </c>
      <c r="E23" s="2">
        <v>4</v>
      </c>
      <c r="F23" s="2">
        <v>3</v>
      </c>
      <c r="G23" s="2">
        <v>2</v>
      </c>
      <c r="H23" s="2">
        <v>1</v>
      </c>
      <c r="I23" s="11"/>
      <c r="J23" s="1"/>
      <c r="K23" s="2" t="s">
        <v>29</v>
      </c>
      <c r="L23" s="2">
        <v>5</v>
      </c>
      <c r="M23" s="2">
        <v>4</v>
      </c>
      <c r="N23" s="2">
        <v>3</v>
      </c>
      <c r="O23" s="2">
        <v>2</v>
      </c>
      <c r="P23" s="2">
        <f>1/1</f>
        <v>1</v>
      </c>
    </row>
    <row r="24" spans="1:16" ht="27.6" x14ac:dyDescent="0.3">
      <c r="A24" s="33">
        <v>1</v>
      </c>
      <c r="B24" s="10" t="s">
        <v>16</v>
      </c>
      <c r="C24" s="4">
        <v>2.56</v>
      </c>
      <c r="D24" s="4">
        <v>2.65</v>
      </c>
      <c r="E24" s="4">
        <v>2.7</v>
      </c>
      <c r="F24" s="26">
        <v>2.78</v>
      </c>
      <c r="G24" s="26">
        <v>2.88</v>
      </c>
      <c r="H24" s="26">
        <v>3.8</v>
      </c>
      <c r="I24" s="11"/>
      <c r="J24" s="15" t="s">
        <v>28</v>
      </c>
      <c r="K24" s="18">
        <f t="shared" ref="K24:P24" si="4">($K$1/$K$2)*(($K$2+$K$3)*$M$1/C24)-$K$1-$M$2</f>
        <v>19616562.5</v>
      </c>
      <c r="L24" s="18">
        <f t="shared" si="4"/>
        <v>18946603.773584906</v>
      </c>
      <c r="M24" s="18">
        <f t="shared" si="4"/>
        <v>18593703.703703701</v>
      </c>
      <c r="N24" s="18">
        <f t="shared" si="4"/>
        <v>18055467.625899281</v>
      </c>
      <c r="O24" s="18">
        <f t="shared" si="4"/>
        <v>17424722.22222222</v>
      </c>
      <c r="P24" s="18">
        <f t="shared" si="4"/>
        <v>13179473.684210528</v>
      </c>
    </row>
    <row r="25" spans="1:16" ht="41.4" x14ac:dyDescent="0.3">
      <c r="A25" s="33"/>
      <c r="B25" s="10" t="s">
        <v>21</v>
      </c>
      <c r="C25" s="14"/>
      <c r="D25" s="4">
        <v>2.6</v>
      </c>
      <c r="E25" s="4">
        <v>2.6</v>
      </c>
      <c r="F25" s="26">
        <v>2.6</v>
      </c>
      <c r="G25" s="26">
        <v>2.59</v>
      </c>
      <c r="H25" s="26">
        <v>2.2999999999999998</v>
      </c>
      <c r="I25" s="11"/>
      <c r="J25" s="15" t="s">
        <v>22</v>
      </c>
      <c r="K25" s="20">
        <f>(K24-$K$24)/$K$24</f>
        <v>0</v>
      </c>
      <c r="L25" s="20">
        <f t="shared" ref="L25:P25" si="5">(L24-$K$24)/$K$24</f>
        <v>-3.4152707764935571E-2</v>
      </c>
      <c r="M25" s="20">
        <f t="shared" si="5"/>
        <v>-5.2142611443584903E-2</v>
      </c>
      <c r="N25" s="20">
        <f t="shared" si="5"/>
        <v>-7.958045014771159E-2</v>
      </c>
      <c r="O25" s="20">
        <f t="shared" si="5"/>
        <v>-0.11173416737911038</v>
      </c>
      <c r="P25" s="20">
        <f t="shared" si="5"/>
        <v>-0.3281456073554922</v>
      </c>
    </row>
    <row r="26" spans="1:16" x14ac:dyDescent="0.3">
      <c r="A26" s="9"/>
      <c r="B26" s="11"/>
      <c r="C26" s="1"/>
      <c r="D26" s="1"/>
      <c r="E26" s="1"/>
      <c r="F26" s="27"/>
      <c r="G26" s="27"/>
      <c r="H26" s="27"/>
      <c r="I26" s="11"/>
      <c r="J26" s="11"/>
      <c r="K26" s="11"/>
      <c r="L26" s="11"/>
      <c r="M26" s="11"/>
      <c r="N26" s="11"/>
      <c r="O26" s="11"/>
      <c r="P26" s="11"/>
    </row>
    <row r="27" spans="1:16" ht="27.6" x14ac:dyDescent="0.3">
      <c r="A27" s="33">
        <v>2</v>
      </c>
      <c r="B27" s="10" t="s">
        <v>16</v>
      </c>
      <c r="C27" s="4">
        <v>1.66</v>
      </c>
      <c r="D27" s="4">
        <v>1.73</v>
      </c>
      <c r="E27" s="4">
        <v>1.75</v>
      </c>
      <c r="F27" s="26">
        <v>1.76</v>
      </c>
      <c r="G27" s="26">
        <v>1.8</v>
      </c>
      <c r="H27" s="26">
        <v>2</v>
      </c>
      <c r="I27" s="11"/>
      <c r="J27" s="15" t="s">
        <v>28</v>
      </c>
      <c r="K27" s="18">
        <f>($K$1/$K$2)*(($K$2+$K$3)*$M$1/C15)-$K$1-$M$2</f>
        <v>25140000</v>
      </c>
      <c r="L27" s="18">
        <f t="shared" ref="L27:P27" si="6">($K$1/$K$2)*(($K$2+$K$3)*$M$1/D27)-$K$1-$M$2</f>
        <v>29080751.445086706</v>
      </c>
      <c r="M27" s="18">
        <f t="shared" si="6"/>
        <v>28747142.857142858</v>
      </c>
      <c r="N27" s="18">
        <f t="shared" si="6"/>
        <v>28583181.818181816</v>
      </c>
      <c r="O27" s="18">
        <f t="shared" si="6"/>
        <v>27945555.555555556</v>
      </c>
      <c r="P27" s="18">
        <f t="shared" si="6"/>
        <v>25140000</v>
      </c>
    </row>
    <row r="28" spans="1:16" ht="41.4" x14ac:dyDescent="0.3">
      <c r="A28" s="33"/>
      <c r="B28" s="10" t="s">
        <v>21</v>
      </c>
      <c r="C28" s="29"/>
      <c r="D28" s="4">
        <v>1.66</v>
      </c>
      <c r="E28" s="4">
        <v>1.66</v>
      </c>
      <c r="F28" s="26">
        <v>1.65</v>
      </c>
      <c r="G28" s="26">
        <v>1.62</v>
      </c>
      <c r="H28" s="26">
        <v>1.45</v>
      </c>
      <c r="I28" s="11"/>
      <c r="J28" s="15" t="s">
        <v>22</v>
      </c>
      <c r="K28" s="20">
        <f>(K27-$K$27)/$K$27</f>
        <v>0</v>
      </c>
      <c r="L28" s="20">
        <f t="shared" ref="L28:P28" si="7">(L27-$K$27)/$K$27</f>
        <v>0.15675224523017925</v>
      </c>
      <c r="M28" s="20">
        <f t="shared" si="7"/>
        <v>0.14348221388794186</v>
      </c>
      <c r="N28" s="20">
        <f t="shared" si="7"/>
        <v>0.13696029507485347</v>
      </c>
      <c r="O28" s="20">
        <f t="shared" si="7"/>
        <v>0.1115972774683992</v>
      </c>
      <c r="P28" s="20">
        <f t="shared" si="7"/>
        <v>0</v>
      </c>
    </row>
    <row r="29" spans="1:16" x14ac:dyDescent="0.3">
      <c r="A29" s="11"/>
      <c r="B29" s="11"/>
      <c r="C29" s="11"/>
      <c r="D29" s="11"/>
      <c r="E29" s="11"/>
      <c r="F29" s="11"/>
      <c r="G29" s="11"/>
      <c r="H29" s="11"/>
      <c r="I29" s="11"/>
      <c r="J29" s="11"/>
      <c r="K29" s="11"/>
      <c r="L29" s="11"/>
      <c r="M29" s="11"/>
      <c r="N29" s="11"/>
      <c r="O29" s="11"/>
      <c r="P29" s="11"/>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D5EA-098D-4CFE-9CFF-B9D6F1E847B3}">
  <dimension ref="A1:P29"/>
  <sheetViews>
    <sheetView topLeftCell="A11" workbookViewId="0">
      <selection activeCell="K28" sqref="K28:P28"/>
    </sheetView>
  </sheetViews>
  <sheetFormatPr defaultColWidth="11.5546875" defaultRowHeight="14.4" x14ac:dyDescent="0.3"/>
  <sheetData>
    <row r="1" spans="1:16" x14ac:dyDescent="0.3">
      <c r="A1" s="11"/>
      <c r="B1" s="11" t="s">
        <v>30</v>
      </c>
      <c r="C1" s="11"/>
      <c r="D1" s="11"/>
      <c r="E1" s="11"/>
      <c r="F1" s="11"/>
      <c r="G1" s="11"/>
      <c r="H1" s="11"/>
      <c r="I1" s="11"/>
      <c r="J1" s="17" t="s">
        <v>23</v>
      </c>
      <c r="K1" s="17">
        <v>100000</v>
      </c>
      <c r="L1" s="17" t="s">
        <v>24</v>
      </c>
      <c r="M1" s="11">
        <v>5</v>
      </c>
      <c r="N1" s="11"/>
      <c r="O1" s="11"/>
      <c r="P1" s="11"/>
    </row>
    <row r="2" spans="1:16" x14ac:dyDescent="0.3">
      <c r="A2" s="11"/>
      <c r="B2" s="11" t="s">
        <v>31</v>
      </c>
      <c r="C2" s="11"/>
      <c r="D2" s="11"/>
      <c r="E2" s="11"/>
      <c r="F2" s="11"/>
      <c r="G2" s="11"/>
      <c r="H2" s="11"/>
      <c r="I2" s="11"/>
      <c r="J2" s="17" t="s">
        <v>25</v>
      </c>
      <c r="K2" s="17">
        <v>1000</v>
      </c>
      <c r="L2" s="17" t="s">
        <v>26</v>
      </c>
      <c r="M2" s="11">
        <f>10*1000</f>
        <v>10000</v>
      </c>
      <c r="N2" s="11"/>
      <c r="O2" s="11"/>
      <c r="P2" s="11"/>
    </row>
    <row r="3" spans="1:16" x14ac:dyDescent="0.3">
      <c r="A3" s="11"/>
      <c r="B3" s="11" t="s">
        <v>32</v>
      </c>
      <c r="C3" s="11"/>
      <c r="D3" s="11"/>
      <c r="E3" s="11"/>
      <c r="F3" s="11"/>
      <c r="G3" s="11"/>
      <c r="H3" s="11"/>
      <c r="I3" s="11"/>
      <c r="J3" s="11" t="s">
        <v>27</v>
      </c>
      <c r="K3" s="11">
        <v>100000</v>
      </c>
      <c r="L3" s="17"/>
      <c r="M3" s="11"/>
      <c r="N3" s="11"/>
      <c r="O3" s="11"/>
      <c r="P3" s="11"/>
    </row>
    <row r="4" spans="1:16" x14ac:dyDescent="0.3">
      <c r="A4" s="11"/>
      <c r="B4" s="11" t="s">
        <v>37</v>
      </c>
      <c r="C4" s="11"/>
      <c r="D4" s="11" t="s">
        <v>38</v>
      </c>
      <c r="E4" s="11"/>
      <c r="F4" s="11"/>
      <c r="G4" s="11"/>
      <c r="H4" s="11"/>
      <c r="I4" s="11"/>
      <c r="J4" s="11"/>
      <c r="K4" s="11"/>
      <c r="L4" s="17"/>
      <c r="M4" s="11"/>
      <c r="N4" s="11"/>
      <c r="O4" s="11"/>
      <c r="P4" s="11"/>
    </row>
    <row r="5" spans="1:16" x14ac:dyDescent="0.3">
      <c r="A5" s="11"/>
      <c r="B5" s="19" t="s">
        <v>33</v>
      </c>
      <c r="C5" s="19"/>
      <c r="D5" s="19"/>
      <c r="E5" s="19"/>
      <c r="F5" s="19"/>
      <c r="G5" s="19"/>
      <c r="H5" s="19"/>
      <c r="I5" s="19"/>
      <c r="J5" s="19"/>
      <c r="K5" s="19"/>
      <c r="L5" s="16"/>
      <c r="M5" s="19"/>
      <c r="N5" s="19"/>
      <c r="O5" s="19"/>
      <c r="P5" s="19"/>
    </row>
    <row r="6" spans="1:16" x14ac:dyDescent="0.3">
      <c r="A6" s="11"/>
      <c r="B6" s="11"/>
      <c r="C6" s="11"/>
      <c r="D6" s="11"/>
      <c r="E6" s="11"/>
      <c r="F6" s="11"/>
      <c r="G6" s="11"/>
      <c r="H6" s="11"/>
      <c r="I6" s="11"/>
      <c r="J6" s="11"/>
      <c r="K6" s="11"/>
      <c r="L6" s="17"/>
      <c r="M6" s="11"/>
      <c r="N6" s="11"/>
      <c r="O6" s="11"/>
      <c r="P6" s="11"/>
    </row>
    <row r="7" spans="1:16" x14ac:dyDescent="0.3">
      <c r="A7" s="36" t="s">
        <v>64</v>
      </c>
      <c r="B7" s="36"/>
      <c r="C7" s="36"/>
      <c r="D7" s="36"/>
      <c r="E7" s="36"/>
      <c r="F7" s="36"/>
      <c r="G7" s="36"/>
      <c r="H7" s="36"/>
      <c r="I7" s="36"/>
      <c r="J7" s="36"/>
      <c r="K7" s="36"/>
      <c r="L7" s="36"/>
      <c r="M7" s="36"/>
      <c r="N7" s="36"/>
      <c r="O7" s="36"/>
      <c r="P7" s="36"/>
    </row>
    <row r="8" spans="1:16" x14ac:dyDescent="0.3">
      <c r="A8" s="11"/>
      <c r="B8" s="11"/>
      <c r="C8" s="11"/>
      <c r="D8" s="11"/>
      <c r="E8" s="11"/>
      <c r="F8" s="11"/>
      <c r="G8" s="11"/>
      <c r="H8" s="11"/>
      <c r="I8" s="11"/>
      <c r="J8" s="11"/>
      <c r="K8" s="11"/>
      <c r="L8" s="11"/>
      <c r="M8" s="11"/>
      <c r="N8" s="11"/>
      <c r="O8" s="11"/>
      <c r="P8" s="11"/>
    </row>
    <row r="9" spans="1:16" x14ac:dyDescent="0.3">
      <c r="A9" s="13"/>
      <c r="B9" s="11"/>
      <c r="C9" s="11"/>
      <c r="D9" s="11"/>
      <c r="E9" s="11"/>
      <c r="F9" s="28"/>
      <c r="G9" s="28"/>
      <c r="H9" s="28"/>
      <c r="I9" s="11"/>
      <c r="J9" s="11"/>
      <c r="K9" s="11"/>
      <c r="L9" s="11"/>
      <c r="M9" s="11"/>
      <c r="N9" s="11"/>
      <c r="O9" s="11"/>
      <c r="P9" s="11"/>
    </row>
    <row r="10" spans="1:16" x14ac:dyDescent="0.3">
      <c r="A10" s="1"/>
      <c r="B10" s="1"/>
      <c r="C10" s="11"/>
      <c r="D10" s="30" t="s">
        <v>12</v>
      </c>
      <c r="E10" s="31"/>
      <c r="F10" s="31"/>
      <c r="G10" s="31"/>
      <c r="H10" s="32"/>
      <c r="I10" s="11"/>
      <c r="J10" s="11"/>
      <c r="K10" s="11"/>
      <c r="L10" s="30" t="s">
        <v>12</v>
      </c>
      <c r="M10" s="31"/>
      <c r="N10" s="31"/>
      <c r="O10" s="31"/>
      <c r="P10" s="32"/>
    </row>
    <row r="11" spans="1:16" x14ac:dyDescent="0.3">
      <c r="A11" s="12" t="s">
        <v>0</v>
      </c>
      <c r="B11" s="1"/>
      <c r="C11" s="2" t="s">
        <v>20</v>
      </c>
      <c r="D11" s="2">
        <v>5</v>
      </c>
      <c r="E11" s="2">
        <v>4</v>
      </c>
      <c r="F11" s="2">
        <v>3</v>
      </c>
      <c r="G11" s="2">
        <v>2</v>
      </c>
      <c r="H11" s="2">
        <v>1</v>
      </c>
      <c r="I11" s="11"/>
      <c r="J11" s="1"/>
      <c r="K11" s="2" t="s">
        <v>29</v>
      </c>
      <c r="L11" s="2">
        <v>5</v>
      </c>
      <c r="M11" s="2">
        <v>4</v>
      </c>
      <c r="N11" s="2">
        <v>3</v>
      </c>
      <c r="O11" s="2">
        <v>2</v>
      </c>
      <c r="P11" s="2">
        <f>1/1</f>
        <v>1</v>
      </c>
    </row>
    <row r="12" spans="1:16" ht="27.6" x14ac:dyDescent="0.3">
      <c r="A12" s="33">
        <v>1</v>
      </c>
      <c r="B12" s="10" t="s">
        <v>16</v>
      </c>
      <c r="C12" s="4">
        <v>4.66</v>
      </c>
      <c r="D12" s="4">
        <v>4.55</v>
      </c>
      <c r="E12" s="4">
        <v>4.53</v>
      </c>
      <c r="F12" s="26">
        <v>4.45</v>
      </c>
      <c r="G12" s="26">
        <v>4.32</v>
      </c>
      <c r="H12" s="26">
        <v>3.74</v>
      </c>
      <c r="I12" s="11"/>
      <c r="J12" s="15" t="s">
        <v>28</v>
      </c>
      <c r="K12" s="18">
        <f>($K$1/$K$2)*(($K$2+$K$3)*$M$1/C12)-$K$1-$M$2</f>
        <v>10726909.871244634</v>
      </c>
      <c r="L12" s="18">
        <f t="shared" ref="K12:P12" si="0">($K$1/$K$2)*(($K$2+$K$3)*$M$1/D12)-$K$1-$M$2</f>
        <v>10988901.098901099</v>
      </c>
      <c r="M12" s="18">
        <f t="shared" si="0"/>
        <v>11037902.869757174</v>
      </c>
      <c r="N12" s="18">
        <f t="shared" si="0"/>
        <v>11238314.606741574</v>
      </c>
      <c r="O12" s="18">
        <f t="shared" si="0"/>
        <v>11579814.814814815</v>
      </c>
      <c r="P12" s="18">
        <f t="shared" si="0"/>
        <v>13392673.796791444</v>
      </c>
    </row>
    <row r="13" spans="1:16" ht="41.4" x14ac:dyDescent="0.3">
      <c r="A13" s="33"/>
      <c r="B13" s="10" t="s">
        <v>21</v>
      </c>
      <c r="C13" s="14"/>
      <c r="D13" s="4">
        <v>4.63</v>
      </c>
      <c r="E13" s="4">
        <v>4.66</v>
      </c>
      <c r="F13" s="26">
        <v>4.6399999999999997</v>
      </c>
      <c r="G13" s="26">
        <v>4.5599999999999996</v>
      </c>
      <c r="H13" s="26">
        <v>3.86</v>
      </c>
      <c r="I13" s="11"/>
      <c r="J13" s="15" t="s">
        <v>22</v>
      </c>
      <c r="K13" s="4">
        <f t="shared" ref="K13:P13" si="1">(K12-$K$12)/$K$12</f>
        <v>0</v>
      </c>
      <c r="L13" s="4">
        <f t="shared" si="1"/>
        <v>2.4423737199356782E-2</v>
      </c>
      <c r="M13" s="4">
        <f t="shared" si="1"/>
        <v>2.8991853408427658E-2</v>
      </c>
      <c r="N13" s="4">
        <f t="shared" si="1"/>
        <v>4.7674935432043701E-2</v>
      </c>
      <c r="O13" s="4">
        <f t="shared" si="1"/>
        <v>7.9510777456660034E-2</v>
      </c>
      <c r="P13" s="4">
        <f t="shared" si="1"/>
        <v>0.2485118228403185</v>
      </c>
    </row>
    <row r="14" spans="1:16" x14ac:dyDescent="0.3">
      <c r="A14" s="9"/>
      <c r="B14" s="11"/>
      <c r="C14" s="1"/>
      <c r="D14" s="1"/>
      <c r="E14" s="1"/>
      <c r="F14" s="27"/>
      <c r="G14" s="27"/>
      <c r="H14" s="27"/>
      <c r="I14" s="11"/>
      <c r="J14" s="11"/>
      <c r="K14" s="11"/>
      <c r="L14" s="11"/>
      <c r="M14" s="11"/>
      <c r="N14" s="11"/>
      <c r="O14" s="11"/>
      <c r="P14" s="11"/>
    </row>
    <row r="15" spans="1:16" ht="27.6" x14ac:dyDescent="0.3">
      <c r="A15" s="33">
        <v>2</v>
      </c>
      <c r="B15" s="10" t="s">
        <v>16</v>
      </c>
      <c r="C15" s="4">
        <v>4.53</v>
      </c>
      <c r="D15" s="4">
        <v>4.3499999999999996</v>
      </c>
      <c r="E15" s="4">
        <v>4.32</v>
      </c>
      <c r="F15" s="26">
        <v>4.22</v>
      </c>
      <c r="G15" s="26">
        <v>4.0599999999999996</v>
      </c>
      <c r="H15" s="26">
        <v>3.28</v>
      </c>
      <c r="I15" s="11"/>
      <c r="J15" s="15" t="s">
        <v>28</v>
      </c>
      <c r="K15" s="18">
        <f t="shared" ref="K15:P15" si="2">($K$1/$K$2)*(($K$2+$K$3)*$M$1/C15)-$K$1-$M$2</f>
        <v>11037902.869757174</v>
      </c>
      <c r="L15" s="18">
        <f t="shared" si="2"/>
        <v>11499195.402298851</v>
      </c>
      <c r="M15" s="18">
        <f t="shared" si="2"/>
        <v>11579814.814814815</v>
      </c>
      <c r="N15" s="18">
        <f t="shared" si="2"/>
        <v>11856824.644549765</v>
      </c>
      <c r="O15" s="18">
        <f t="shared" si="2"/>
        <v>12328423.645320199</v>
      </c>
      <c r="P15" s="18">
        <f t="shared" si="2"/>
        <v>15286341.463414636</v>
      </c>
    </row>
    <row r="16" spans="1:16" ht="41.4" x14ac:dyDescent="0.3">
      <c r="A16" s="33"/>
      <c r="B16" s="10" t="s">
        <v>21</v>
      </c>
      <c r="C16" s="14"/>
      <c r="D16" s="4">
        <v>4.47</v>
      </c>
      <c r="E16" s="4">
        <v>4.4800000000000004</v>
      </c>
      <c r="F16" s="26">
        <v>4.45</v>
      </c>
      <c r="G16" s="26">
        <v>4.3600000000000003</v>
      </c>
      <c r="H16" s="26">
        <v>3.44</v>
      </c>
      <c r="I16" s="11"/>
      <c r="J16" s="15" t="s">
        <v>22</v>
      </c>
      <c r="K16" s="4">
        <f t="shared" ref="K16:P16" si="3">(K15-$K$15)/$K$15</f>
        <v>0</v>
      </c>
      <c r="L16" s="4">
        <f t="shared" si="3"/>
        <v>4.1791682531069914E-2</v>
      </c>
      <c r="M16" s="4">
        <f t="shared" si="3"/>
        <v>4.9095552973421247E-2</v>
      </c>
      <c r="N16" s="4">
        <f t="shared" si="3"/>
        <v>7.4191790275339398E-2</v>
      </c>
      <c r="O16" s="4">
        <f t="shared" si="3"/>
        <v>0.11691720708096939</v>
      </c>
      <c r="P16" s="4">
        <f t="shared" si="3"/>
        <v>0.38489545014006132</v>
      </c>
    </row>
    <row r="17" spans="1:16" x14ac:dyDescent="0.3">
      <c r="A17" s="11"/>
      <c r="B17" s="11"/>
      <c r="C17" s="11"/>
      <c r="D17" s="11"/>
      <c r="E17" s="11"/>
      <c r="F17" s="11"/>
      <c r="G17" s="11"/>
      <c r="H17" s="11"/>
      <c r="I17" s="11"/>
      <c r="J17" s="11"/>
      <c r="K17" s="11"/>
      <c r="L17" s="11"/>
      <c r="M17" s="11"/>
      <c r="N17" s="11"/>
      <c r="O17" s="11"/>
      <c r="P17" s="11"/>
    </row>
    <row r="18" spans="1:16" x14ac:dyDescent="0.3">
      <c r="A18" s="11"/>
      <c r="B18" s="11"/>
      <c r="C18" s="11"/>
      <c r="D18" s="11"/>
      <c r="E18" s="11"/>
      <c r="F18" s="11"/>
      <c r="G18" s="11"/>
      <c r="H18" s="11"/>
      <c r="I18" s="11"/>
      <c r="J18" s="11"/>
      <c r="K18" s="11"/>
      <c r="L18" s="11"/>
      <c r="M18" s="11"/>
      <c r="N18" s="11"/>
      <c r="O18" s="11"/>
      <c r="P18" s="11"/>
    </row>
    <row r="19" spans="1:16" x14ac:dyDescent="0.3">
      <c r="A19" s="36" t="s">
        <v>65</v>
      </c>
      <c r="B19" s="36"/>
      <c r="C19" s="36"/>
      <c r="D19" s="36"/>
      <c r="E19" s="36"/>
      <c r="F19" s="36"/>
      <c r="G19" s="36"/>
      <c r="H19" s="36"/>
      <c r="I19" s="36"/>
      <c r="J19" s="36"/>
      <c r="K19" s="36"/>
      <c r="L19" s="36"/>
      <c r="M19" s="36"/>
      <c r="N19" s="36"/>
      <c r="O19" s="36"/>
      <c r="P19" s="36"/>
    </row>
    <row r="20" spans="1:16" x14ac:dyDescent="0.3">
      <c r="A20" s="11"/>
      <c r="B20" s="11"/>
      <c r="C20" s="11"/>
      <c r="D20" s="11"/>
      <c r="E20" s="11"/>
      <c r="F20" s="11"/>
      <c r="G20" s="11"/>
      <c r="H20" s="11"/>
      <c r="I20" s="11"/>
      <c r="J20" s="11"/>
      <c r="K20" s="11"/>
      <c r="L20" s="11"/>
      <c r="M20" s="11"/>
      <c r="N20" s="11"/>
      <c r="O20" s="11"/>
      <c r="P20" s="11"/>
    </row>
    <row r="21" spans="1:16" x14ac:dyDescent="0.3">
      <c r="A21" s="11"/>
      <c r="B21" s="11"/>
      <c r="C21" s="11"/>
      <c r="D21" s="11"/>
      <c r="E21" s="11"/>
      <c r="F21" s="11"/>
      <c r="G21" s="11"/>
      <c r="H21" s="11"/>
      <c r="I21" s="11"/>
      <c r="J21" s="11"/>
      <c r="K21" s="11"/>
      <c r="L21" s="11"/>
      <c r="M21" s="11"/>
      <c r="N21" s="11"/>
      <c r="O21" s="11"/>
      <c r="P21" s="11"/>
    </row>
    <row r="22" spans="1:16" x14ac:dyDescent="0.3">
      <c r="A22" s="1"/>
      <c r="B22" s="1"/>
      <c r="C22" s="11"/>
      <c r="D22" s="30" t="s">
        <v>12</v>
      </c>
      <c r="E22" s="31"/>
      <c r="F22" s="31"/>
      <c r="G22" s="31"/>
      <c r="H22" s="32"/>
      <c r="I22" s="11"/>
      <c r="J22" s="11"/>
      <c r="K22" s="11"/>
      <c r="L22" s="30" t="s">
        <v>12</v>
      </c>
      <c r="M22" s="31"/>
      <c r="N22" s="31"/>
      <c r="O22" s="31"/>
      <c r="P22" s="32"/>
    </row>
    <row r="23" spans="1:16" x14ac:dyDescent="0.3">
      <c r="A23" s="12" t="s">
        <v>0</v>
      </c>
      <c r="B23" s="1"/>
      <c r="C23" s="2" t="s">
        <v>20</v>
      </c>
      <c r="D23" s="2">
        <v>5</v>
      </c>
      <c r="E23" s="2">
        <v>4</v>
      </c>
      <c r="F23" s="2">
        <v>3</v>
      </c>
      <c r="G23" s="2">
        <v>2</v>
      </c>
      <c r="H23" s="2">
        <v>1</v>
      </c>
      <c r="I23" s="11"/>
      <c r="J23" s="1"/>
      <c r="K23" s="2" t="s">
        <v>29</v>
      </c>
      <c r="L23" s="2">
        <v>5</v>
      </c>
      <c r="M23" s="2">
        <v>4</v>
      </c>
      <c r="N23" s="2">
        <v>3</v>
      </c>
      <c r="O23" s="2">
        <v>2</v>
      </c>
      <c r="P23" s="2">
        <f>1/1</f>
        <v>1</v>
      </c>
    </row>
    <row r="24" spans="1:16" ht="27.6" x14ac:dyDescent="0.3">
      <c r="A24" s="33">
        <v>1</v>
      </c>
      <c r="B24" s="10" t="s">
        <v>16</v>
      </c>
      <c r="C24" s="4">
        <v>2.92</v>
      </c>
      <c r="D24" s="4">
        <v>2.99</v>
      </c>
      <c r="E24" s="4">
        <v>3.05</v>
      </c>
      <c r="F24" s="26">
        <v>3.09</v>
      </c>
      <c r="G24" s="26">
        <v>3.26</v>
      </c>
      <c r="H24" s="26">
        <v>3.06</v>
      </c>
      <c r="I24" s="11"/>
      <c r="J24" s="15" t="s">
        <v>28</v>
      </c>
      <c r="K24" s="18">
        <f t="shared" ref="K24:P24" si="4">($K$1/$K$2)*(($K$2+$K$3)*$M$1/C24)-$K$1-$M$2</f>
        <v>17184520.547945205</v>
      </c>
      <c r="L24" s="18">
        <f t="shared" si="4"/>
        <v>16779632.10702341</v>
      </c>
      <c r="M24" s="18">
        <f t="shared" si="4"/>
        <v>16447377.049180329</v>
      </c>
      <c r="N24" s="18">
        <f t="shared" si="4"/>
        <v>16233042.071197411</v>
      </c>
      <c r="O24" s="18">
        <f t="shared" si="4"/>
        <v>15380797.546012271</v>
      </c>
      <c r="P24" s="18">
        <f t="shared" si="4"/>
        <v>16393267.973856209</v>
      </c>
    </row>
    <row r="25" spans="1:16" ht="41.4" x14ac:dyDescent="0.3">
      <c r="A25" s="33"/>
      <c r="B25" s="10" t="s">
        <v>21</v>
      </c>
      <c r="C25" s="14"/>
      <c r="D25" s="4">
        <v>2.93</v>
      </c>
      <c r="E25" s="4">
        <v>2.92</v>
      </c>
      <c r="F25" s="26">
        <v>2.83</v>
      </c>
      <c r="G25" s="26">
        <v>2.85</v>
      </c>
      <c r="H25" s="26">
        <v>2.5499999999999998</v>
      </c>
      <c r="I25" s="11"/>
      <c r="J25" s="15" t="s">
        <v>22</v>
      </c>
      <c r="K25" s="20">
        <f>(K24-$K$24)/$K$24</f>
        <v>0</v>
      </c>
      <c r="L25" s="20">
        <f t="shared" ref="L25:P25" si="5">(L24-$K$24)/$K$24</f>
        <v>-2.3561229991383617E-2</v>
      </c>
      <c r="M25" s="20">
        <f t="shared" si="5"/>
        <v>-4.2895785000706253E-2</v>
      </c>
      <c r="N25" s="20">
        <f t="shared" si="5"/>
        <v>-5.5368345837356787E-2</v>
      </c>
      <c r="O25" s="20">
        <f t="shared" si="5"/>
        <v>-0.10496207891867018</v>
      </c>
      <c r="P25" s="20">
        <f t="shared" si="5"/>
        <v>-4.6044495211919556E-2</v>
      </c>
    </row>
    <row r="26" spans="1:16" x14ac:dyDescent="0.3">
      <c r="A26" s="9"/>
      <c r="B26" s="11"/>
      <c r="C26" s="1"/>
      <c r="D26" s="1"/>
      <c r="E26" s="1"/>
      <c r="F26" s="27"/>
      <c r="G26" s="27"/>
      <c r="H26" s="27"/>
      <c r="I26" s="11"/>
      <c r="J26" s="11"/>
      <c r="K26" s="11"/>
      <c r="L26" s="11"/>
      <c r="M26" s="11"/>
      <c r="N26" s="11"/>
      <c r="O26" s="11"/>
      <c r="P26" s="11"/>
    </row>
    <row r="27" spans="1:16" ht="27.6" x14ac:dyDescent="0.3">
      <c r="A27" s="33">
        <v>2</v>
      </c>
      <c r="B27" s="10" t="s">
        <v>16</v>
      </c>
      <c r="C27" s="4">
        <v>1.99</v>
      </c>
      <c r="D27" s="4">
        <v>2.09</v>
      </c>
      <c r="E27" s="4">
        <v>2.14</v>
      </c>
      <c r="F27" s="26">
        <v>2.17</v>
      </c>
      <c r="G27" s="26">
        <v>2.25</v>
      </c>
      <c r="H27" s="26">
        <v>2.29</v>
      </c>
      <c r="I27" s="11"/>
      <c r="J27" s="15" t="s">
        <v>28</v>
      </c>
      <c r="K27" s="18">
        <f t="shared" ref="K27:P27" si="6">($K$1/$K$2)*(($K$2+$K$3)*$M$1/C27)-$K$1-$M$2</f>
        <v>25266884.422110554</v>
      </c>
      <c r="L27" s="18">
        <f t="shared" si="6"/>
        <v>24052679.425837323</v>
      </c>
      <c r="M27" s="18">
        <f t="shared" si="6"/>
        <v>23488130.841121495</v>
      </c>
      <c r="N27" s="18">
        <f t="shared" si="6"/>
        <v>23161889.400921661</v>
      </c>
      <c r="O27" s="18">
        <f t="shared" si="6"/>
        <v>22334444.444444444</v>
      </c>
      <c r="P27" s="18">
        <f t="shared" si="6"/>
        <v>21942401.746724889</v>
      </c>
    </row>
    <row r="28" spans="1:16" ht="41.4" x14ac:dyDescent="0.3">
      <c r="A28" s="33"/>
      <c r="B28" s="10" t="s">
        <v>21</v>
      </c>
      <c r="C28" s="14"/>
      <c r="D28" s="4">
        <v>1.99</v>
      </c>
      <c r="E28" s="4">
        <v>1.98</v>
      </c>
      <c r="F28" s="26">
        <v>1.95</v>
      </c>
      <c r="G28" s="26">
        <v>2.0299999999999998</v>
      </c>
      <c r="H28" s="26">
        <v>1.75</v>
      </c>
      <c r="I28" s="11"/>
      <c r="J28" s="15" t="s">
        <v>22</v>
      </c>
      <c r="K28" s="20">
        <f>(K27-$K$27)/$K$27</f>
        <v>0</v>
      </c>
      <c r="L28" s="20">
        <f t="shared" ref="L28:P28" si="7">(L27-$K$27)/$K$27</f>
        <v>-4.8055192559107278E-2</v>
      </c>
      <c r="M28" s="20">
        <f t="shared" si="7"/>
        <v>-7.0398611529346566E-2</v>
      </c>
      <c r="N28" s="20">
        <f t="shared" si="7"/>
        <v>-8.3310430602470828E-2</v>
      </c>
      <c r="O28" s="20">
        <f t="shared" si="7"/>
        <v>-0.11605862949608418</v>
      </c>
      <c r="P28" s="20">
        <f t="shared" si="7"/>
        <v>-0.13157469753083115</v>
      </c>
    </row>
    <row r="29" spans="1:16" x14ac:dyDescent="0.3">
      <c r="A29" s="11"/>
      <c r="B29" s="11"/>
      <c r="C29" s="11"/>
      <c r="D29" s="11"/>
      <c r="E29" s="11"/>
      <c r="F29" s="11"/>
      <c r="G29" s="11"/>
      <c r="H29" s="11"/>
      <c r="I29" s="11"/>
      <c r="J29" s="11"/>
      <c r="K29" s="11"/>
      <c r="L29" s="11"/>
      <c r="M29" s="11"/>
      <c r="N29" s="11"/>
      <c r="O29" s="11"/>
      <c r="P29" s="11"/>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91FFA-E52E-4501-A11B-5BD04A66EDCB}">
  <dimension ref="A1:P29"/>
  <sheetViews>
    <sheetView topLeftCell="A13" workbookViewId="0">
      <selection activeCell="K28" sqref="K28:P28"/>
    </sheetView>
  </sheetViews>
  <sheetFormatPr defaultColWidth="11.5546875" defaultRowHeight="14.4" x14ac:dyDescent="0.3"/>
  <sheetData>
    <row r="1" spans="1:16" x14ac:dyDescent="0.3">
      <c r="A1" s="11"/>
      <c r="B1" s="11" t="s">
        <v>30</v>
      </c>
      <c r="C1" s="11"/>
      <c r="D1" s="11"/>
      <c r="E1" s="11"/>
      <c r="F1" s="11"/>
      <c r="G1" s="11"/>
      <c r="H1" s="11"/>
      <c r="I1" s="11"/>
      <c r="J1" s="17" t="s">
        <v>23</v>
      </c>
      <c r="K1" s="17">
        <v>100000</v>
      </c>
      <c r="L1" s="17" t="s">
        <v>24</v>
      </c>
      <c r="M1" s="11">
        <v>5</v>
      </c>
      <c r="N1" s="11"/>
      <c r="O1" s="11"/>
      <c r="P1" s="11"/>
    </row>
    <row r="2" spans="1:16" x14ac:dyDescent="0.3">
      <c r="A2" s="11"/>
      <c r="B2" s="11" t="s">
        <v>31</v>
      </c>
      <c r="C2" s="11"/>
      <c r="D2" s="11"/>
      <c r="E2" s="11"/>
      <c r="F2" s="11"/>
      <c r="G2" s="11"/>
      <c r="H2" s="11"/>
      <c r="I2" s="11"/>
      <c r="J2" s="17" t="s">
        <v>25</v>
      </c>
      <c r="K2" s="17">
        <v>1000</v>
      </c>
      <c r="L2" s="17" t="s">
        <v>26</v>
      </c>
      <c r="M2" s="11">
        <f>10*1000</f>
        <v>10000</v>
      </c>
      <c r="N2" s="11"/>
      <c r="O2" s="11"/>
      <c r="P2" s="11"/>
    </row>
    <row r="3" spans="1:16" x14ac:dyDescent="0.3">
      <c r="A3" s="11"/>
      <c r="B3" s="11" t="s">
        <v>32</v>
      </c>
      <c r="C3" s="11"/>
      <c r="D3" s="11"/>
      <c r="E3" s="11"/>
      <c r="F3" s="11"/>
      <c r="G3" s="11"/>
      <c r="H3" s="11"/>
      <c r="I3" s="11"/>
      <c r="J3" s="11" t="s">
        <v>27</v>
      </c>
      <c r="K3" s="11">
        <v>100000</v>
      </c>
      <c r="L3" s="17"/>
      <c r="M3" s="11"/>
      <c r="N3" s="11"/>
      <c r="O3" s="11"/>
      <c r="P3" s="11"/>
    </row>
    <row r="4" spans="1:16" x14ac:dyDescent="0.3">
      <c r="A4" s="11"/>
      <c r="B4" s="11" t="s">
        <v>37</v>
      </c>
      <c r="C4" s="11"/>
      <c r="D4" s="11" t="s">
        <v>38</v>
      </c>
      <c r="E4" s="11"/>
      <c r="F4" s="11"/>
      <c r="G4" s="11"/>
      <c r="H4" s="11"/>
      <c r="I4" s="11"/>
      <c r="J4" s="11"/>
      <c r="K4" s="11"/>
      <c r="L4" s="17"/>
      <c r="M4" s="11"/>
      <c r="N4" s="11"/>
      <c r="O4" s="11"/>
      <c r="P4" s="11"/>
    </row>
    <row r="5" spans="1:16" x14ac:dyDescent="0.3">
      <c r="A5" s="11"/>
      <c r="B5" s="19" t="s">
        <v>33</v>
      </c>
      <c r="C5" s="19"/>
      <c r="D5" s="19"/>
      <c r="E5" s="19"/>
      <c r="F5" s="19"/>
      <c r="G5" s="19"/>
      <c r="H5" s="19"/>
      <c r="I5" s="19"/>
      <c r="J5" s="19"/>
      <c r="K5" s="19"/>
      <c r="L5" s="16"/>
      <c r="M5" s="19"/>
      <c r="N5" s="19"/>
      <c r="O5" s="19"/>
      <c r="P5" s="19"/>
    </row>
    <row r="6" spans="1:16" x14ac:dyDescent="0.3">
      <c r="A6" s="11"/>
      <c r="B6" s="11"/>
      <c r="C6" s="11"/>
      <c r="D6" s="11"/>
      <c r="E6" s="11"/>
      <c r="F6" s="11"/>
      <c r="G6" s="11"/>
      <c r="H6" s="11"/>
      <c r="I6" s="11"/>
      <c r="J6" s="11"/>
      <c r="K6" s="11"/>
      <c r="L6" s="17"/>
      <c r="M6" s="11"/>
      <c r="N6" s="11"/>
      <c r="O6" s="11"/>
      <c r="P6" s="11"/>
    </row>
    <row r="7" spans="1:16" x14ac:dyDescent="0.3">
      <c r="A7" s="36" t="s">
        <v>64</v>
      </c>
      <c r="B7" s="36"/>
      <c r="C7" s="36"/>
      <c r="D7" s="36"/>
      <c r="E7" s="36"/>
      <c r="F7" s="36"/>
      <c r="G7" s="36"/>
      <c r="H7" s="36"/>
      <c r="I7" s="36"/>
      <c r="J7" s="36"/>
      <c r="K7" s="36"/>
      <c r="L7" s="36"/>
      <c r="M7" s="36"/>
      <c r="N7" s="36"/>
      <c r="O7" s="36"/>
      <c r="P7" s="36"/>
    </row>
    <row r="8" spans="1:16" x14ac:dyDescent="0.3">
      <c r="A8" s="11"/>
      <c r="B8" s="11"/>
      <c r="C8" s="11"/>
      <c r="D8" s="11"/>
      <c r="E8" s="11"/>
      <c r="F8" s="11"/>
      <c r="G8" s="11"/>
      <c r="H8" s="11"/>
      <c r="I8" s="11"/>
      <c r="J8" s="11"/>
      <c r="K8" s="11"/>
      <c r="L8" s="11"/>
      <c r="M8" s="11"/>
      <c r="N8" s="11"/>
      <c r="O8" s="11"/>
      <c r="P8" s="11"/>
    </row>
    <row r="9" spans="1:16" x14ac:dyDescent="0.3">
      <c r="A9" s="13"/>
      <c r="B9" s="11"/>
      <c r="C9" s="11"/>
      <c r="D9" s="11"/>
      <c r="E9" s="11"/>
      <c r="F9" s="28"/>
      <c r="G9" s="28"/>
      <c r="H9" s="28"/>
      <c r="I9" s="11"/>
      <c r="J9" s="11"/>
      <c r="K9" s="11"/>
      <c r="L9" s="11"/>
      <c r="M9" s="11"/>
      <c r="N9" s="11"/>
      <c r="O9" s="11"/>
      <c r="P9" s="11"/>
    </row>
    <row r="10" spans="1:16" x14ac:dyDescent="0.3">
      <c r="A10" s="1"/>
      <c r="B10" s="1"/>
      <c r="C10" s="11"/>
      <c r="D10" s="30" t="s">
        <v>12</v>
      </c>
      <c r="E10" s="31"/>
      <c r="F10" s="31"/>
      <c r="G10" s="31"/>
      <c r="H10" s="32"/>
      <c r="I10" s="11"/>
      <c r="J10" s="11"/>
      <c r="K10" s="11"/>
      <c r="L10" s="30" t="s">
        <v>12</v>
      </c>
      <c r="M10" s="31"/>
      <c r="N10" s="31"/>
      <c r="O10" s="31"/>
      <c r="P10" s="32"/>
    </row>
    <row r="11" spans="1:16" x14ac:dyDescent="0.3">
      <c r="A11" s="12" t="s">
        <v>0</v>
      </c>
      <c r="B11" s="1"/>
      <c r="C11" s="2" t="s">
        <v>20</v>
      </c>
      <c r="D11" s="2">
        <v>5</v>
      </c>
      <c r="E11" s="2">
        <v>4</v>
      </c>
      <c r="F11" s="2">
        <v>3</v>
      </c>
      <c r="G11" s="2">
        <v>2</v>
      </c>
      <c r="H11" s="2">
        <v>1</v>
      </c>
      <c r="I11" s="11"/>
      <c r="J11" s="1"/>
      <c r="K11" s="2" t="s">
        <v>29</v>
      </c>
      <c r="L11" s="2">
        <v>5</v>
      </c>
      <c r="M11" s="2">
        <v>4</v>
      </c>
      <c r="N11" s="2">
        <v>3</v>
      </c>
      <c r="O11" s="2">
        <v>2</v>
      </c>
      <c r="P11" s="2">
        <f>1/1</f>
        <v>1</v>
      </c>
    </row>
    <row r="12" spans="1:16" ht="27.6" x14ac:dyDescent="0.3">
      <c r="A12" s="33">
        <v>1</v>
      </c>
      <c r="B12" s="10" t="s">
        <v>16</v>
      </c>
      <c r="C12" s="4">
        <v>2.0099999999999998</v>
      </c>
      <c r="D12" s="4">
        <v>1.91</v>
      </c>
      <c r="E12" s="4">
        <v>1.9</v>
      </c>
      <c r="F12" s="26">
        <v>1.84</v>
      </c>
      <c r="G12" s="26">
        <v>1.6</v>
      </c>
      <c r="H12" s="26">
        <v>1.26</v>
      </c>
      <c r="I12" s="11"/>
      <c r="J12" s="15" t="s">
        <v>28</v>
      </c>
      <c r="K12" s="18">
        <f t="shared" ref="K12:P12" si="0">($K$1/$K$2)*(($K$2+$K$3)*$M$1/C12)-$K$1-$M$2</f>
        <v>25014378.109452739</v>
      </c>
      <c r="L12" s="18">
        <f t="shared" si="0"/>
        <v>26329790.575916234</v>
      </c>
      <c r="M12" s="18">
        <f t="shared" si="0"/>
        <v>26468947.368421055</v>
      </c>
      <c r="N12" s="18">
        <f t="shared" si="0"/>
        <v>27335652.173913043</v>
      </c>
      <c r="O12" s="18">
        <f t="shared" si="0"/>
        <v>31452500</v>
      </c>
      <c r="P12" s="18">
        <f t="shared" si="0"/>
        <v>39969365.079365075</v>
      </c>
    </row>
    <row r="13" spans="1:16" ht="41.4" x14ac:dyDescent="0.3">
      <c r="A13" s="33"/>
      <c r="B13" s="10" t="s">
        <v>21</v>
      </c>
      <c r="C13" s="14"/>
      <c r="D13" s="4">
        <v>2.0099999999999998</v>
      </c>
      <c r="E13" s="4">
        <v>1.99</v>
      </c>
      <c r="F13" s="26">
        <v>1.96</v>
      </c>
      <c r="G13" s="26">
        <v>1.74</v>
      </c>
      <c r="H13" s="26">
        <v>1.53</v>
      </c>
      <c r="I13" s="11"/>
      <c r="J13" s="15" t="s">
        <v>22</v>
      </c>
      <c r="K13" s="4">
        <f t="shared" ref="K13:P13" si="1">(K12-$K$12)/$K$12</f>
        <v>0</v>
      </c>
      <c r="L13" s="4">
        <f t="shared" si="1"/>
        <v>5.2586255021323552E-2</v>
      </c>
      <c r="M13" s="4">
        <f t="shared" si="1"/>
        <v>5.814932726305299E-2</v>
      </c>
      <c r="N13" s="4">
        <f t="shared" si="1"/>
        <v>9.2797592420781075E-2</v>
      </c>
      <c r="O13" s="4">
        <f t="shared" si="1"/>
        <v>0.25737685191999016</v>
      </c>
      <c r="P13" s="4">
        <f t="shared" si="1"/>
        <v>0.59785563744480863</v>
      </c>
    </row>
    <row r="14" spans="1:16" x14ac:dyDescent="0.3">
      <c r="A14" s="9"/>
      <c r="B14" s="11"/>
      <c r="C14" s="1"/>
      <c r="D14" s="1"/>
      <c r="E14" s="1"/>
      <c r="F14" s="27"/>
      <c r="G14" s="27"/>
      <c r="H14" s="27"/>
      <c r="I14" s="11"/>
      <c r="J14" s="11"/>
      <c r="K14" s="11"/>
      <c r="L14" s="11"/>
      <c r="M14" s="11"/>
      <c r="N14" s="11"/>
      <c r="O14" s="11"/>
      <c r="P14" s="11"/>
    </row>
    <row r="15" spans="1:16" ht="27.6" x14ac:dyDescent="0.3">
      <c r="A15" s="33">
        <v>2</v>
      </c>
      <c r="B15" s="10" t="s">
        <v>16</v>
      </c>
      <c r="C15" s="4">
        <v>3.33</v>
      </c>
      <c r="D15" s="4">
        <v>3.17</v>
      </c>
      <c r="E15" s="4">
        <v>3.1</v>
      </c>
      <c r="F15" s="26">
        <v>3.05</v>
      </c>
      <c r="G15" s="26">
        <v>2.91</v>
      </c>
      <c r="H15" s="26">
        <v>2.4500000000000002</v>
      </c>
      <c r="I15" s="11"/>
      <c r="J15" s="15" t="s">
        <v>28</v>
      </c>
      <c r="K15" s="18">
        <f t="shared" ref="K15:P15" si="2">($K$1/$K$2)*(($K$2+$K$3)*$M$1/C15)-$K$1-$M$2</f>
        <v>15055165.165165165</v>
      </c>
      <c r="L15" s="18">
        <f t="shared" si="2"/>
        <v>15820599.369085172</v>
      </c>
      <c r="M15" s="18">
        <f t="shared" si="2"/>
        <v>16180322.580645161</v>
      </c>
      <c r="N15" s="18">
        <f t="shared" si="2"/>
        <v>16447377.049180329</v>
      </c>
      <c r="O15" s="18">
        <f t="shared" si="2"/>
        <v>17243951.890034363</v>
      </c>
      <c r="P15" s="18">
        <f t="shared" si="2"/>
        <v>20502244.897959184</v>
      </c>
    </row>
    <row r="16" spans="1:16" ht="41.4" x14ac:dyDescent="0.3">
      <c r="A16" s="33"/>
      <c r="B16" s="10" t="s">
        <v>21</v>
      </c>
      <c r="C16" s="14"/>
      <c r="D16" s="4">
        <v>3.31</v>
      </c>
      <c r="E16" s="4">
        <v>3.26</v>
      </c>
      <c r="F16" s="26">
        <v>3.25</v>
      </c>
      <c r="G16" s="26">
        <v>3.1</v>
      </c>
      <c r="H16" s="26" t="s">
        <v>66</v>
      </c>
      <c r="I16" s="11"/>
      <c r="J16" s="15" t="s">
        <v>22</v>
      </c>
      <c r="K16" s="4">
        <f t="shared" ref="K16:P16" si="3">(K15-$K$15)/$K$15</f>
        <v>0</v>
      </c>
      <c r="L16" s="4">
        <f t="shared" si="3"/>
        <v>5.0841966562484367E-2</v>
      </c>
      <c r="M16" s="4">
        <f t="shared" si="3"/>
        <v>7.4735640767555248E-2</v>
      </c>
      <c r="N16" s="4">
        <f t="shared" si="3"/>
        <v>9.2474035903404181E-2</v>
      </c>
      <c r="O16" s="4">
        <f t="shared" si="3"/>
        <v>0.14538443788937236</v>
      </c>
      <c r="P16" s="4">
        <f t="shared" si="3"/>
        <v>0.36180803551710888</v>
      </c>
    </row>
    <row r="17" spans="1:16" x14ac:dyDescent="0.3">
      <c r="A17" s="11"/>
      <c r="B17" s="11"/>
      <c r="C17" s="11"/>
      <c r="D17" s="11"/>
      <c r="E17" s="11"/>
      <c r="F17" s="11"/>
      <c r="G17" s="11"/>
      <c r="H17" s="11"/>
      <c r="I17" s="11"/>
      <c r="J17" s="11"/>
      <c r="K17" s="11"/>
      <c r="L17" s="11"/>
      <c r="M17" s="11"/>
      <c r="N17" s="11"/>
      <c r="O17" s="11"/>
      <c r="P17" s="11"/>
    </row>
    <row r="18" spans="1:16" x14ac:dyDescent="0.3">
      <c r="A18" s="11"/>
      <c r="B18" s="11"/>
      <c r="C18" s="11"/>
      <c r="D18" s="11"/>
      <c r="E18" s="11"/>
      <c r="F18" s="11"/>
      <c r="G18" s="11"/>
      <c r="H18" s="11"/>
      <c r="I18" s="11"/>
      <c r="J18" s="11"/>
      <c r="K18" s="11"/>
      <c r="L18" s="11"/>
      <c r="M18" s="11"/>
      <c r="N18" s="11"/>
      <c r="O18" s="11"/>
      <c r="P18" s="11"/>
    </row>
    <row r="19" spans="1:16" x14ac:dyDescent="0.3">
      <c r="A19" s="36" t="s">
        <v>65</v>
      </c>
      <c r="B19" s="36"/>
      <c r="C19" s="36"/>
      <c r="D19" s="36"/>
      <c r="E19" s="36"/>
      <c r="F19" s="36"/>
      <c r="G19" s="36"/>
      <c r="H19" s="36"/>
      <c r="I19" s="36"/>
      <c r="J19" s="36"/>
      <c r="K19" s="36"/>
      <c r="L19" s="36"/>
      <c r="M19" s="36"/>
      <c r="N19" s="36"/>
      <c r="O19" s="36"/>
      <c r="P19" s="36"/>
    </row>
    <row r="20" spans="1:16" x14ac:dyDescent="0.3">
      <c r="A20" s="11"/>
      <c r="B20" s="11"/>
      <c r="C20" s="11"/>
      <c r="D20" s="11"/>
      <c r="E20" s="11"/>
      <c r="F20" s="11"/>
      <c r="G20" s="11"/>
      <c r="H20" s="11"/>
      <c r="I20" s="11"/>
      <c r="J20" s="11"/>
      <c r="K20" s="11"/>
      <c r="L20" s="11"/>
      <c r="M20" s="11"/>
      <c r="N20" s="11"/>
      <c r="O20" s="11"/>
      <c r="P20" s="11"/>
    </row>
    <row r="21" spans="1:16" x14ac:dyDescent="0.3">
      <c r="A21" s="11"/>
      <c r="B21" s="11"/>
      <c r="C21" s="11"/>
      <c r="D21" s="11"/>
      <c r="E21" s="11"/>
      <c r="F21" s="11"/>
      <c r="G21" s="11"/>
      <c r="H21" s="11"/>
      <c r="I21" s="11"/>
      <c r="J21" s="11"/>
      <c r="K21" s="11"/>
      <c r="L21" s="11"/>
      <c r="M21" s="11"/>
      <c r="N21" s="11"/>
      <c r="O21" s="11"/>
      <c r="P21" s="11"/>
    </row>
    <row r="22" spans="1:16" x14ac:dyDescent="0.3">
      <c r="A22" s="1"/>
      <c r="B22" s="1"/>
      <c r="C22" s="11"/>
      <c r="D22" s="30" t="s">
        <v>12</v>
      </c>
      <c r="E22" s="31"/>
      <c r="F22" s="31"/>
      <c r="G22" s="31"/>
      <c r="H22" s="32"/>
      <c r="I22" s="11"/>
      <c r="J22" s="11"/>
      <c r="K22" s="11"/>
      <c r="L22" s="30" t="s">
        <v>12</v>
      </c>
      <c r="M22" s="31"/>
      <c r="N22" s="31"/>
      <c r="O22" s="31"/>
      <c r="P22" s="32"/>
    </row>
    <row r="23" spans="1:16" x14ac:dyDescent="0.3">
      <c r="A23" s="12" t="s">
        <v>0</v>
      </c>
      <c r="B23" s="1"/>
      <c r="C23" s="2" t="s">
        <v>20</v>
      </c>
      <c r="D23" s="2">
        <v>5</v>
      </c>
      <c r="E23" s="2">
        <v>4</v>
      </c>
      <c r="F23" s="2">
        <v>3</v>
      </c>
      <c r="G23" s="2">
        <v>2</v>
      </c>
      <c r="H23" s="2">
        <v>1</v>
      </c>
      <c r="I23" s="11"/>
      <c r="J23" s="1"/>
      <c r="K23" s="2" t="s">
        <v>29</v>
      </c>
      <c r="L23" s="2">
        <v>5</v>
      </c>
      <c r="M23" s="2">
        <v>4</v>
      </c>
      <c r="N23" s="2">
        <v>3</v>
      </c>
      <c r="O23" s="2">
        <v>2</v>
      </c>
      <c r="P23" s="2">
        <f>1/1</f>
        <v>1</v>
      </c>
    </row>
    <row r="24" spans="1:16" ht="27.6" x14ac:dyDescent="0.3">
      <c r="A24" s="33">
        <v>1</v>
      </c>
      <c r="B24" s="10" t="s">
        <v>16</v>
      </c>
      <c r="C24" s="4">
        <v>2.77</v>
      </c>
      <c r="D24" s="4">
        <v>2.82</v>
      </c>
      <c r="E24" s="4">
        <v>3.03</v>
      </c>
      <c r="F24" s="26">
        <v>3.13</v>
      </c>
      <c r="G24" s="26">
        <v>3.21</v>
      </c>
      <c r="H24" s="26">
        <v>3.41</v>
      </c>
      <c r="I24" s="11"/>
      <c r="J24" s="15" t="s">
        <v>28</v>
      </c>
      <c r="K24" s="18">
        <f t="shared" ref="K24:P24" si="4">($K$1/$K$2)*(($K$2+$K$3)*$M$1/C24)-$K$1-$M$2</f>
        <v>18121046.93140794</v>
      </c>
      <c r="L24" s="18">
        <f t="shared" si="4"/>
        <v>17797801.418439716</v>
      </c>
      <c r="M24" s="18">
        <f t="shared" si="4"/>
        <v>16556666.666666668</v>
      </c>
      <c r="N24" s="18">
        <f t="shared" si="4"/>
        <v>16024185.303514378</v>
      </c>
      <c r="O24" s="18">
        <f t="shared" si="4"/>
        <v>15622087.22741433</v>
      </c>
      <c r="P24" s="18">
        <f t="shared" si="4"/>
        <v>14699384.164222874</v>
      </c>
    </row>
    <row r="25" spans="1:16" ht="41.4" x14ac:dyDescent="0.3">
      <c r="A25" s="33"/>
      <c r="B25" s="10" t="s">
        <v>21</v>
      </c>
      <c r="C25" s="14"/>
      <c r="D25" s="4">
        <v>2.79</v>
      </c>
      <c r="E25" s="4">
        <v>2.75</v>
      </c>
      <c r="F25" s="26">
        <v>2.85</v>
      </c>
      <c r="G25" s="26">
        <v>2.9</v>
      </c>
      <c r="H25" s="26">
        <v>2.61</v>
      </c>
      <c r="I25" s="11"/>
      <c r="J25" s="15" t="s">
        <v>22</v>
      </c>
      <c r="K25" s="20">
        <f>(K24-$K$24)/$K$24</f>
        <v>0</v>
      </c>
      <c r="L25" s="20">
        <f t="shared" ref="L25:P25" si="5">(L24-$K$24)/$K$24</f>
        <v>-1.7838125699457506E-2</v>
      </c>
      <c r="M25" s="20">
        <f t="shared" si="5"/>
        <v>-8.6329463781137344E-2</v>
      </c>
      <c r="N25" s="20">
        <f t="shared" si="5"/>
        <v>-0.11571415469705662</v>
      </c>
      <c r="O25" s="20">
        <f t="shared" si="5"/>
        <v>-0.13790371568776955</v>
      </c>
      <c r="P25" s="20">
        <f t="shared" si="5"/>
        <v>-0.18882257631895086</v>
      </c>
    </row>
    <row r="26" spans="1:16" x14ac:dyDescent="0.3">
      <c r="A26" s="9"/>
      <c r="B26" s="11"/>
      <c r="C26" s="1"/>
      <c r="D26" s="1"/>
      <c r="E26" s="1"/>
      <c r="F26" s="27"/>
      <c r="G26" s="27"/>
      <c r="H26" s="27"/>
      <c r="I26" s="11"/>
      <c r="J26" s="11"/>
      <c r="K26" s="11"/>
      <c r="L26" s="11"/>
      <c r="M26" s="11"/>
      <c r="N26" s="11"/>
      <c r="O26" s="11"/>
      <c r="P26" s="11"/>
    </row>
    <row r="27" spans="1:16" ht="27.6" x14ac:dyDescent="0.3">
      <c r="A27" s="33">
        <v>2</v>
      </c>
      <c r="B27" s="10" t="s">
        <v>16</v>
      </c>
      <c r="C27" s="4">
        <v>1.06</v>
      </c>
      <c r="D27" s="4">
        <v>1.1000000000000001</v>
      </c>
      <c r="E27" s="4">
        <v>1.25</v>
      </c>
      <c r="F27" s="26">
        <v>1.38</v>
      </c>
      <c r="G27" s="26">
        <v>1.65</v>
      </c>
      <c r="H27" s="26">
        <v>1.75</v>
      </c>
      <c r="I27" s="11"/>
      <c r="J27" s="15" t="s">
        <v>28</v>
      </c>
      <c r="K27" s="18">
        <f t="shared" ref="K27:P27" si="6">($K$1/$K$2)*(($K$2+$K$3)*$M$1/C27)-$K$1-$M$2</f>
        <v>47531509.433962256</v>
      </c>
      <c r="L27" s="18">
        <f t="shared" si="6"/>
        <v>45799090.909090906</v>
      </c>
      <c r="M27" s="18">
        <f t="shared" si="6"/>
        <v>40290000</v>
      </c>
      <c r="N27" s="18">
        <f t="shared" si="6"/>
        <v>36484202.898550726</v>
      </c>
      <c r="O27" s="18">
        <f t="shared" si="6"/>
        <v>30496060.606060609</v>
      </c>
      <c r="P27" s="18">
        <f t="shared" si="6"/>
        <v>28747142.857142858</v>
      </c>
    </row>
    <row r="28" spans="1:16" ht="41.4" x14ac:dyDescent="0.3">
      <c r="A28" s="33"/>
      <c r="B28" s="10" t="s">
        <v>21</v>
      </c>
      <c r="C28" s="14"/>
      <c r="D28" s="4" t="s">
        <v>67</v>
      </c>
      <c r="E28" s="4">
        <v>1.01</v>
      </c>
      <c r="F28" s="26">
        <v>1.01</v>
      </c>
      <c r="G28" s="26">
        <v>1.02</v>
      </c>
      <c r="H28" s="26">
        <v>0.84</v>
      </c>
      <c r="I28" s="11"/>
      <c r="J28" s="15" t="s">
        <v>22</v>
      </c>
      <c r="K28" s="20">
        <f>(K27-$K$27)/$K$27</f>
        <v>0</v>
      </c>
      <c r="L28" s="20">
        <f t="shared" ref="L28:P28" si="7">(L27-$K$27)/$K$27</f>
        <v>-3.6447791065383255E-2</v>
      </c>
      <c r="M28" s="20">
        <f t="shared" si="7"/>
        <v>-0.15235176665330233</v>
      </c>
      <c r="N28" s="20">
        <f t="shared" si="7"/>
        <v>-0.23242069664882131</v>
      </c>
      <c r="O28" s="20">
        <f t="shared" si="7"/>
        <v>-0.35840327880960293</v>
      </c>
      <c r="P28" s="20">
        <f t="shared" si="7"/>
        <v>-0.3951981916946567</v>
      </c>
    </row>
    <row r="29" spans="1:16" x14ac:dyDescent="0.3">
      <c r="A29" s="11"/>
      <c r="B29" s="11"/>
      <c r="C29" s="11"/>
      <c r="D29" s="11"/>
      <c r="E29" s="11"/>
      <c r="F29" s="11"/>
      <c r="G29" s="11"/>
      <c r="H29" s="11"/>
      <c r="I29" s="11"/>
      <c r="J29" s="11"/>
      <c r="K29" s="11"/>
      <c r="L29" s="11"/>
      <c r="M29" s="11"/>
      <c r="N29" s="11"/>
      <c r="O29" s="11"/>
      <c r="P29" s="11"/>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FF8D5-7032-4704-848C-513862DDC999}">
  <dimension ref="A1:P29"/>
  <sheetViews>
    <sheetView topLeftCell="A16" workbookViewId="0">
      <selection activeCell="K28" sqref="K28:P28"/>
    </sheetView>
  </sheetViews>
  <sheetFormatPr defaultColWidth="11.5546875" defaultRowHeight="14.4" x14ac:dyDescent="0.3"/>
  <sheetData>
    <row r="1" spans="1:16" x14ac:dyDescent="0.3">
      <c r="A1" s="11"/>
      <c r="B1" s="11" t="s">
        <v>30</v>
      </c>
      <c r="C1" s="11"/>
      <c r="D1" s="11"/>
      <c r="E1" s="11"/>
      <c r="F1" s="11"/>
      <c r="G1" s="11"/>
      <c r="H1" s="11"/>
      <c r="I1" s="11"/>
      <c r="J1" s="17" t="s">
        <v>23</v>
      </c>
      <c r="K1" s="17">
        <v>100000</v>
      </c>
      <c r="L1" s="17" t="s">
        <v>24</v>
      </c>
      <c r="M1" s="11">
        <v>5</v>
      </c>
      <c r="N1" s="11"/>
      <c r="O1" s="11"/>
      <c r="P1" s="11"/>
    </row>
    <row r="2" spans="1:16" x14ac:dyDescent="0.3">
      <c r="A2" s="11"/>
      <c r="B2" s="11" t="s">
        <v>31</v>
      </c>
      <c r="C2" s="11"/>
      <c r="D2" s="11"/>
      <c r="E2" s="11"/>
      <c r="F2" s="11"/>
      <c r="G2" s="11"/>
      <c r="H2" s="11"/>
      <c r="I2" s="11"/>
      <c r="J2" s="17" t="s">
        <v>25</v>
      </c>
      <c r="K2" s="17">
        <v>1000</v>
      </c>
      <c r="L2" s="17" t="s">
        <v>26</v>
      </c>
      <c r="M2" s="11">
        <f>10*1000</f>
        <v>10000</v>
      </c>
      <c r="N2" s="11"/>
      <c r="O2" s="11"/>
      <c r="P2" s="11"/>
    </row>
    <row r="3" spans="1:16" x14ac:dyDescent="0.3">
      <c r="A3" s="11"/>
      <c r="B3" s="11" t="s">
        <v>32</v>
      </c>
      <c r="C3" s="11"/>
      <c r="D3" s="11"/>
      <c r="E3" s="11"/>
      <c r="F3" s="11"/>
      <c r="G3" s="11"/>
      <c r="H3" s="11"/>
      <c r="I3" s="11"/>
      <c r="J3" s="11" t="s">
        <v>27</v>
      </c>
      <c r="K3" s="11">
        <v>100000</v>
      </c>
      <c r="L3" s="17"/>
      <c r="M3" s="11"/>
      <c r="N3" s="11"/>
      <c r="O3" s="11"/>
      <c r="P3" s="11"/>
    </row>
    <row r="4" spans="1:16" x14ac:dyDescent="0.3">
      <c r="A4" s="11"/>
      <c r="B4" s="11" t="s">
        <v>37</v>
      </c>
      <c r="C4" s="11"/>
      <c r="D4" s="11" t="s">
        <v>38</v>
      </c>
      <c r="E4" s="11"/>
      <c r="F4" s="11"/>
      <c r="G4" s="11"/>
      <c r="H4" s="11"/>
      <c r="I4" s="11"/>
      <c r="J4" s="11"/>
      <c r="K4" s="11"/>
      <c r="L4" s="17"/>
      <c r="M4" s="11"/>
      <c r="N4" s="11"/>
      <c r="O4" s="11"/>
      <c r="P4" s="11"/>
    </row>
    <row r="5" spans="1:16" x14ac:dyDescent="0.3">
      <c r="A5" s="11"/>
      <c r="B5" s="19" t="s">
        <v>33</v>
      </c>
      <c r="C5" s="19"/>
      <c r="D5" s="19"/>
      <c r="E5" s="19"/>
      <c r="F5" s="19"/>
      <c r="G5" s="19"/>
      <c r="H5" s="19"/>
      <c r="I5" s="19"/>
      <c r="J5" s="19"/>
      <c r="K5" s="19"/>
      <c r="L5" s="16"/>
      <c r="M5" s="19"/>
      <c r="N5" s="19"/>
      <c r="O5" s="19"/>
      <c r="P5" s="19"/>
    </row>
    <row r="6" spans="1:16" x14ac:dyDescent="0.3">
      <c r="A6" s="11"/>
      <c r="B6" s="11"/>
      <c r="C6" s="11"/>
      <c r="D6" s="11"/>
      <c r="E6" s="11"/>
      <c r="F6" s="11"/>
      <c r="G6" s="11"/>
      <c r="H6" s="11"/>
      <c r="I6" s="11"/>
      <c r="J6" s="11"/>
      <c r="K6" s="11"/>
      <c r="L6" s="17"/>
      <c r="M6" s="11"/>
      <c r="N6" s="11"/>
      <c r="O6" s="11"/>
      <c r="P6" s="11"/>
    </row>
    <row r="7" spans="1:16" x14ac:dyDescent="0.3">
      <c r="A7" s="36" t="s">
        <v>64</v>
      </c>
      <c r="B7" s="36"/>
      <c r="C7" s="36"/>
      <c r="D7" s="36"/>
      <c r="E7" s="36"/>
      <c r="F7" s="36"/>
      <c r="G7" s="36"/>
      <c r="H7" s="36"/>
      <c r="I7" s="36"/>
      <c r="J7" s="36"/>
      <c r="K7" s="36"/>
      <c r="L7" s="36"/>
      <c r="M7" s="36"/>
      <c r="N7" s="36"/>
      <c r="O7" s="36"/>
      <c r="P7" s="36"/>
    </row>
    <row r="8" spans="1:16" x14ac:dyDescent="0.3">
      <c r="A8" s="11"/>
      <c r="B8" s="11"/>
      <c r="C8" s="11"/>
      <c r="D8" s="11"/>
      <c r="E8" s="11"/>
      <c r="F8" s="11"/>
      <c r="G8" s="11"/>
      <c r="H8" s="11"/>
      <c r="I8" s="11"/>
      <c r="J8" s="11"/>
      <c r="K8" s="11"/>
      <c r="L8" s="11"/>
      <c r="M8" s="11"/>
      <c r="N8" s="11"/>
      <c r="O8" s="11"/>
      <c r="P8" s="11"/>
    </row>
    <row r="9" spans="1:16" x14ac:dyDescent="0.3">
      <c r="A9" s="13"/>
      <c r="B9" s="11"/>
      <c r="C9" s="11"/>
      <c r="D9" s="11"/>
      <c r="E9" s="11"/>
      <c r="F9" s="28"/>
      <c r="G9" s="28"/>
      <c r="H9" s="28"/>
      <c r="I9" s="11"/>
      <c r="J9" s="11"/>
      <c r="K9" s="11"/>
      <c r="L9" s="11"/>
      <c r="M9" s="11"/>
      <c r="N9" s="11"/>
      <c r="O9" s="11"/>
      <c r="P9" s="11"/>
    </row>
    <row r="10" spans="1:16" x14ac:dyDescent="0.3">
      <c r="A10" s="1"/>
      <c r="B10" s="1"/>
      <c r="C10" s="11"/>
      <c r="D10" s="30" t="s">
        <v>12</v>
      </c>
      <c r="E10" s="31"/>
      <c r="F10" s="31"/>
      <c r="G10" s="31"/>
      <c r="H10" s="32"/>
      <c r="I10" s="11"/>
      <c r="J10" s="11"/>
      <c r="K10" s="11"/>
      <c r="L10" s="30" t="s">
        <v>12</v>
      </c>
      <c r="M10" s="31"/>
      <c r="N10" s="31"/>
      <c r="O10" s="31"/>
      <c r="P10" s="32"/>
    </row>
    <row r="11" spans="1:16" x14ac:dyDescent="0.3">
      <c r="A11" s="12" t="s">
        <v>0</v>
      </c>
      <c r="B11" s="1"/>
      <c r="C11" s="2" t="s">
        <v>20</v>
      </c>
      <c r="D11" s="2">
        <v>5</v>
      </c>
      <c r="E11" s="2">
        <v>4</v>
      </c>
      <c r="F11" s="2">
        <v>3</v>
      </c>
      <c r="G11" s="2">
        <v>2</v>
      </c>
      <c r="H11" s="2">
        <v>1</v>
      </c>
      <c r="I11" s="11"/>
      <c r="J11" s="1"/>
      <c r="K11" s="2" t="s">
        <v>29</v>
      </c>
      <c r="L11" s="2">
        <v>5</v>
      </c>
      <c r="M11" s="2">
        <v>4</v>
      </c>
      <c r="N11" s="2">
        <v>3</v>
      </c>
      <c r="O11" s="2">
        <v>2</v>
      </c>
      <c r="P11" s="2">
        <f>1/1</f>
        <v>1</v>
      </c>
    </row>
    <row r="12" spans="1:16" ht="27.6" x14ac:dyDescent="0.3">
      <c r="A12" s="33">
        <v>1</v>
      </c>
      <c r="B12" s="10" t="s">
        <v>16</v>
      </c>
      <c r="C12" s="4">
        <v>3.45</v>
      </c>
      <c r="D12" s="4">
        <v>3.23</v>
      </c>
      <c r="E12" s="4">
        <v>3.23</v>
      </c>
      <c r="F12" s="26">
        <v>3.17</v>
      </c>
      <c r="G12" s="26">
        <v>3.03</v>
      </c>
      <c r="H12" s="26">
        <v>2.68</v>
      </c>
      <c r="I12" s="11"/>
      <c r="J12" s="15" t="s">
        <v>28</v>
      </c>
      <c r="K12" s="18">
        <f t="shared" ref="K12:P12" si="0">($K$1/$K$2)*(($K$2+$K$3)*$M$1/C12)-$K$1-$M$2</f>
        <v>14527681.159420289</v>
      </c>
      <c r="L12" s="18">
        <f t="shared" si="0"/>
        <v>15524674.922600618</v>
      </c>
      <c r="M12" s="18">
        <f t="shared" si="0"/>
        <v>15524674.922600618</v>
      </c>
      <c r="N12" s="18">
        <f t="shared" si="0"/>
        <v>15820599.369085172</v>
      </c>
      <c r="O12" s="18">
        <f t="shared" si="0"/>
        <v>16556666.666666668</v>
      </c>
      <c r="P12" s="18">
        <f t="shared" si="0"/>
        <v>18733283.582089551</v>
      </c>
    </row>
    <row r="13" spans="1:16" ht="41.4" x14ac:dyDescent="0.3">
      <c r="A13" s="33"/>
      <c r="B13" s="10" t="s">
        <v>21</v>
      </c>
      <c r="C13" s="14"/>
      <c r="D13" s="4">
        <v>3.38</v>
      </c>
      <c r="E13" s="4">
        <v>3.4</v>
      </c>
      <c r="F13" s="26">
        <v>3.38</v>
      </c>
      <c r="G13" s="26">
        <v>3.28</v>
      </c>
      <c r="H13" s="26">
        <v>2.95</v>
      </c>
      <c r="I13" s="11"/>
      <c r="J13" s="15" t="s">
        <v>22</v>
      </c>
      <c r="K13" s="4">
        <f t="shared" ref="K13:P13" si="1">(K12-$K$12)/$K$12</f>
        <v>0</v>
      </c>
      <c r="L13" s="4">
        <f t="shared" si="1"/>
        <v>6.8627178160076893E-2</v>
      </c>
      <c r="M13" s="4">
        <f t="shared" si="1"/>
        <v>6.8627178160076893E-2</v>
      </c>
      <c r="N13" s="4">
        <f t="shared" si="1"/>
        <v>8.8996874000535645E-2</v>
      </c>
      <c r="O13" s="4">
        <f t="shared" si="1"/>
        <v>0.13966341117905862</v>
      </c>
      <c r="P13" s="4">
        <f t="shared" si="1"/>
        <v>0.28948889891778723</v>
      </c>
    </row>
    <row r="14" spans="1:16" x14ac:dyDescent="0.3">
      <c r="A14" s="9"/>
      <c r="B14" s="11"/>
      <c r="C14" s="1"/>
      <c r="D14" s="1"/>
      <c r="E14" s="1"/>
      <c r="F14" s="27"/>
      <c r="G14" s="27"/>
      <c r="H14" s="27"/>
      <c r="I14" s="11"/>
      <c r="J14" s="11"/>
      <c r="K14" s="11"/>
      <c r="L14" s="11"/>
      <c r="M14" s="11"/>
      <c r="N14" s="11"/>
      <c r="O14" s="11"/>
      <c r="P14" s="11"/>
    </row>
    <row r="15" spans="1:16" ht="27.6" x14ac:dyDescent="0.3">
      <c r="A15" s="33">
        <v>2</v>
      </c>
      <c r="B15" s="10" t="s">
        <v>16</v>
      </c>
      <c r="C15" s="4">
        <v>2.7</v>
      </c>
      <c r="D15" s="4">
        <v>2.56</v>
      </c>
      <c r="E15" s="4">
        <v>2.5099999999999998</v>
      </c>
      <c r="F15" s="26">
        <v>2.46</v>
      </c>
      <c r="G15" s="26">
        <v>2.4</v>
      </c>
      <c r="H15" s="26">
        <v>2.19</v>
      </c>
      <c r="I15" s="11"/>
      <c r="J15" s="15" t="s">
        <v>28</v>
      </c>
      <c r="K15" s="18">
        <f t="shared" ref="K15:P15" si="2">($K$1/$K$2)*(($K$2+$K$3)*$M$1/C15)-$K$1-$M$2</f>
        <v>18593703.703703701</v>
      </c>
      <c r="L15" s="18">
        <f t="shared" si="2"/>
        <v>19616562.5</v>
      </c>
      <c r="M15" s="18">
        <f t="shared" si="2"/>
        <v>20009521.912350599</v>
      </c>
      <c r="N15" s="18">
        <f t="shared" si="2"/>
        <v>20418455.284552846</v>
      </c>
      <c r="O15" s="18">
        <f t="shared" si="2"/>
        <v>20931666.666666668</v>
      </c>
      <c r="P15" s="18">
        <f t="shared" si="2"/>
        <v>22949360.730593607</v>
      </c>
    </row>
    <row r="16" spans="1:16" ht="41.4" x14ac:dyDescent="0.3">
      <c r="A16" s="33"/>
      <c r="B16" s="10" t="s">
        <v>21</v>
      </c>
      <c r="C16" s="14"/>
      <c r="D16" s="4">
        <v>2.67</v>
      </c>
      <c r="E16" s="4" t="s">
        <v>68</v>
      </c>
      <c r="F16" s="26">
        <v>2.66</v>
      </c>
      <c r="G16" s="26">
        <v>2.65</v>
      </c>
      <c r="H16" s="26">
        <v>2.4</v>
      </c>
      <c r="I16" s="11"/>
      <c r="J16" s="15" t="s">
        <v>22</v>
      </c>
      <c r="K16" s="4">
        <f t="shared" ref="K16:P16" si="3">(K15-$K$15)/$K$15</f>
        <v>0</v>
      </c>
      <c r="L16" s="4">
        <f t="shared" si="3"/>
        <v>5.5011030217317812E-2</v>
      </c>
      <c r="M16" s="4">
        <f t="shared" si="3"/>
        <v>7.6145034427158198E-2</v>
      </c>
      <c r="N16" s="4">
        <f t="shared" si="3"/>
        <v>9.8138144499187119E-2</v>
      </c>
      <c r="O16" s="4">
        <f t="shared" si="3"/>
        <v>0.1257394976395835</v>
      </c>
      <c r="P16" s="4">
        <f t="shared" si="3"/>
        <v>0.23425440656141558</v>
      </c>
    </row>
    <row r="17" spans="1:16" x14ac:dyDescent="0.3">
      <c r="A17" s="11"/>
      <c r="B17" s="11"/>
      <c r="C17" s="11"/>
      <c r="D17" s="11"/>
      <c r="E17" s="11"/>
      <c r="F17" s="11"/>
      <c r="G17" s="11"/>
      <c r="H17" s="11"/>
      <c r="I17" s="11"/>
      <c r="J17" s="11"/>
      <c r="K17" s="11"/>
      <c r="L17" s="11"/>
      <c r="M17" s="11"/>
      <c r="N17" s="11"/>
      <c r="O17" s="11"/>
      <c r="P17" s="11"/>
    </row>
    <row r="18" spans="1:16" x14ac:dyDescent="0.3">
      <c r="A18" s="11"/>
      <c r="B18" s="11"/>
      <c r="C18" s="11"/>
      <c r="D18" s="11"/>
      <c r="E18" s="11"/>
      <c r="F18" s="11"/>
      <c r="G18" s="11"/>
      <c r="H18" s="11"/>
      <c r="I18" s="11"/>
      <c r="J18" s="11"/>
      <c r="K18" s="11"/>
      <c r="L18" s="11"/>
      <c r="M18" s="11"/>
      <c r="N18" s="11"/>
      <c r="O18" s="11"/>
      <c r="P18" s="11"/>
    </row>
    <row r="19" spans="1:16" x14ac:dyDescent="0.3">
      <c r="A19" s="36" t="s">
        <v>65</v>
      </c>
      <c r="B19" s="36"/>
      <c r="C19" s="36"/>
      <c r="D19" s="36"/>
      <c r="E19" s="36"/>
      <c r="F19" s="36"/>
      <c r="G19" s="36"/>
      <c r="H19" s="36"/>
      <c r="I19" s="36"/>
      <c r="J19" s="36"/>
      <c r="K19" s="36"/>
      <c r="L19" s="36"/>
      <c r="M19" s="36"/>
      <c r="N19" s="36"/>
      <c r="O19" s="36"/>
      <c r="P19" s="36"/>
    </row>
    <row r="20" spans="1:16" x14ac:dyDescent="0.3">
      <c r="A20" s="11"/>
      <c r="B20" s="11"/>
      <c r="C20" s="11"/>
      <c r="D20" s="11"/>
      <c r="E20" s="11"/>
      <c r="F20" s="11"/>
      <c r="G20" s="11"/>
      <c r="H20" s="11"/>
      <c r="I20" s="11"/>
      <c r="J20" s="11"/>
      <c r="K20" s="11"/>
      <c r="L20" s="11"/>
      <c r="M20" s="11"/>
      <c r="N20" s="11"/>
      <c r="O20" s="11"/>
      <c r="P20" s="11"/>
    </row>
    <row r="21" spans="1:16" x14ac:dyDescent="0.3">
      <c r="A21" s="11"/>
      <c r="B21" s="11"/>
      <c r="C21" s="11"/>
      <c r="D21" s="11"/>
      <c r="E21" s="11"/>
      <c r="F21" s="11"/>
      <c r="G21" s="11"/>
      <c r="H21" s="11"/>
      <c r="I21" s="11"/>
      <c r="J21" s="11"/>
      <c r="K21" s="11"/>
      <c r="L21" s="11"/>
      <c r="M21" s="11"/>
      <c r="N21" s="11"/>
      <c r="O21" s="11"/>
      <c r="P21" s="11"/>
    </row>
    <row r="22" spans="1:16" x14ac:dyDescent="0.3">
      <c r="A22" s="1"/>
      <c r="B22" s="1"/>
      <c r="C22" s="11"/>
      <c r="D22" s="30" t="s">
        <v>12</v>
      </c>
      <c r="E22" s="31"/>
      <c r="F22" s="31"/>
      <c r="G22" s="31"/>
      <c r="H22" s="32"/>
      <c r="I22" s="11"/>
      <c r="J22" s="11"/>
      <c r="K22" s="11"/>
      <c r="L22" s="30" t="s">
        <v>12</v>
      </c>
      <c r="M22" s="31"/>
      <c r="N22" s="31"/>
      <c r="O22" s="31"/>
      <c r="P22" s="32"/>
    </row>
    <row r="23" spans="1:16" x14ac:dyDescent="0.3">
      <c r="A23" s="12" t="s">
        <v>0</v>
      </c>
      <c r="B23" s="1"/>
      <c r="C23" s="2" t="s">
        <v>20</v>
      </c>
      <c r="D23" s="2">
        <v>5</v>
      </c>
      <c r="E23" s="2">
        <v>4</v>
      </c>
      <c r="F23" s="2">
        <v>3</v>
      </c>
      <c r="G23" s="2">
        <v>2</v>
      </c>
      <c r="H23" s="2">
        <v>1</v>
      </c>
      <c r="I23" s="11"/>
      <c r="J23" s="1"/>
      <c r="K23" s="2" t="s">
        <v>29</v>
      </c>
      <c r="L23" s="2">
        <v>5</v>
      </c>
      <c r="M23" s="2">
        <v>4</v>
      </c>
      <c r="N23" s="2">
        <v>3</v>
      </c>
      <c r="O23" s="2">
        <v>2</v>
      </c>
      <c r="P23" s="2">
        <f>1/1</f>
        <v>1</v>
      </c>
    </row>
    <row r="24" spans="1:16" ht="27.6" x14ac:dyDescent="0.3">
      <c r="A24" s="33">
        <v>1</v>
      </c>
      <c r="B24" s="10" t="s">
        <v>16</v>
      </c>
      <c r="C24" s="4">
        <v>0.5</v>
      </c>
      <c r="D24" s="4">
        <v>0.66</v>
      </c>
      <c r="E24" s="4">
        <v>0.65</v>
      </c>
      <c r="F24" s="26">
        <v>0.71</v>
      </c>
      <c r="G24" s="26">
        <v>0.82</v>
      </c>
      <c r="H24" s="26">
        <v>0.85</v>
      </c>
      <c r="I24" s="11"/>
      <c r="J24" s="15" t="s">
        <v>28</v>
      </c>
      <c r="K24" s="18">
        <f t="shared" ref="K24:P24" si="4">($K$1/$K$2)*(($K$2+$K$3)*$M$1/C24)-$K$1-$M$2</f>
        <v>100890000</v>
      </c>
      <c r="L24" s="18">
        <f t="shared" si="4"/>
        <v>76405151.515151516</v>
      </c>
      <c r="M24" s="18">
        <f t="shared" si="4"/>
        <v>77582307.692307681</v>
      </c>
      <c r="N24" s="18">
        <f t="shared" si="4"/>
        <v>71016760.563380286</v>
      </c>
      <c r="O24" s="18">
        <f t="shared" si="4"/>
        <v>61475365.853658542</v>
      </c>
      <c r="P24" s="18">
        <f t="shared" si="4"/>
        <v>59301764.705882348</v>
      </c>
    </row>
    <row r="25" spans="1:16" ht="41.4" x14ac:dyDescent="0.3">
      <c r="A25" s="33"/>
      <c r="B25" s="10" t="s">
        <v>21</v>
      </c>
      <c r="C25" s="14"/>
      <c r="D25" s="4">
        <v>0.5</v>
      </c>
      <c r="E25" s="4">
        <v>0.5</v>
      </c>
      <c r="F25" s="26">
        <v>0.52</v>
      </c>
      <c r="G25" s="26">
        <v>0.51</v>
      </c>
      <c r="H25" s="26">
        <v>0.37</v>
      </c>
      <c r="I25" s="11"/>
      <c r="J25" s="15" t="s">
        <v>22</v>
      </c>
      <c r="K25" s="20">
        <f>(K24-$K$24)/$K$24</f>
        <v>0</v>
      </c>
      <c r="L25" s="20">
        <f t="shared" ref="L25:P25" si="5">(L24-$K$24)/$K$24</f>
        <v>-0.24268855669390904</v>
      </c>
      <c r="M25" s="20">
        <f t="shared" si="5"/>
        <v>-0.23102083762208661</v>
      </c>
      <c r="N25" s="20">
        <f t="shared" si="5"/>
        <v>-0.29609712990999815</v>
      </c>
      <c r="O25" s="20">
        <f t="shared" si="5"/>
        <v>-0.39066938394629258</v>
      </c>
      <c r="P25" s="20">
        <f t="shared" si="5"/>
        <v>-0.41221365144333089</v>
      </c>
    </row>
    <row r="26" spans="1:16" x14ac:dyDescent="0.3">
      <c r="A26" s="9"/>
      <c r="B26" s="11"/>
      <c r="C26" s="1"/>
      <c r="D26" s="1"/>
      <c r="E26" s="1"/>
      <c r="F26" s="27"/>
      <c r="G26" s="27"/>
      <c r="H26" s="27"/>
      <c r="I26" s="11"/>
      <c r="J26" s="11"/>
      <c r="K26" s="11"/>
      <c r="L26" s="11"/>
      <c r="M26" s="11"/>
      <c r="N26" s="11"/>
      <c r="O26" s="11"/>
      <c r="P26" s="11"/>
    </row>
    <row r="27" spans="1:16" ht="27.6" x14ac:dyDescent="0.3">
      <c r="A27" s="33">
        <v>2</v>
      </c>
      <c r="B27" s="10" t="s">
        <v>16</v>
      </c>
      <c r="C27" s="4">
        <v>0.6</v>
      </c>
      <c r="D27" s="4">
        <v>0.65</v>
      </c>
      <c r="E27" s="4">
        <v>0.69</v>
      </c>
      <c r="F27" s="26">
        <v>0.75</v>
      </c>
      <c r="G27" s="26">
        <v>0.8</v>
      </c>
      <c r="H27" s="26">
        <v>0.72</v>
      </c>
      <c r="I27" s="11"/>
      <c r="J27" s="15" t="s">
        <v>28</v>
      </c>
      <c r="K27" s="18">
        <f t="shared" ref="K27:P27" si="6">($K$1/$K$2)*(($K$2+$K$3)*$M$1/C27)-$K$1-$M$2</f>
        <v>84056666.666666672</v>
      </c>
      <c r="L27" s="18">
        <f t="shared" si="6"/>
        <v>77582307.692307681</v>
      </c>
      <c r="M27" s="18">
        <f t="shared" si="6"/>
        <v>73078405.797101453</v>
      </c>
      <c r="N27" s="18">
        <f t="shared" si="6"/>
        <v>67223333.333333343</v>
      </c>
      <c r="O27" s="18">
        <f t="shared" si="6"/>
        <v>63015000</v>
      </c>
      <c r="P27" s="18">
        <f t="shared" si="6"/>
        <v>70028888.888888881</v>
      </c>
    </row>
    <row r="28" spans="1:16" ht="41.4" x14ac:dyDescent="0.3">
      <c r="A28" s="33"/>
      <c r="B28" s="10" t="s">
        <v>21</v>
      </c>
      <c r="C28" s="14"/>
      <c r="D28" s="4">
        <v>0.57999999999999996</v>
      </c>
      <c r="E28" s="4">
        <v>0.59</v>
      </c>
      <c r="F28" s="26">
        <v>0.6</v>
      </c>
      <c r="G28" s="26">
        <v>0.59</v>
      </c>
      <c r="H28" s="26">
        <v>0.5</v>
      </c>
      <c r="I28" s="11"/>
      <c r="J28" s="15" t="s">
        <v>22</v>
      </c>
      <c r="K28" s="20">
        <f>(K27-$K$27)/$K$27</f>
        <v>0</v>
      </c>
      <c r="L28" s="20">
        <f t="shared" ref="L28:P28" si="7">(L27-$K$27)/$K$27</f>
        <v>-7.7023741615088917E-2</v>
      </c>
      <c r="M28" s="20">
        <f t="shared" si="7"/>
        <v>-0.13060547491254176</v>
      </c>
      <c r="N28" s="20">
        <f t="shared" si="7"/>
        <v>-0.2002617281992306</v>
      </c>
      <c r="O28" s="20">
        <f t="shared" si="7"/>
        <v>-0.25032716024903839</v>
      </c>
      <c r="P28" s="20">
        <f t="shared" si="7"/>
        <v>-0.16688477349935904</v>
      </c>
    </row>
    <row r="29" spans="1:16" x14ac:dyDescent="0.3">
      <c r="A29" s="11"/>
      <c r="B29" s="11"/>
      <c r="C29" s="11"/>
      <c r="D29" s="11"/>
      <c r="E29" s="11"/>
      <c r="F29" s="11"/>
      <c r="G29" s="11"/>
      <c r="H29" s="11"/>
      <c r="I29" s="11"/>
      <c r="J29" s="11"/>
      <c r="K29" s="11"/>
      <c r="L29" s="11"/>
      <c r="M29" s="11"/>
      <c r="N29" s="11"/>
      <c r="O29" s="11"/>
      <c r="P29" s="11"/>
    </row>
  </sheetData>
  <mergeCells count="10">
    <mergeCell ref="D22:H22"/>
    <mergeCell ref="L22:P22"/>
    <mergeCell ref="A24:A25"/>
    <mergeCell ref="A27:A28"/>
    <mergeCell ref="A7:P7"/>
    <mergeCell ref="D10:H10"/>
    <mergeCell ref="L10:P10"/>
    <mergeCell ref="A12:A13"/>
    <mergeCell ref="A15:A16"/>
    <mergeCell ref="A19:P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Zone_déteriorat°_tension_HB</vt:lpstr>
      <vt:lpstr>Zone_déteriorat°_compression_HB</vt:lpstr>
      <vt:lpstr>Mesure_comparaison_scotch_HB</vt:lpstr>
      <vt:lpstr>Mesure_3H</vt:lpstr>
      <vt:lpstr>Mesure_2H</vt:lpstr>
      <vt:lpstr>Mesure_H</vt:lpstr>
      <vt:lpstr>Mesure_B</vt:lpstr>
      <vt:lpstr>Mesure_2B</vt:lpstr>
      <vt:lpstr>Mesure_3B</vt:lpstr>
      <vt:lpstr>Mesure_différents_crayons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Eléonore GAICH</dc:creator>
  <cp:lastModifiedBy>Calvin</cp:lastModifiedBy>
  <dcterms:created xsi:type="dcterms:W3CDTF">2021-04-13T18:55:06Z</dcterms:created>
  <dcterms:modified xsi:type="dcterms:W3CDTF">2021-04-28T11:14:11Z</dcterms:modified>
</cp:coreProperties>
</file>