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Calvin\Documents\4ème année GP\Capteurs\2020-2021_GAICH_STEPHEN_Capteur_Graphite-main\2020-2021_GAICH_STEPHEN_Capteur_Graphite\Banc de test\"/>
    </mc:Choice>
  </mc:AlternateContent>
  <xr:revisionPtr revIDLastSave="0" documentId="13_ncr:1_{97D5CA97-FF26-491F-B47B-C98F98FAED19}" xr6:coauthVersionLast="45" xr6:coauthVersionMax="46" xr10:uidLastSave="{00000000-0000-0000-0000-000000000000}"/>
  <bookViews>
    <workbookView xWindow="-108" yWindow="-108" windowWidth="23256" windowHeight="12576" firstSheet="1" activeTab="2" xr2:uid="{6D486C2E-F01A-421B-84B9-2289C5544FDA}"/>
  </bookViews>
  <sheets>
    <sheet name="Zone_déteriorat°_tension_HB" sheetId="3" r:id="rId1"/>
    <sheet name="Zone_déteriorat°_compression_HB" sheetId="4" r:id="rId2"/>
    <sheet name="Mesure_comparaison_scotch_HB" sheetId="5" r:id="rId3"/>
    <sheet name="Mesure_3H" sheetId="6" r:id="rId4"/>
    <sheet name="Mesure_2H" sheetId="13" r:id="rId5"/>
    <sheet name="Mesure_H" sheetId="15" r:id="rId6"/>
    <sheet name="Mesure_B" sheetId="14" r:id="rId7"/>
    <sheet name="Mesure_2B" sheetId="17" r:id="rId8"/>
    <sheet name="Mesure_3B" sheetId="16" r:id="rId9"/>
    <sheet name="Mesure_différents_crayons" sheetId="1" r:id="rId10"/>
  </sheets>
  <definedNames>
    <definedName name="_xlchart.v1.0" hidden="1">Mesure_différents_crayons!$C$42</definedName>
    <definedName name="_xlchart.v1.1" hidden="1">Mesure_différents_crayons!$C$43</definedName>
    <definedName name="_xlchart.v1.10" hidden="1">Mesure_différents_crayons!$D$44:$I$44</definedName>
    <definedName name="_xlchart.v1.11" hidden="1">Mesure_différents_crayons!$D$45:$I$45</definedName>
    <definedName name="_xlchart.v1.12" hidden="1">Mesure_différents_crayons!$D$46:$I$46</definedName>
    <definedName name="_xlchart.v1.13" hidden="1">Mesure_différents_crayons!$D$47:$I$47</definedName>
    <definedName name="_xlchart.v1.14" hidden="1">Mesure_différents_crayons!$D$48:$I$48</definedName>
    <definedName name="_xlchart.v1.15" hidden="1">Mesure_différents_crayons!$C$42</definedName>
    <definedName name="_xlchart.v1.16" hidden="1">Mesure_différents_crayons!$C$43</definedName>
    <definedName name="_xlchart.v1.17" hidden="1">Mesure_différents_crayons!$C$44</definedName>
    <definedName name="_xlchart.v1.18" hidden="1">Mesure_différents_crayons!$C$45</definedName>
    <definedName name="_xlchart.v1.19" hidden="1">Mesure_différents_crayons!$C$46</definedName>
    <definedName name="_xlchart.v1.2" hidden="1">Mesure_différents_crayons!$C$44</definedName>
    <definedName name="_xlchart.v1.20" hidden="1">Mesure_différents_crayons!$C$47</definedName>
    <definedName name="_xlchart.v1.21" hidden="1">Mesure_différents_crayons!$C$48</definedName>
    <definedName name="_xlchart.v1.22" hidden="1">Mesure_différents_crayons!$D$41:$I$41</definedName>
    <definedName name="_xlchart.v1.23" hidden="1">Mesure_différents_crayons!$D$42:$I$42</definedName>
    <definedName name="_xlchart.v1.24" hidden="1">Mesure_différents_crayons!$D$43:$I$43</definedName>
    <definedName name="_xlchart.v1.25" hidden="1">Mesure_différents_crayons!$D$44:$I$44</definedName>
    <definedName name="_xlchart.v1.26" hidden="1">Mesure_différents_crayons!$D$45:$I$45</definedName>
    <definedName name="_xlchart.v1.27" hidden="1">Mesure_différents_crayons!$D$46:$I$46</definedName>
    <definedName name="_xlchart.v1.28" hidden="1">Mesure_différents_crayons!$D$47:$I$47</definedName>
    <definedName name="_xlchart.v1.29" hidden="1">Mesure_différents_crayons!$D$48:$I$48</definedName>
    <definedName name="_xlchart.v1.3" hidden="1">Mesure_différents_crayons!$C$45</definedName>
    <definedName name="_xlchart.v1.4" hidden="1">Mesure_différents_crayons!$C$46</definedName>
    <definedName name="_xlchart.v1.5" hidden="1">Mesure_différents_crayons!$C$47</definedName>
    <definedName name="_xlchart.v1.6" hidden="1">Mesure_différents_crayons!$C$48</definedName>
    <definedName name="_xlchart.v1.7" hidden="1">Mesure_différents_crayons!$D$41:$I$41</definedName>
    <definedName name="_xlchart.v1.8" hidden="1">Mesure_différents_crayons!$D$42:$I$42</definedName>
    <definedName name="_xlchart.v1.9" hidden="1">Mesure_différents_crayons!$D$43:$I$43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33" i="17" l="1"/>
  <c r="O34" i="17" s="1"/>
  <c r="K33" i="17"/>
  <c r="K34" i="17" s="1"/>
  <c r="O30" i="17"/>
  <c r="K30" i="17"/>
  <c r="K31" i="17" s="1"/>
  <c r="P29" i="17"/>
  <c r="P21" i="17"/>
  <c r="L21" i="17"/>
  <c r="P18" i="17"/>
  <c r="L18" i="17"/>
  <c r="P17" i="17"/>
  <c r="E4" i="17"/>
  <c r="N33" i="17" s="1"/>
  <c r="N34" i="17" s="1"/>
  <c r="O33" i="16"/>
  <c r="O34" i="16" s="1"/>
  <c r="K33" i="16"/>
  <c r="K34" i="16" s="1"/>
  <c r="O30" i="16"/>
  <c r="K30" i="16"/>
  <c r="K31" i="16" s="1"/>
  <c r="P29" i="16"/>
  <c r="P21" i="16"/>
  <c r="L21" i="16"/>
  <c r="P18" i="16"/>
  <c r="L18" i="16"/>
  <c r="P17" i="16"/>
  <c r="E4" i="16"/>
  <c r="N33" i="16" s="1"/>
  <c r="N34" i="16" s="1"/>
  <c r="O33" i="15"/>
  <c r="O34" i="15" s="1"/>
  <c r="K33" i="15"/>
  <c r="K34" i="15" s="1"/>
  <c r="O30" i="15"/>
  <c r="K30" i="15"/>
  <c r="K31" i="15" s="1"/>
  <c r="P29" i="15"/>
  <c r="P21" i="15"/>
  <c r="L21" i="15"/>
  <c r="P18" i="15"/>
  <c r="L18" i="15"/>
  <c r="P17" i="15"/>
  <c r="E4" i="15"/>
  <c r="N33" i="15" s="1"/>
  <c r="N34" i="15" s="1"/>
  <c r="O33" i="14"/>
  <c r="O34" i="14" s="1"/>
  <c r="K33" i="14"/>
  <c r="K34" i="14" s="1"/>
  <c r="O30" i="14"/>
  <c r="K30" i="14"/>
  <c r="K31" i="14" s="1"/>
  <c r="P29" i="14"/>
  <c r="P21" i="14"/>
  <c r="L21" i="14"/>
  <c r="P18" i="14"/>
  <c r="L18" i="14"/>
  <c r="P17" i="14"/>
  <c r="E4" i="14"/>
  <c r="N33" i="14" s="1"/>
  <c r="N34" i="14" s="1"/>
  <c r="P17" i="13"/>
  <c r="K18" i="13"/>
  <c r="L18" i="13"/>
  <c r="L19" i="13" s="1"/>
  <c r="M18" i="13"/>
  <c r="M19" i="13" s="1"/>
  <c r="N18" i="13"/>
  <c r="N19" i="13" s="1"/>
  <c r="O18" i="13"/>
  <c r="P18" i="13"/>
  <c r="K19" i="13"/>
  <c r="O19" i="13"/>
  <c r="P19" i="13"/>
  <c r="K21" i="13"/>
  <c r="P22" i="13" s="1"/>
  <c r="L21" i="13"/>
  <c r="M21" i="13"/>
  <c r="N21" i="13"/>
  <c r="O21" i="13"/>
  <c r="O22" i="13" s="1"/>
  <c r="P21" i="13"/>
  <c r="P29" i="13"/>
  <c r="K30" i="13"/>
  <c r="L30" i="13"/>
  <c r="L31" i="13" s="1"/>
  <c r="M30" i="13"/>
  <c r="M31" i="13" s="1"/>
  <c r="N30" i="13"/>
  <c r="O30" i="13"/>
  <c r="O31" i="13" s="1"/>
  <c r="P30" i="13"/>
  <c r="P31" i="13" s="1"/>
  <c r="K31" i="13"/>
  <c r="N31" i="13"/>
  <c r="K33" i="13"/>
  <c r="N34" i="13" s="1"/>
  <c r="L33" i="13"/>
  <c r="L34" i="13" s="1"/>
  <c r="M33" i="13"/>
  <c r="N33" i="13"/>
  <c r="O33" i="13"/>
  <c r="P33" i="13"/>
  <c r="P34" i="13" s="1"/>
  <c r="K34" i="13"/>
  <c r="O34" i="13"/>
  <c r="E4" i="13"/>
  <c r="E4" i="6"/>
  <c r="M33" i="6" s="1"/>
  <c r="P29" i="6"/>
  <c r="M4" i="4"/>
  <c r="M15" i="4" s="1"/>
  <c r="P14" i="4"/>
  <c r="R51" i="1"/>
  <c r="S51" i="1"/>
  <c r="T51" i="1"/>
  <c r="U51" i="1"/>
  <c r="Q51" i="1"/>
  <c r="R41" i="1"/>
  <c r="S41" i="1"/>
  <c r="T41" i="1"/>
  <c r="U41" i="1"/>
  <c r="Q41" i="1"/>
  <c r="F51" i="1"/>
  <c r="G51" i="1"/>
  <c r="H51" i="1"/>
  <c r="I51" i="1"/>
  <c r="E51" i="1"/>
  <c r="F41" i="1"/>
  <c r="G41" i="1"/>
  <c r="H41" i="1"/>
  <c r="I41" i="1"/>
  <c r="E41" i="1"/>
  <c r="O31" i="16" l="1"/>
  <c r="O31" i="17"/>
  <c r="M18" i="17"/>
  <c r="M21" i="17"/>
  <c r="L30" i="17"/>
  <c r="L31" i="17" s="1"/>
  <c r="P30" i="17"/>
  <c r="P31" i="17" s="1"/>
  <c r="L33" i="17"/>
  <c r="L34" i="17" s="1"/>
  <c r="P33" i="17"/>
  <c r="P34" i="17" s="1"/>
  <c r="N18" i="17"/>
  <c r="N21" i="17"/>
  <c r="N22" i="17" s="1"/>
  <c r="M30" i="17"/>
  <c r="M31" i="17" s="1"/>
  <c r="M33" i="17"/>
  <c r="M34" i="17" s="1"/>
  <c r="K18" i="17"/>
  <c r="K19" i="17" s="1"/>
  <c r="O18" i="17"/>
  <c r="K21" i="17"/>
  <c r="K22" i="17" s="1"/>
  <c r="O21" i="17"/>
  <c r="N30" i="17"/>
  <c r="N31" i="17" s="1"/>
  <c r="M18" i="16"/>
  <c r="M21" i="16"/>
  <c r="L30" i="16"/>
  <c r="L31" i="16" s="1"/>
  <c r="P30" i="16"/>
  <c r="P31" i="16" s="1"/>
  <c r="L33" i="16"/>
  <c r="L34" i="16" s="1"/>
  <c r="P33" i="16"/>
  <c r="P34" i="16" s="1"/>
  <c r="N18" i="16"/>
  <c r="N21" i="16"/>
  <c r="M30" i="16"/>
  <c r="M31" i="16" s="1"/>
  <c r="M33" i="16"/>
  <c r="M34" i="16" s="1"/>
  <c r="K18" i="16"/>
  <c r="K19" i="16" s="1"/>
  <c r="O18" i="16"/>
  <c r="K21" i="16"/>
  <c r="K22" i="16" s="1"/>
  <c r="O21" i="16"/>
  <c r="N30" i="16"/>
  <c r="N31" i="16" s="1"/>
  <c r="O31" i="14"/>
  <c r="O31" i="15"/>
  <c r="M18" i="15"/>
  <c r="M21" i="15"/>
  <c r="L30" i="15"/>
  <c r="L31" i="15" s="1"/>
  <c r="P30" i="15"/>
  <c r="P31" i="15" s="1"/>
  <c r="L33" i="15"/>
  <c r="L34" i="15" s="1"/>
  <c r="P33" i="15"/>
  <c r="P34" i="15" s="1"/>
  <c r="N18" i="15"/>
  <c r="N21" i="15"/>
  <c r="M30" i="15"/>
  <c r="M31" i="15" s="1"/>
  <c r="M33" i="15"/>
  <c r="M34" i="15" s="1"/>
  <c r="K18" i="15"/>
  <c r="K19" i="15" s="1"/>
  <c r="O18" i="15"/>
  <c r="O19" i="15" s="1"/>
  <c r="K21" i="15"/>
  <c r="K22" i="15" s="1"/>
  <c r="O21" i="15"/>
  <c r="N30" i="15"/>
  <c r="N31" i="15" s="1"/>
  <c r="L19" i="14"/>
  <c r="M18" i="14"/>
  <c r="M21" i="14"/>
  <c r="L30" i="14"/>
  <c r="L31" i="14" s="1"/>
  <c r="P30" i="14"/>
  <c r="P31" i="14" s="1"/>
  <c r="L33" i="14"/>
  <c r="L34" i="14" s="1"/>
  <c r="P33" i="14"/>
  <c r="P34" i="14" s="1"/>
  <c r="N18" i="14"/>
  <c r="N21" i="14"/>
  <c r="M30" i="14"/>
  <c r="M31" i="14" s="1"/>
  <c r="M33" i="14"/>
  <c r="M34" i="14" s="1"/>
  <c r="K18" i="14"/>
  <c r="K19" i="14" s="1"/>
  <c r="O18" i="14"/>
  <c r="O19" i="14" s="1"/>
  <c r="K21" i="14"/>
  <c r="K22" i="14" s="1"/>
  <c r="O21" i="14"/>
  <c r="O22" i="14" s="1"/>
  <c r="N30" i="14"/>
  <c r="N31" i="14" s="1"/>
  <c r="M34" i="13"/>
  <c r="N22" i="13"/>
  <c r="L22" i="13"/>
  <c r="K22" i="13"/>
  <c r="M22" i="13"/>
  <c r="K30" i="6"/>
  <c r="K31" i="6" s="1"/>
  <c r="P33" i="6"/>
  <c r="O30" i="6"/>
  <c r="M21" i="6"/>
  <c r="N21" i="6"/>
  <c r="L30" i="6"/>
  <c r="P30" i="6"/>
  <c r="N33" i="6"/>
  <c r="K21" i="6"/>
  <c r="K22" i="6" s="1"/>
  <c r="O21" i="6"/>
  <c r="M30" i="6"/>
  <c r="K33" i="6"/>
  <c r="M34" i="6" s="1"/>
  <c r="O33" i="6"/>
  <c r="L21" i="6"/>
  <c r="P21" i="6"/>
  <c r="N30" i="6"/>
  <c r="L33" i="6"/>
  <c r="P15" i="4"/>
  <c r="K15" i="4"/>
  <c r="K16" i="4" s="1"/>
  <c r="O15" i="4"/>
  <c r="N15" i="4"/>
  <c r="L15" i="4"/>
  <c r="E4" i="5"/>
  <c r="P21" i="5" s="1"/>
  <c r="M4" i="3"/>
  <c r="P32" i="3" s="1"/>
  <c r="P17" i="6"/>
  <c r="P14" i="5"/>
  <c r="P30" i="4"/>
  <c r="O30" i="4"/>
  <c r="N30" i="4"/>
  <c r="M30" i="4"/>
  <c r="L30" i="4"/>
  <c r="K30" i="4"/>
  <c r="P27" i="4"/>
  <c r="O27" i="4"/>
  <c r="N27" i="4"/>
  <c r="M27" i="4"/>
  <c r="L27" i="4"/>
  <c r="K27" i="4"/>
  <c r="K28" i="4" s="1"/>
  <c r="P29" i="3"/>
  <c r="M29" i="3"/>
  <c r="O24" i="4"/>
  <c r="K24" i="4"/>
  <c r="K25" i="4" s="1"/>
  <c r="O21" i="4"/>
  <c r="L21" i="4"/>
  <c r="K21" i="4"/>
  <c r="K22" i="4" s="1"/>
  <c r="P18" i="4"/>
  <c r="O18" i="4"/>
  <c r="L18" i="4"/>
  <c r="K18" i="4"/>
  <c r="K19" i="4" s="1"/>
  <c r="N24" i="4"/>
  <c r="P16" i="3"/>
  <c r="O17" i="3"/>
  <c r="O22" i="16" l="1"/>
  <c r="O19" i="16"/>
  <c r="N22" i="16"/>
  <c r="L19" i="16"/>
  <c r="P22" i="16"/>
  <c r="O22" i="17"/>
  <c r="O19" i="17"/>
  <c r="L22" i="17"/>
  <c r="N19" i="17"/>
  <c r="P19" i="17"/>
  <c r="M22" i="17"/>
  <c r="L19" i="17"/>
  <c r="M19" i="17"/>
  <c r="P22" i="17"/>
  <c r="N19" i="16"/>
  <c r="M22" i="16"/>
  <c r="L22" i="16"/>
  <c r="M19" i="16"/>
  <c r="P19" i="16"/>
  <c r="N22" i="14"/>
  <c r="P22" i="14"/>
  <c r="O22" i="15"/>
  <c r="M22" i="15"/>
  <c r="N22" i="15"/>
  <c r="L19" i="15"/>
  <c r="P22" i="15"/>
  <c r="L22" i="15"/>
  <c r="N19" i="15"/>
  <c r="M19" i="15"/>
  <c r="P19" i="15"/>
  <c r="N19" i="14"/>
  <c r="M22" i="14"/>
  <c r="L22" i="14"/>
  <c r="M19" i="14"/>
  <c r="P19" i="14"/>
  <c r="N31" i="6"/>
  <c r="P22" i="6"/>
  <c r="M31" i="6"/>
  <c r="P31" i="6"/>
  <c r="O31" i="6"/>
  <c r="L22" i="6"/>
  <c r="L31" i="6"/>
  <c r="O22" i="6"/>
  <c r="N34" i="6"/>
  <c r="K34" i="6"/>
  <c r="M22" i="6"/>
  <c r="L34" i="6"/>
  <c r="O34" i="6"/>
  <c r="N22" i="6"/>
  <c r="P34" i="6"/>
  <c r="L15" i="5"/>
  <c r="L18" i="5"/>
  <c r="M21" i="5"/>
  <c r="N15" i="5"/>
  <c r="O15" i="5"/>
  <c r="N18" i="5"/>
  <c r="N21" i="5"/>
  <c r="P15" i="5"/>
  <c r="P16" i="5" s="1"/>
  <c r="O18" i="5"/>
  <c r="K15" i="5"/>
  <c r="K16" i="5" s="1"/>
  <c r="K18" i="5"/>
  <c r="K19" i="5" s="1"/>
  <c r="P18" i="5"/>
  <c r="P19" i="5" s="1"/>
  <c r="L16" i="4"/>
  <c r="P16" i="4"/>
  <c r="N28" i="4"/>
  <c r="O16" i="4"/>
  <c r="N16" i="4"/>
  <c r="M16" i="4"/>
  <c r="M28" i="4"/>
  <c r="M31" i="4"/>
  <c r="L22" i="4"/>
  <c r="O22" i="4"/>
  <c r="O31" i="4"/>
  <c r="P31" i="4"/>
  <c r="O28" i="4"/>
  <c r="L28" i="4"/>
  <c r="L31" i="4"/>
  <c r="P28" i="4"/>
  <c r="N31" i="4"/>
  <c r="L29" i="3"/>
  <c r="K32" i="3"/>
  <c r="N29" i="3"/>
  <c r="L32" i="3"/>
  <c r="K29" i="3"/>
  <c r="O29" i="3"/>
  <c r="M32" i="3"/>
  <c r="N32" i="3"/>
  <c r="O32" i="3"/>
  <c r="M18" i="5"/>
  <c r="K21" i="5"/>
  <c r="K22" i="5" s="1"/>
  <c r="O21" i="5"/>
  <c r="O22" i="5" s="1"/>
  <c r="L21" i="5"/>
  <c r="K31" i="4"/>
  <c r="K18" i="6"/>
  <c r="K19" i="6" s="1"/>
  <c r="L18" i="6"/>
  <c r="M18" i="6"/>
  <c r="O18" i="6"/>
  <c r="P18" i="6"/>
  <c r="N18" i="6"/>
  <c r="N22" i="5"/>
  <c r="M15" i="5"/>
  <c r="O25" i="4"/>
  <c r="N25" i="4"/>
  <c r="L19" i="4"/>
  <c r="O19" i="4"/>
  <c r="P19" i="4"/>
  <c r="P21" i="4"/>
  <c r="P22" i="4" s="1"/>
  <c r="L24" i="4"/>
  <c r="L25" i="4" s="1"/>
  <c r="P24" i="4"/>
  <c r="P25" i="4" s="1"/>
  <c r="M18" i="4"/>
  <c r="M19" i="4" s="1"/>
  <c r="M21" i="4"/>
  <c r="M22" i="4" s="1"/>
  <c r="M24" i="4"/>
  <c r="M25" i="4" s="1"/>
  <c r="N18" i="4"/>
  <c r="N19" i="4" s="1"/>
  <c r="N21" i="4"/>
  <c r="N22" i="4" s="1"/>
  <c r="O26" i="3"/>
  <c r="K20" i="3"/>
  <c r="K21" i="3" s="1"/>
  <c r="O20" i="3"/>
  <c r="M23" i="3"/>
  <c r="K26" i="3"/>
  <c r="K27" i="3" s="1"/>
  <c r="L20" i="3"/>
  <c r="L21" i="3" s="1"/>
  <c r="N23" i="3"/>
  <c r="L26" i="3"/>
  <c r="M20" i="3"/>
  <c r="K23" i="3"/>
  <c r="O23" i="3"/>
  <c r="M26" i="3"/>
  <c r="P20" i="3"/>
  <c r="P26" i="3"/>
  <c r="N20" i="3"/>
  <c r="L23" i="3"/>
  <c r="P23" i="3"/>
  <c r="N26" i="3"/>
  <c r="M17" i="3"/>
  <c r="N17" i="3"/>
  <c r="K17" i="3"/>
  <c r="K18" i="3" s="1"/>
  <c r="P17" i="3"/>
  <c r="L17" i="3"/>
  <c r="M19" i="6" l="1"/>
  <c r="P19" i="6"/>
  <c r="N19" i="6"/>
  <c r="P22" i="5"/>
  <c r="M22" i="5"/>
  <c r="L22" i="5"/>
  <c r="O19" i="5"/>
  <c r="O16" i="5"/>
  <c r="M19" i="5"/>
  <c r="N19" i="5"/>
  <c r="N16" i="5"/>
  <c r="L16" i="5"/>
  <c r="M16" i="5"/>
  <c r="L19" i="5"/>
  <c r="N21" i="3"/>
  <c r="O21" i="3"/>
  <c r="O19" i="6"/>
  <c r="L19" i="6"/>
  <c r="O33" i="3"/>
  <c r="O30" i="3"/>
  <c r="K33" i="3"/>
  <c r="M33" i="3"/>
  <c r="N30" i="3"/>
  <c r="K30" i="3"/>
  <c r="L30" i="3"/>
  <c r="M30" i="3"/>
  <c r="P33" i="3"/>
  <c r="P18" i="3"/>
  <c r="N27" i="3"/>
  <c r="P27" i="3"/>
  <c r="K24" i="3"/>
  <c r="L33" i="3"/>
  <c r="P30" i="3"/>
  <c r="N33" i="3"/>
  <c r="P21" i="3"/>
  <c r="M21" i="3"/>
  <c r="M27" i="3"/>
  <c r="L27" i="3"/>
  <c r="L18" i="3"/>
  <c r="M18" i="3"/>
  <c r="O24" i="3"/>
  <c r="N24" i="3"/>
  <c r="O27" i="3"/>
  <c r="M24" i="3"/>
  <c r="P24" i="3"/>
  <c r="N18" i="3"/>
  <c r="L24" i="3"/>
  <c r="O18" i="3"/>
</calcChain>
</file>

<file path=xl/sharedStrings.xml><?xml version="1.0" encoding="utf-8"?>
<sst xmlns="http://schemas.openxmlformats.org/spreadsheetml/2006/main" count="518" uniqueCount="75">
  <si>
    <t xml:space="preserve">Mesure n° </t>
  </si>
  <si>
    <t>Crayon</t>
  </si>
  <si>
    <t>HB</t>
  </si>
  <si>
    <t>B</t>
  </si>
  <si>
    <t>2B</t>
  </si>
  <si>
    <t>2H</t>
  </si>
  <si>
    <t>PHOTO DU BANC</t>
  </si>
  <si>
    <t>BANC DE TEST à partir de carton (low tech)</t>
  </si>
  <si>
    <t>En fonction du rayon de courbure</t>
  </si>
  <si>
    <t>Déformation (unités)</t>
  </si>
  <si>
    <t>Rayon de courbure (cm)</t>
  </si>
  <si>
    <t>Mesure de la résistance relative (deltaR/R0) en fonction de la déformation</t>
  </si>
  <si>
    <t>Valeur de Vadc</t>
  </si>
  <si>
    <t>R0 après mesure</t>
  </si>
  <si>
    <t>Vadc après mesure</t>
  </si>
  <si>
    <t xml:space="preserve">Sans rayon </t>
  </si>
  <si>
    <t>Vadc après mesure sans rayon</t>
  </si>
  <si>
    <r>
      <rPr>
        <sz val="11"/>
        <color theme="1"/>
        <rFont val="Calibri"/>
        <family val="2"/>
      </rPr>
      <t>Δ</t>
    </r>
    <r>
      <rPr>
        <sz val="11"/>
        <color theme="1"/>
        <rFont val="Times New Roman"/>
        <family val="1"/>
      </rPr>
      <t>R/Ro</t>
    </r>
  </si>
  <si>
    <t>R1</t>
  </si>
  <si>
    <t>Vcc</t>
  </si>
  <si>
    <t>R2</t>
  </si>
  <si>
    <t>R5</t>
  </si>
  <si>
    <t>R3</t>
  </si>
  <si>
    <t>Rcap</t>
  </si>
  <si>
    <t>Ro</t>
  </si>
  <si>
    <t xml:space="preserve">Expérimentateur coloriage </t>
  </si>
  <si>
    <t>Calvin</t>
  </si>
  <si>
    <t>A</t>
  </si>
  <si>
    <t>C</t>
  </si>
  <si>
    <t>D</t>
  </si>
  <si>
    <t>E</t>
  </si>
  <si>
    <t>1 (avec scotch) _ tension</t>
  </si>
  <si>
    <t>ΔR/Ro</t>
  </si>
  <si>
    <t>Vadc sans scotch initiale</t>
  </si>
  <si>
    <t>Oubli</t>
  </si>
  <si>
    <t>Conclusion : Au départ, on pensait que le scotch pourrait permettre de renforcer les fibres de papier qui semblaient se déformer avec des rayons de courbure faible et "casser" le capteur.</t>
  </si>
  <si>
    <t>La tendance d'augmentation de la résistance lorsque nous diminuons le rayon de courbure est bien visible</t>
  </si>
  <si>
    <t>Supposition :  des particules du scotch bloquent la percolation des molécules de graphite et donc la circulation du courant à travers le capteur.</t>
  </si>
  <si>
    <t xml:space="preserve">De plus, pas d'amélioration puisque nous pouvons aussi observer qu'à chaque étape, après la mesure sur le rayon de courbure, le capteur ne retrouve pas sa valeur initiale en résistance voire même cela a agravé la rupture du capteur. </t>
  </si>
  <si>
    <t xml:space="preserve">Conclusion: Une tendance se forme après les 6 mesures que nous avons effectué. En moyenne, le capteur commence à se détériorer dès que le rayon de courbure est inférieur à 2cm. </t>
  </si>
  <si>
    <t xml:space="preserve">Conclusion: Une tendance se forme après les 6 mesures que nous avons effectué. En moyenne, le capteur commence à se détériorer dès que le rayon de courbure est inférieur à 3cm. </t>
  </si>
  <si>
    <t xml:space="preserve">Cependant, nous pouvons observer une augmentation initiale de la résistance entre la présence de scotch ou pas sur le même capteur ayant donc la même couche de graphite </t>
  </si>
  <si>
    <t>3H</t>
  </si>
  <si>
    <t>H</t>
  </si>
  <si>
    <t>3B</t>
  </si>
  <si>
    <t>Sans rayon</t>
  </si>
  <si>
    <t>TENSION</t>
  </si>
  <si>
    <t xml:space="preserve">MESURE EN TENSION </t>
  </si>
  <si>
    <t xml:space="preserve">MESURE EN COMPRESSION </t>
  </si>
  <si>
    <t>2.64\</t>
  </si>
  <si>
    <t>]1.03</t>
  </si>
  <si>
    <t>\2.65</t>
  </si>
  <si>
    <t>COMPRESSION</t>
  </si>
  <si>
    <t>Grammage du papier</t>
  </si>
  <si>
    <t>160g/m^2</t>
  </si>
  <si>
    <t>Epaisseur papier</t>
  </si>
  <si>
    <t xml:space="preserve">Formule </t>
  </si>
  <si>
    <t>e/2R</t>
  </si>
  <si>
    <t>cm</t>
  </si>
  <si>
    <t xml:space="preserve">Determination de la zone de détérioration en tension du capteur (crayon : HB) </t>
  </si>
  <si>
    <t xml:space="preserve">Paramètres pour calcul de Rcapteur </t>
  </si>
  <si>
    <t>160g/m²</t>
  </si>
  <si>
    <t>Type de feuille  (grammage)</t>
  </si>
  <si>
    <t>Dimension Capteur (cm)</t>
  </si>
  <si>
    <t>Dimensions du capteur (mm)</t>
  </si>
  <si>
    <t xml:space="preserve">Determination de la zone de détérioration en compression du capteur (crayon : HB) </t>
  </si>
  <si>
    <t>OHOTO</t>
  </si>
  <si>
    <t>2 (avec scotch) _ tension</t>
  </si>
  <si>
    <t>3 (avec scotch) _ tension</t>
  </si>
  <si>
    <t xml:space="preserve">Mesure de la résistance relative avec le crayon 2H </t>
  </si>
  <si>
    <t xml:space="preserve">Mesure de la résistance relative avec le crayon 3H </t>
  </si>
  <si>
    <t xml:space="preserve">Mesure de la résistance relative avec le crayon H </t>
  </si>
  <si>
    <t xml:space="preserve">Mesure de la résistance relative avec le crayon B </t>
  </si>
  <si>
    <t xml:space="preserve">Mesure de la résistance relative avec le crayon 2B </t>
  </si>
  <si>
    <t>Zone de détérioration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</si>
</sst>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1"/>
      <name val="Times New Roman"/>
      <family val="1"/>
    </font>
    <font>
      <sz val="11"/>
      <color theme="1"/>
      <name val="Times New Roman"/>
      <family val="1"/>
    </font>
    <font>
      <sz val="11"/>
      <color theme="1"/>
      <name val="Calibri"/>
      <family val="2"/>
    </font>
    <font>
      <sz val="11"/>
      <color theme="1"/>
      <name val="Times New Roman"/>
      <family val="2"/>
    </font>
  </fonts>
  <fills count="9">
    <fill>
      <patternFill patternType="none"/>
    </fill>
    <fill>
      <patternFill patternType="gray125"/>
    </fill>
    <fill>
      <patternFill patternType="solid">
        <fgColor theme="9"/>
        <bgColor indexed="64"/>
      </patternFill>
    </fill>
    <fill>
      <patternFill patternType="solid">
        <fgColor theme="5"/>
        <bgColor indexed="64"/>
      </patternFill>
    </fill>
    <fill>
      <patternFill patternType="solid">
        <fgColor theme="6"/>
        <bgColor indexed="64"/>
      </patternFill>
    </fill>
    <fill>
      <patternFill patternType="solid">
        <fgColor theme="1"/>
        <bgColor indexed="64"/>
      </patternFill>
    </fill>
    <fill>
      <patternFill patternType="solid">
        <fgColor rgb="FFFF0000"/>
        <bgColor indexed="64"/>
      </patternFill>
    </fill>
    <fill>
      <patternFill patternType="solid">
        <fgColor theme="7"/>
        <bgColor indexed="64"/>
      </patternFill>
    </fill>
    <fill>
      <patternFill patternType="solid">
        <fgColor theme="4"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s>
  <cellStyleXfs count="1">
    <xf numFmtId="0" fontId="0" fillId="0" borderId="0"/>
  </cellStyleXfs>
  <cellXfs count="52">
    <xf numFmtId="0" fontId="0" fillId="0" borderId="0" xfId="0"/>
    <xf numFmtId="0" fontId="2" fillId="0" borderId="0" xfId="0" applyFont="1" applyAlignment="1">
      <alignment horizontal="center" vertical="center"/>
    </xf>
    <xf numFmtId="0" fontId="2" fillId="2" borderId="1" xfId="0" applyFont="1" applyFill="1" applyBorder="1" applyAlignment="1">
      <alignment horizontal="center" vertical="center"/>
    </xf>
    <xf numFmtId="0" fontId="2" fillId="3" borderId="1" xfId="0" applyFont="1" applyFill="1" applyBorder="1" applyAlignment="1">
      <alignment horizontal="center" vertical="center"/>
    </xf>
    <xf numFmtId="0" fontId="2" fillId="0" borderId="1" xfId="0" applyFont="1" applyBorder="1" applyAlignment="1">
      <alignment horizontal="center" vertical="center"/>
    </xf>
    <xf numFmtId="0" fontId="1" fillId="0" borderId="0" xfId="0" applyFont="1" applyAlignment="1">
      <alignment horizontal="left" vertical="top"/>
    </xf>
    <xf numFmtId="0" fontId="1" fillId="0" borderId="0" xfId="0" applyFont="1" applyAlignment="1">
      <alignment horizontal="center" vertical="center"/>
    </xf>
    <xf numFmtId="0" fontId="1" fillId="0" borderId="0" xfId="0" applyFont="1" applyAlignment="1">
      <alignment horizontal="center" vertical="center"/>
    </xf>
    <xf numFmtId="0" fontId="2" fillId="0" borderId="0" xfId="0" applyFont="1" applyBorder="1" applyAlignment="1">
      <alignment vertical="center"/>
    </xf>
    <xf numFmtId="0" fontId="2" fillId="2" borderId="1" xfId="0" applyFont="1" applyFill="1" applyBorder="1" applyAlignment="1">
      <alignment horizontal="center" vertical="center" wrapText="1"/>
    </xf>
    <xf numFmtId="0" fontId="2" fillId="0" borderId="0" xfId="0" applyFont="1"/>
    <xf numFmtId="0" fontId="1" fillId="0" borderId="0" xfId="0" applyFont="1" applyAlignment="1">
      <alignment horizontal="center" vertical="center"/>
    </xf>
    <xf numFmtId="0" fontId="2" fillId="0" borderId="0" xfId="0" applyFont="1" applyAlignment="1">
      <alignment vertical="center"/>
    </xf>
    <xf numFmtId="0" fontId="2" fillId="5" borderId="1" xfId="0" applyFont="1" applyFill="1" applyBorder="1" applyAlignment="1">
      <alignment horizontal="center" vertical="center"/>
    </xf>
    <xf numFmtId="0" fontId="4" fillId="2" borderId="1" xfId="0" applyFont="1" applyFill="1" applyBorder="1" applyAlignment="1">
      <alignment horizontal="center" vertical="center" wrapText="1"/>
    </xf>
    <xf numFmtId="164" fontId="2" fillId="0" borderId="0" xfId="0" applyNumberFormat="1" applyFont="1"/>
    <xf numFmtId="11" fontId="2" fillId="0" borderId="1" xfId="0" applyNumberFormat="1" applyFont="1" applyBorder="1" applyAlignment="1">
      <alignment horizontal="center" vertical="center"/>
    </xf>
    <xf numFmtId="0" fontId="2" fillId="0" borderId="1" xfId="0" applyNumberFormat="1" applyFont="1" applyBorder="1" applyAlignment="1">
      <alignment horizontal="center" vertical="center"/>
    </xf>
    <xf numFmtId="0" fontId="1" fillId="0" borderId="0" xfId="0" applyFont="1" applyAlignment="1">
      <alignment horizontal="center" vertical="center"/>
    </xf>
    <xf numFmtId="0" fontId="1" fillId="3" borderId="0" xfId="0" applyFont="1" applyFill="1" applyAlignment="1">
      <alignment horizontal="center" vertical="center" wrapText="1"/>
    </xf>
    <xf numFmtId="0" fontId="1" fillId="3" borderId="0" xfId="0" applyFont="1" applyFill="1" applyAlignment="1">
      <alignment horizontal="center" vertical="center"/>
    </xf>
    <xf numFmtId="0" fontId="2" fillId="6" borderId="1" xfId="0" applyFont="1" applyFill="1" applyBorder="1" applyAlignment="1">
      <alignment horizontal="center" vertical="center"/>
    </xf>
    <xf numFmtId="0" fontId="2" fillId="0" borderId="1" xfId="0" applyFont="1" applyFill="1" applyBorder="1" applyAlignment="1">
      <alignment horizontal="center" vertical="center"/>
    </xf>
    <xf numFmtId="0" fontId="2" fillId="0" borderId="0" xfId="0" applyFont="1" applyFill="1" applyAlignment="1">
      <alignment horizontal="center" vertical="center"/>
    </xf>
    <xf numFmtId="0" fontId="2" fillId="0" borderId="0" xfId="0" applyFont="1" applyFill="1"/>
    <xf numFmtId="0" fontId="2" fillId="5" borderId="1" xfId="0" applyFont="1" applyFill="1" applyBorder="1" applyAlignment="1">
      <alignment vertical="center"/>
    </xf>
    <xf numFmtId="0" fontId="1" fillId="0" borderId="0" xfId="0" applyFont="1" applyAlignment="1">
      <alignment horizontal="center" vertical="center"/>
    </xf>
    <xf numFmtId="0" fontId="1" fillId="0" borderId="0" xfId="0" applyFont="1" applyAlignment="1">
      <alignment horizontal="left" vertical="top" wrapText="1"/>
    </xf>
    <xf numFmtId="11" fontId="2" fillId="0" borderId="0" xfId="0" applyNumberFormat="1" applyFont="1" applyAlignment="1">
      <alignment horizontal="center" vertical="center"/>
    </xf>
    <xf numFmtId="11" fontId="2" fillId="2" borderId="1" xfId="0" applyNumberFormat="1" applyFont="1" applyFill="1" applyBorder="1" applyAlignment="1">
      <alignment horizontal="center" vertical="center"/>
    </xf>
    <xf numFmtId="0" fontId="1" fillId="0" borderId="0" xfId="0" applyFont="1"/>
    <xf numFmtId="0" fontId="1" fillId="0" borderId="0" xfId="0" applyFont="1" applyFill="1" applyAlignment="1">
      <alignment horizontal="center" vertical="center"/>
    </xf>
    <xf numFmtId="0" fontId="1" fillId="3" borderId="0" xfId="0" applyFont="1" applyFill="1" applyAlignment="1">
      <alignment horizontal="center"/>
    </xf>
    <xf numFmtId="0" fontId="2" fillId="2" borderId="3"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5" xfId="0" applyFont="1" applyFill="1" applyBorder="1" applyAlignment="1">
      <alignment horizontal="center" vertical="center"/>
    </xf>
    <xf numFmtId="0" fontId="2" fillId="0" borderId="2" xfId="0" applyFont="1" applyBorder="1" applyAlignment="1">
      <alignment horizontal="center" vertical="center"/>
    </xf>
    <xf numFmtId="0" fontId="2" fillId="0" borderId="0" xfId="0" applyFont="1" applyBorder="1" applyAlignment="1">
      <alignment horizontal="center" vertical="center"/>
    </xf>
    <xf numFmtId="0" fontId="2" fillId="0" borderId="2" xfId="0" applyFont="1" applyBorder="1" applyAlignment="1">
      <alignment horizontal="center" vertical="center" wrapText="1"/>
    </xf>
    <xf numFmtId="0" fontId="2" fillId="0" borderId="0" xfId="0" applyFont="1" applyBorder="1" applyAlignment="1">
      <alignment horizontal="center" vertical="center" wrapText="1"/>
    </xf>
    <xf numFmtId="0" fontId="1" fillId="8" borderId="0" xfId="0" applyFont="1" applyFill="1" applyAlignment="1">
      <alignment horizont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2" fillId="3" borderId="8" xfId="0" applyFont="1" applyFill="1" applyBorder="1" applyAlignment="1">
      <alignment horizontal="center" vertical="center"/>
    </xf>
    <xf numFmtId="0" fontId="1" fillId="0" borderId="0" xfId="0" applyFont="1" applyAlignment="1">
      <alignment horizontal="center" vertical="center" wrapText="1"/>
    </xf>
    <xf numFmtId="0" fontId="1" fillId="4" borderId="0" xfId="0" applyFont="1" applyFill="1" applyAlignment="1">
      <alignment horizontal="center" vertical="center"/>
    </xf>
    <xf numFmtId="0" fontId="2" fillId="3" borderId="9" xfId="0" applyFont="1" applyFill="1" applyBorder="1" applyAlignment="1">
      <alignment horizontal="center" vertical="center"/>
    </xf>
    <xf numFmtId="0" fontId="2" fillId="3" borderId="2" xfId="0" applyFont="1" applyFill="1" applyBorder="1" applyAlignment="1">
      <alignment horizontal="center" vertical="center"/>
    </xf>
    <xf numFmtId="0" fontId="1" fillId="0" borderId="0" xfId="0" applyFont="1" applyAlignment="1">
      <alignment horizontal="center" vertical="center"/>
    </xf>
    <xf numFmtId="0" fontId="1" fillId="7" borderId="0" xfId="0" applyFont="1" applyFill="1" applyAlignment="1">
      <alignment horizontal="center" vertical="top"/>
    </xf>
    <xf numFmtId="11" fontId="2" fillId="2" borderId="6" xfId="0" applyNumberFormat="1" applyFont="1" applyFill="1" applyBorder="1" applyAlignment="1">
      <alignment horizontal="center" vertical="center"/>
    </xf>
    <xf numFmtId="11" fontId="2" fillId="0" borderId="0" xfId="0" applyNumberFormat="1"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sz="1800" b="0" i="0" baseline="0">
                <a:effectLst/>
              </a:rPr>
              <a:t>Δ</a:t>
            </a:r>
            <a:r>
              <a:rPr lang="en-GB" sz="1800" b="0" i="0" baseline="0">
                <a:effectLst/>
              </a:rPr>
              <a:t>R/Ro en fonction de la déformation</a:t>
            </a:r>
            <a:endParaRPr lang="en-GB">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Mesure_différents_crayons!$C$52</c:f>
              <c:strCache>
                <c:ptCount val="1"/>
                <c:pt idx="0">
                  <c:v>3B</c:v>
                </c:pt>
              </c:strCache>
            </c:strRef>
          </c:tx>
          <c:spPr>
            <a:ln w="25400" cap="rnd">
              <a:noFill/>
              <a:round/>
            </a:ln>
            <a:effectLst/>
          </c:spPr>
          <c:marker>
            <c:symbol val="circle"/>
            <c:size val="5"/>
            <c:spPr>
              <a:solidFill>
                <a:schemeClr val="accent1"/>
              </a:solidFill>
              <a:ln w="9525">
                <a:solidFill>
                  <a:schemeClr val="accent1"/>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Mesure_différents_crayons!$D$52:$I$52</c:f>
              <c:numCache>
                <c:formatCode>General</c:formatCode>
                <c:ptCount val="6"/>
                <c:pt idx="0">
                  <c:v>0</c:v>
                </c:pt>
                <c:pt idx="1">
                  <c:v>5.5011030217317812E-2</c:v>
                </c:pt>
                <c:pt idx="2">
                  <c:v>7.6145034427158198E-2</c:v>
                </c:pt>
                <c:pt idx="3">
                  <c:v>9.8138144499187119E-2</c:v>
                </c:pt>
                <c:pt idx="4">
                  <c:v>0.1257394976395835</c:v>
                </c:pt>
                <c:pt idx="5">
                  <c:v>0.23425440656141558</c:v>
                </c:pt>
              </c:numCache>
            </c:numRef>
          </c:yVal>
          <c:smooth val="0"/>
          <c:extLst>
            <c:ext xmlns:c16="http://schemas.microsoft.com/office/drawing/2014/chart" uri="{C3380CC4-5D6E-409C-BE32-E72D297353CC}">
              <c16:uniqueId val="{00000000-62AF-410F-A854-26BA5E65AC8E}"/>
            </c:ext>
          </c:extLst>
        </c:ser>
        <c:ser>
          <c:idx val="1"/>
          <c:order val="1"/>
          <c:tx>
            <c:strRef>
              <c:f>Mesure_différents_crayons!$C$53</c:f>
              <c:strCache>
                <c:ptCount val="1"/>
                <c:pt idx="0">
                  <c:v>2B</c:v>
                </c:pt>
              </c:strCache>
            </c:strRef>
          </c:tx>
          <c:spPr>
            <a:ln w="25400" cap="rnd">
              <a:noFill/>
              <a:round/>
            </a:ln>
            <a:effectLst/>
          </c:spPr>
          <c:marker>
            <c:symbol val="circle"/>
            <c:size val="5"/>
            <c:spPr>
              <a:solidFill>
                <a:schemeClr val="accent2"/>
              </a:solidFill>
              <a:ln w="9525">
                <a:solidFill>
                  <a:schemeClr val="accent2"/>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Mesure_différents_crayons!$D$53:$I$53</c:f>
              <c:numCache>
                <c:formatCode>General</c:formatCode>
                <c:ptCount val="6"/>
                <c:pt idx="0">
                  <c:v>0</c:v>
                </c:pt>
                <c:pt idx="1">
                  <c:v>5.0841966562484367E-2</c:v>
                </c:pt>
                <c:pt idx="2">
                  <c:v>7.4735640767555248E-2</c:v>
                </c:pt>
                <c:pt idx="3">
                  <c:v>9.2474035903404181E-2</c:v>
                </c:pt>
                <c:pt idx="4">
                  <c:v>0.14538443788937236</c:v>
                </c:pt>
                <c:pt idx="5">
                  <c:v>0.36180803551710888</c:v>
                </c:pt>
              </c:numCache>
            </c:numRef>
          </c:yVal>
          <c:smooth val="0"/>
          <c:extLst>
            <c:ext xmlns:c16="http://schemas.microsoft.com/office/drawing/2014/chart" uri="{C3380CC4-5D6E-409C-BE32-E72D297353CC}">
              <c16:uniqueId val="{00000001-62AF-410F-A854-26BA5E65AC8E}"/>
            </c:ext>
          </c:extLst>
        </c:ser>
        <c:ser>
          <c:idx val="2"/>
          <c:order val="2"/>
          <c:tx>
            <c:strRef>
              <c:f>Mesure_différents_crayons!$C$54</c:f>
              <c:strCache>
                <c:ptCount val="1"/>
                <c:pt idx="0">
                  <c:v>B</c:v>
                </c:pt>
              </c:strCache>
            </c:strRef>
          </c:tx>
          <c:spPr>
            <a:ln w="25400" cap="rnd">
              <a:noFill/>
              <a:round/>
            </a:ln>
            <a:effectLst/>
          </c:spPr>
          <c:marker>
            <c:symbol val="circle"/>
            <c:size val="5"/>
            <c:spPr>
              <a:solidFill>
                <a:schemeClr val="accent3"/>
              </a:solidFill>
              <a:ln w="9525">
                <a:solidFill>
                  <a:schemeClr val="accent3"/>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Mesure_différents_crayons!$D$54:$I$54</c:f>
              <c:numCache>
                <c:formatCode>General</c:formatCode>
                <c:ptCount val="6"/>
                <c:pt idx="0">
                  <c:v>0</c:v>
                </c:pt>
                <c:pt idx="1">
                  <c:v>4.1791682531069914E-2</c:v>
                </c:pt>
                <c:pt idx="2">
                  <c:v>4.9095552973421247E-2</c:v>
                </c:pt>
                <c:pt idx="3">
                  <c:v>7.4191790275339398E-2</c:v>
                </c:pt>
                <c:pt idx="4">
                  <c:v>0.11691720708096939</c:v>
                </c:pt>
                <c:pt idx="5">
                  <c:v>0.38489545014006132</c:v>
                </c:pt>
              </c:numCache>
            </c:numRef>
          </c:yVal>
          <c:smooth val="0"/>
          <c:extLst>
            <c:ext xmlns:c16="http://schemas.microsoft.com/office/drawing/2014/chart" uri="{C3380CC4-5D6E-409C-BE32-E72D297353CC}">
              <c16:uniqueId val="{00000002-62AF-410F-A854-26BA5E65AC8E}"/>
            </c:ext>
          </c:extLst>
        </c:ser>
        <c:ser>
          <c:idx val="3"/>
          <c:order val="3"/>
          <c:tx>
            <c:strRef>
              <c:f>Mesure_différents_crayons!$C$55</c:f>
              <c:strCache>
                <c:ptCount val="1"/>
                <c:pt idx="0">
                  <c:v>HB</c:v>
                </c:pt>
              </c:strCache>
            </c:strRef>
          </c:tx>
          <c:spPr>
            <a:ln w="25400" cap="rnd">
              <a:noFill/>
              <a:round/>
            </a:ln>
            <a:effectLst/>
          </c:spPr>
          <c:marker>
            <c:symbol val="circle"/>
            <c:size val="5"/>
            <c:spPr>
              <a:solidFill>
                <a:schemeClr val="accent4"/>
              </a:solidFill>
              <a:ln w="9525">
                <a:solidFill>
                  <a:schemeClr val="accent4"/>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Mesure_différents_crayons!$D$55:$I$55</c:f>
              <c:numCache>
                <c:formatCode>General</c:formatCode>
                <c:ptCount val="6"/>
                <c:pt idx="0">
                  <c:v>0</c:v>
                </c:pt>
                <c:pt idx="1">
                  <c:v>0.16679382631643264</c:v>
                </c:pt>
                <c:pt idx="2">
                  <c:v>0.59135992966735196</c:v>
                </c:pt>
                <c:pt idx="3">
                  <c:v>1.3343506105314613</c:v>
                </c:pt>
                <c:pt idx="4">
                  <c:v>1.9181290026389759</c:v>
                </c:pt>
                <c:pt idx="5">
                  <c:v>1.5011444368478934</c:v>
                </c:pt>
              </c:numCache>
            </c:numRef>
          </c:yVal>
          <c:smooth val="0"/>
          <c:extLst>
            <c:ext xmlns:c16="http://schemas.microsoft.com/office/drawing/2014/chart" uri="{C3380CC4-5D6E-409C-BE32-E72D297353CC}">
              <c16:uniqueId val="{00000003-62AF-410F-A854-26BA5E65AC8E}"/>
            </c:ext>
          </c:extLst>
        </c:ser>
        <c:ser>
          <c:idx val="4"/>
          <c:order val="4"/>
          <c:tx>
            <c:strRef>
              <c:f>Mesure_différents_crayons!$C$56</c:f>
              <c:strCache>
                <c:ptCount val="1"/>
                <c:pt idx="0">
                  <c:v>H</c:v>
                </c:pt>
              </c:strCache>
            </c:strRef>
          </c:tx>
          <c:spPr>
            <a:ln w="25400" cap="rnd">
              <a:noFill/>
              <a:round/>
            </a:ln>
            <a:effectLst/>
          </c:spPr>
          <c:marker>
            <c:symbol val="circle"/>
            <c:size val="5"/>
            <c:spPr>
              <a:solidFill>
                <a:schemeClr val="accent5"/>
              </a:solidFill>
              <a:ln w="9525">
                <a:solidFill>
                  <a:schemeClr val="accent5"/>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Mesure_différents_crayons!$D$56:$I$56</c:f>
              <c:numCache>
                <c:formatCode>General</c:formatCode>
                <c:ptCount val="6"/>
                <c:pt idx="0">
                  <c:v>0</c:v>
                </c:pt>
                <c:pt idx="1">
                  <c:v>4.1848979050649791E-2</c:v>
                </c:pt>
                <c:pt idx="2">
                  <c:v>7.5598155704399386E-2</c:v>
                </c:pt>
                <c:pt idx="3">
                  <c:v>0.13051207025965308</c:v>
                </c:pt>
                <c:pt idx="4">
                  <c:v>0.11783176224317013</c:v>
                </c:pt>
                <c:pt idx="5">
                  <c:v>0.26698589166490422</c:v>
                </c:pt>
              </c:numCache>
            </c:numRef>
          </c:yVal>
          <c:smooth val="0"/>
          <c:extLst>
            <c:ext xmlns:c16="http://schemas.microsoft.com/office/drawing/2014/chart" uri="{C3380CC4-5D6E-409C-BE32-E72D297353CC}">
              <c16:uniqueId val="{00000004-62AF-410F-A854-26BA5E65AC8E}"/>
            </c:ext>
          </c:extLst>
        </c:ser>
        <c:ser>
          <c:idx val="5"/>
          <c:order val="5"/>
          <c:tx>
            <c:strRef>
              <c:f>Mesure_différents_crayons!$C$57</c:f>
              <c:strCache>
                <c:ptCount val="1"/>
                <c:pt idx="0">
                  <c:v>2H</c:v>
                </c:pt>
              </c:strCache>
            </c:strRef>
          </c:tx>
          <c:spPr>
            <a:ln w="25400" cap="rnd">
              <a:noFill/>
              <a:round/>
            </a:ln>
            <a:effectLst/>
          </c:spPr>
          <c:marker>
            <c:symbol val="circle"/>
            <c:size val="5"/>
            <c:spPr>
              <a:solidFill>
                <a:schemeClr val="accent6"/>
              </a:solidFill>
              <a:ln w="9525">
                <a:solidFill>
                  <a:schemeClr val="accent6"/>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Mesure_différents_crayons!$D$57:$I$57</c:f>
              <c:numCache>
                <c:formatCode>General</c:formatCode>
                <c:ptCount val="6"/>
                <c:pt idx="0">
                  <c:v>0</c:v>
                </c:pt>
                <c:pt idx="1">
                  <c:v>0</c:v>
                </c:pt>
                <c:pt idx="2">
                  <c:v>0.4001220174072887</c:v>
                </c:pt>
                <c:pt idx="3">
                  <c:v>0.55572502417678971</c:v>
                </c:pt>
                <c:pt idx="4">
                  <c:v>0.55572502417678971</c:v>
                </c:pt>
                <c:pt idx="5">
                  <c:v>0.55572502417678971</c:v>
                </c:pt>
              </c:numCache>
            </c:numRef>
          </c:yVal>
          <c:smooth val="0"/>
          <c:extLst>
            <c:ext xmlns:c16="http://schemas.microsoft.com/office/drawing/2014/chart" uri="{C3380CC4-5D6E-409C-BE32-E72D297353CC}">
              <c16:uniqueId val="{00000006-62AF-410F-A854-26BA5E65AC8E}"/>
            </c:ext>
          </c:extLst>
        </c:ser>
        <c:ser>
          <c:idx val="6"/>
          <c:order val="6"/>
          <c:tx>
            <c:strRef>
              <c:f>Mesure_différents_crayons!$C$58</c:f>
              <c:strCache>
                <c:ptCount val="1"/>
                <c:pt idx="0">
                  <c:v>3H</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Mesure_différents_crayons!$D$51:$I$51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Mesure_différents_crayons!$D$58:$I$58</c:f>
              <c:numCache>
                <c:formatCode>General</c:formatCode>
                <c:ptCount val="6"/>
                <c:pt idx="0">
                  <c:v>0</c:v>
                </c:pt>
                <c:pt idx="1">
                  <c:v>0.2501089583580966</c:v>
                </c:pt>
                <c:pt idx="2">
                  <c:v>0.42875821432816541</c:v>
                </c:pt>
                <c:pt idx="3">
                  <c:v>0.53869621800205414</c:v>
                </c:pt>
                <c:pt idx="4">
                  <c:v>1.0004358334323864</c:v>
                </c:pt>
                <c:pt idx="5">
                  <c:v>0.42875821432816541</c:v>
                </c:pt>
              </c:numCache>
            </c:numRef>
          </c:yVal>
          <c:smooth val="0"/>
          <c:extLst>
            <c:ext xmlns:c16="http://schemas.microsoft.com/office/drawing/2014/chart" uri="{C3380CC4-5D6E-409C-BE32-E72D297353CC}">
              <c16:uniqueId val="{00000007-62AF-410F-A854-26BA5E65AC8E}"/>
            </c:ext>
          </c:extLst>
        </c:ser>
        <c:dLbls>
          <c:showLegendKey val="0"/>
          <c:showVal val="0"/>
          <c:showCatName val="0"/>
          <c:showSerName val="0"/>
          <c:showPercent val="0"/>
          <c:showBubbleSize val="0"/>
        </c:dLbls>
        <c:axId val="541260016"/>
        <c:axId val="541257064"/>
      </c:scatterChart>
      <c:valAx>
        <c:axId val="5412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57064"/>
        <c:crosses val="autoZero"/>
        <c:crossBetween val="midCat"/>
      </c:valAx>
      <c:valAx>
        <c:axId val="541257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60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Δ</a:t>
            </a:r>
            <a:r>
              <a:rPr lang="en-GB"/>
              <a:t>R/Ro en fonction de la déformation pour le capteur en compression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6"/>
          <c:order val="6"/>
          <c:tx>
            <c:strRef>
              <c:f>Mesure_différents_crayons!$O$59</c:f>
              <c:strCache>
                <c:ptCount val="1"/>
                <c:pt idx="0">
                  <c:v>Zone de détérioration</c:v>
                </c:pt>
              </c:strCache>
            </c:strRef>
          </c:tx>
          <c:spPr>
            <a:pattFill prst="pct25">
              <a:fgClr>
                <a:srgbClr val="FF0000"/>
              </a:fgClr>
              <a:bgClr>
                <a:schemeClr val="bg1"/>
              </a:bgClr>
            </a:pattFill>
            <a:ln>
              <a:noFill/>
            </a:ln>
            <a:effectLst/>
          </c:spPr>
          <c:invertIfNegative val="0"/>
          <c:val>
            <c:numRef>
              <c:f>Mesure_différents_crayons!$P$59:$U$59</c:f>
              <c:numCache>
                <c:formatCode>General</c:formatCode>
                <c:ptCount val="6"/>
                <c:pt idx="0">
                  <c:v>0</c:v>
                </c:pt>
                <c:pt idx="1">
                  <c:v>0</c:v>
                </c:pt>
                <c:pt idx="2">
                  <c:v>0</c:v>
                </c:pt>
                <c:pt idx="3">
                  <c:v>-3.5</c:v>
                </c:pt>
                <c:pt idx="4">
                  <c:v>-3.5</c:v>
                </c:pt>
                <c:pt idx="5">
                  <c:v>-3.5</c:v>
                </c:pt>
              </c:numCache>
            </c:numRef>
          </c:val>
          <c:extLst>
            <c:ext xmlns:c16="http://schemas.microsoft.com/office/drawing/2014/chart" uri="{C3380CC4-5D6E-409C-BE32-E72D297353CC}">
              <c16:uniqueId val="{0000001F-742D-445B-8977-18492D100E4E}"/>
            </c:ext>
          </c:extLst>
        </c:ser>
        <c:dLbls>
          <c:showLegendKey val="0"/>
          <c:showVal val="0"/>
          <c:showCatName val="0"/>
          <c:showSerName val="0"/>
          <c:showPercent val="0"/>
          <c:showBubbleSize val="0"/>
        </c:dLbls>
        <c:gapWidth val="0"/>
        <c:axId val="441547760"/>
        <c:axId val="441547104"/>
      </c:barChart>
      <c:lineChart>
        <c:grouping val="stacked"/>
        <c:varyColors val="0"/>
        <c:ser>
          <c:idx val="0"/>
          <c:order val="0"/>
          <c:tx>
            <c:strRef>
              <c:f>Mesure_différents_crayons!$O$42</c:f>
              <c:strCache>
                <c:ptCount val="1"/>
                <c:pt idx="0">
                  <c:v>3B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Mesure_différents_crayons!$P$42:$U$42</c:f>
              <c:numCache>
                <c:formatCode>General</c:formatCode>
                <c:ptCount val="6"/>
                <c:pt idx="0">
                  <c:v>0</c:v>
                </c:pt>
                <c:pt idx="1">
                  <c:v>-0.24268855669390904</c:v>
                </c:pt>
                <c:pt idx="2">
                  <c:v>-0.23102083762208661</c:v>
                </c:pt>
                <c:pt idx="3">
                  <c:v>-0.29609712990999815</c:v>
                </c:pt>
                <c:pt idx="4">
                  <c:v>-0.39066938394629258</c:v>
                </c:pt>
                <c:pt idx="5">
                  <c:v>-0.41221365144333089</c:v>
                </c:pt>
              </c:numCache>
            </c:numRef>
          </c:val>
          <c:smooth val="0"/>
          <c:extLst>
            <c:ext xmlns:c16="http://schemas.microsoft.com/office/drawing/2014/chart" uri="{C3380CC4-5D6E-409C-BE32-E72D297353CC}">
              <c16:uniqueId val="{00000000-742D-445B-8977-18492D100E4E}"/>
            </c:ext>
          </c:extLst>
        </c:ser>
        <c:ser>
          <c:idx val="1"/>
          <c:order val="1"/>
          <c:tx>
            <c:strRef>
              <c:f>Mesure_différents_crayons!$O$43</c:f>
              <c:strCache>
                <c:ptCount val="1"/>
                <c:pt idx="0">
                  <c:v>2B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Mesure_différents_crayons!$P$43:$U$43</c:f>
              <c:numCache>
                <c:formatCode>General</c:formatCode>
                <c:ptCount val="6"/>
                <c:pt idx="0">
                  <c:v>0</c:v>
                </c:pt>
                <c:pt idx="1">
                  <c:v>-1.7838125699457506E-2</c:v>
                </c:pt>
                <c:pt idx="2">
                  <c:v>-8.6329463781137344E-2</c:v>
                </c:pt>
                <c:pt idx="3">
                  <c:v>-0.11571415469705662</c:v>
                </c:pt>
                <c:pt idx="4">
                  <c:v>-0.13790371568776955</c:v>
                </c:pt>
                <c:pt idx="5">
                  <c:v>-0.18882257631895086</c:v>
                </c:pt>
              </c:numCache>
            </c:numRef>
          </c:val>
          <c:smooth val="0"/>
          <c:extLst>
            <c:ext xmlns:c16="http://schemas.microsoft.com/office/drawing/2014/chart" uri="{C3380CC4-5D6E-409C-BE32-E72D297353CC}">
              <c16:uniqueId val="{00000001-742D-445B-8977-18492D100E4E}"/>
            </c:ext>
          </c:extLst>
        </c:ser>
        <c:ser>
          <c:idx val="2"/>
          <c:order val="2"/>
          <c:tx>
            <c:strRef>
              <c:f>Mesure_différents_crayons!$O$44</c:f>
              <c:strCache>
                <c:ptCount val="1"/>
                <c:pt idx="0">
                  <c:v>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Mesure_différents_crayons!$P$44:$U$44</c:f>
              <c:numCache>
                <c:formatCode>General</c:formatCode>
                <c:ptCount val="6"/>
                <c:pt idx="0">
                  <c:v>0</c:v>
                </c:pt>
                <c:pt idx="1">
                  <c:v>-2.3561229991383617E-2</c:v>
                </c:pt>
                <c:pt idx="2">
                  <c:v>-4.2895785000706253E-2</c:v>
                </c:pt>
                <c:pt idx="3">
                  <c:v>-5.5368345837356787E-2</c:v>
                </c:pt>
                <c:pt idx="4">
                  <c:v>-0.10496207891867018</c:v>
                </c:pt>
                <c:pt idx="5">
                  <c:v>-4.6044495211919556E-2</c:v>
                </c:pt>
              </c:numCache>
            </c:numRef>
          </c:val>
          <c:smooth val="0"/>
          <c:extLst>
            <c:ext xmlns:c16="http://schemas.microsoft.com/office/drawing/2014/chart" uri="{C3380CC4-5D6E-409C-BE32-E72D297353CC}">
              <c16:uniqueId val="{00000002-742D-445B-8977-18492D100E4E}"/>
            </c:ext>
          </c:extLst>
        </c:ser>
        <c:ser>
          <c:idx val="3"/>
          <c:order val="3"/>
          <c:tx>
            <c:strRef>
              <c:f>Mesure_différents_crayons!$O$45</c:f>
              <c:strCache>
                <c:ptCount val="1"/>
                <c:pt idx="0">
                  <c:v>HB</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Mesure_différents_crayons!$P$45:$U$45</c:f>
              <c:numCache>
                <c:formatCode>General</c:formatCode>
                <c:ptCount val="6"/>
                <c:pt idx="0">
                  <c:v>0</c:v>
                </c:pt>
                <c:pt idx="1">
                  <c:v>-6.2561322484415344E-2</c:v>
                </c:pt>
                <c:pt idx="2">
                  <c:v>-0.11776248938242909</c:v>
                </c:pt>
                <c:pt idx="3">
                  <c:v>-0.15109149581141854</c:v>
                </c:pt>
                <c:pt idx="4">
                  <c:v>-0.21073287573697819</c:v>
                </c:pt>
                <c:pt idx="5">
                  <c:v>-0.30799420300019908</c:v>
                </c:pt>
              </c:numCache>
            </c:numRef>
          </c:val>
          <c:smooth val="0"/>
          <c:extLst>
            <c:ext xmlns:c16="http://schemas.microsoft.com/office/drawing/2014/chart" uri="{C3380CC4-5D6E-409C-BE32-E72D297353CC}">
              <c16:uniqueId val="{00000003-742D-445B-8977-18492D100E4E}"/>
            </c:ext>
          </c:extLst>
        </c:ser>
        <c:ser>
          <c:idx val="4"/>
          <c:order val="4"/>
          <c:tx>
            <c:strRef>
              <c:f>Mesure_différents_crayons!$O$46</c:f>
              <c:strCache>
                <c:ptCount val="1"/>
                <c:pt idx="0">
                  <c:v>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Mesure_différents_crayons!$P$46:$U$46</c:f>
              <c:numCache>
                <c:formatCode>General</c:formatCode>
                <c:ptCount val="6"/>
                <c:pt idx="0">
                  <c:v>0</c:v>
                </c:pt>
                <c:pt idx="1">
                  <c:v>-3.4152707764935571E-2</c:v>
                </c:pt>
                <c:pt idx="2">
                  <c:v>-5.2142611443584903E-2</c:v>
                </c:pt>
                <c:pt idx="3">
                  <c:v>-7.958045014771159E-2</c:v>
                </c:pt>
                <c:pt idx="4">
                  <c:v>-0.11173416737911038</c:v>
                </c:pt>
                <c:pt idx="5">
                  <c:v>-0.3281456073554922</c:v>
                </c:pt>
              </c:numCache>
            </c:numRef>
          </c:val>
          <c:smooth val="0"/>
          <c:extLst>
            <c:ext xmlns:c16="http://schemas.microsoft.com/office/drawing/2014/chart" uri="{C3380CC4-5D6E-409C-BE32-E72D297353CC}">
              <c16:uniqueId val="{00000004-742D-445B-8977-18492D100E4E}"/>
            </c:ext>
          </c:extLst>
        </c:ser>
        <c:ser>
          <c:idx val="5"/>
          <c:order val="5"/>
          <c:tx>
            <c:strRef>
              <c:f>Mesure_différents_crayons!$O$47</c:f>
              <c:strCache>
                <c:ptCount val="1"/>
                <c:pt idx="0">
                  <c:v>2H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cat>
            <c:numRef>
              <c:f>Mesure_différents_crayons!$P$41:$U$41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Mesure_différents_crayons!$P$47:$U$47</c:f>
              <c:numCache>
                <c:formatCode>General</c:formatCode>
                <c:ptCount val="6"/>
                <c:pt idx="0">
                  <c:v>0</c:v>
                </c:pt>
                <c:pt idx="1">
                  <c:v>-7.6943188806091731E-2</c:v>
                </c:pt>
                <c:pt idx="2">
                  <c:v>9.0932859498108073E-2</c:v>
                </c:pt>
                <c:pt idx="3">
                  <c:v>0.50013072723959517</c:v>
                </c:pt>
                <c:pt idx="4">
                  <c:v>-7.6943188806091731E-2</c:v>
                </c:pt>
                <c:pt idx="5">
                  <c:v>0</c:v>
                </c:pt>
              </c:numCache>
            </c:numRef>
          </c:val>
          <c:smooth val="0"/>
          <c:extLst>
            <c:ext xmlns:c16="http://schemas.microsoft.com/office/drawing/2014/chart" uri="{C3380CC4-5D6E-409C-BE32-E72D297353CC}">
              <c16:uniqueId val="{00000007-742D-445B-8977-18492D100E4E}"/>
            </c:ext>
          </c:extLst>
        </c:ser>
        <c:dLbls>
          <c:showLegendKey val="0"/>
          <c:showVal val="0"/>
          <c:showCatName val="0"/>
          <c:showSerName val="0"/>
          <c:showPercent val="0"/>
          <c:showBubbleSize val="0"/>
        </c:dLbls>
        <c:marker val="1"/>
        <c:smooth val="0"/>
        <c:axId val="441547760"/>
        <c:axId val="441547104"/>
      </c:lineChart>
      <c:catAx>
        <c:axId val="44154776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Déformation</a:t>
                </a:r>
                <a:r>
                  <a:rPr lang="en-GB" baseline="0"/>
                  <a:t>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47104"/>
        <c:crosses val="autoZero"/>
        <c:auto val="1"/>
        <c:lblAlgn val="ctr"/>
        <c:lblOffset val="100"/>
        <c:noMultiLvlLbl val="0"/>
      </c:catAx>
      <c:valAx>
        <c:axId val="441547104"/>
        <c:scaling>
          <c:orientation val="minMax"/>
          <c:min val="-1.5"/>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sz="1000" b="0" i="0" u="none" strike="noStrike" baseline="0">
                    <a:effectLst/>
                  </a:rPr>
                  <a:t>Δ</a:t>
                </a:r>
                <a:r>
                  <a:rPr lang="en-GB" sz="1000" b="0" i="0" u="none" strike="noStrike" baseline="0">
                    <a:effectLst/>
                  </a:rPr>
                  <a:t>R/Ro </a:t>
                </a:r>
                <a:endParaRPr lang="en-GB"/>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1547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Mesure_différents_crayons!$O$52</c:f>
              <c:strCache>
                <c:ptCount val="1"/>
                <c:pt idx="0">
                  <c:v>3B</c:v>
                </c:pt>
              </c:strCache>
            </c:strRef>
          </c:tx>
          <c:spPr>
            <a:ln w="25400" cap="rnd">
              <a:noFill/>
              <a:round/>
            </a:ln>
            <a:effectLst/>
          </c:spPr>
          <c:marker>
            <c:symbol val="circle"/>
            <c:size val="5"/>
            <c:spPr>
              <a:solidFill>
                <a:schemeClr val="accent1"/>
              </a:solidFill>
              <a:ln w="9525">
                <a:solidFill>
                  <a:schemeClr val="accent1"/>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Mesure_différents_crayons!$P$52:$U$52</c:f>
              <c:numCache>
                <c:formatCode>General</c:formatCode>
                <c:ptCount val="6"/>
                <c:pt idx="0">
                  <c:v>0</c:v>
                </c:pt>
                <c:pt idx="1">
                  <c:v>-7.7023741615088917E-2</c:v>
                </c:pt>
                <c:pt idx="2">
                  <c:v>-0.13060547491254176</c:v>
                </c:pt>
                <c:pt idx="3">
                  <c:v>-0.2002617281992306</c:v>
                </c:pt>
                <c:pt idx="4">
                  <c:v>-0.25032716024903839</c:v>
                </c:pt>
                <c:pt idx="5">
                  <c:v>-0.16688477349935904</c:v>
                </c:pt>
              </c:numCache>
            </c:numRef>
          </c:yVal>
          <c:smooth val="0"/>
          <c:extLst>
            <c:ext xmlns:c16="http://schemas.microsoft.com/office/drawing/2014/chart" uri="{C3380CC4-5D6E-409C-BE32-E72D297353CC}">
              <c16:uniqueId val="{00000000-FB71-4B8F-997B-091ED2FE7668}"/>
            </c:ext>
          </c:extLst>
        </c:ser>
        <c:ser>
          <c:idx val="1"/>
          <c:order val="1"/>
          <c:tx>
            <c:strRef>
              <c:f>Mesure_différents_crayons!$O$53</c:f>
              <c:strCache>
                <c:ptCount val="1"/>
                <c:pt idx="0">
                  <c:v>2B</c:v>
                </c:pt>
              </c:strCache>
            </c:strRef>
          </c:tx>
          <c:spPr>
            <a:ln w="25400" cap="rnd">
              <a:noFill/>
              <a:round/>
            </a:ln>
            <a:effectLst/>
          </c:spPr>
          <c:marker>
            <c:symbol val="circle"/>
            <c:size val="5"/>
            <c:spPr>
              <a:solidFill>
                <a:schemeClr val="accent2"/>
              </a:solidFill>
              <a:ln w="9525">
                <a:solidFill>
                  <a:schemeClr val="accent2"/>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Mesure_différents_crayons!$P$53:$U$53</c:f>
              <c:numCache>
                <c:formatCode>General</c:formatCode>
                <c:ptCount val="6"/>
                <c:pt idx="0">
                  <c:v>0</c:v>
                </c:pt>
                <c:pt idx="1">
                  <c:v>-3.6447791065383255E-2</c:v>
                </c:pt>
                <c:pt idx="2">
                  <c:v>-0.15235176665330233</c:v>
                </c:pt>
                <c:pt idx="3">
                  <c:v>-0.23242069664882131</c:v>
                </c:pt>
                <c:pt idx="4">
                  <c:v>-0.35840327880960293</c:v>
                </c:pt>
                <c:pt idx="5">
                  <c:v>-0.3951981916946567</c:v>
                </c:pt>
              </c:numCache>
            </c:numRef>
          </c:yVal>
          <c:smooth val="0"/>
          <c:extLst>
            <c:ext xmlns:c16="http://schemas.microsoft.com/office/drawing/2014/chart" uri="{C3380CC4-5D6E-409C-BE32-E72D297353CC}">
              <c16:uniqueId val="{00000001-FB71-4B8F-997B-091ED2FE7668}"/>
            </c:ext>
          </c:extLst>
        </c:ser>
        <c:ser>
          <c:idx val="2"/>
          <c:order val="2"/>
          <c:tx>
            <c:strRef>
              <c:f>Mesure_différents_crayons!$O$54</c:f>
              <c:strCache>
                <c:ptCount val="1"/>
                <c:pt idx="0">
                  <c:v>B</c:v>
                </c:pt>
              </c:strCache>
            </c:strRef>
          </c:tx>
          <c:spPr>
            <a:ln w="25400" cap="rnd">
              <a:noFill/>
              <a:round/>
            </a:ln>
            <a:effectLst/>
          </c:spPr>
          <c:marker>
            <c:symbol val="circle"/>
            <c:size val="5"/>
            <c:spPr>
              <a:solidFill>
                <a:schemeClr val="accent3"/>
              </a:solidFill>
              <a:ln w="9525">
                <a:solidFill>
                  <a:schemeClr val="accent3"/>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Mesure_différents_crayons!$P$54:$U$54</c:f>
              <c:numCache>
                <c:formatCode>General</c:formatCode>
                <c:ptCount val="6"/>
                <c:pt idx="0">
                  <c:v>0</c:v>
                </c:pt>
                <c:pt idx="1">
                  <c:v>-4.8055192559107278E-2</c:v>
                </c:pt>
                <c:pt idx="2">
                  <c:v>-7.0398611529346566E-2</c:v>
                </c:pt>
                <c:pt idx="3">
                  <c:v>-8.3310430602470828E-2</c:v>
                </c:pt>
                <c:pt idx="4">
                  <c:v>-0.11605862949608418</c:v>
                </c:pt>
                <c:pt idx="5">
                  <c:v>-0.13157469753083115</c:v>
                </c:pt>
              </c:numCache>
            </c:numRef>
          </c:yVal>
          <c:smooth val="0"/>
          <c:extLst>
            <c:ext xmlns:c16="http://schemas.microsoft.com/office/drawing/2014/chart" uri="{C3380CC4-5D6E-409C-BE32-E72D297353CC}">
              <c16:uniqueId val="{00000002-FB71-4B8F-997B-091ED2FE7668}"/>
            </c:ext>
          </c:extLst>
        </c:ser>
        <c:ser>
          <c:idx val="3"/>
          <c:order val="3"/>
          <c:tx>
            <c:strRef>
              <c:f>Mesure_différents_crayons!$O$55</c:f>
              <c:strCache>
                <c:ptCount val="1"/>
                <c:pt idx="0">
                  <c:v>HB</c:v>
                </c:pt>
              </c:strCache>
            </c:strRef>
          </c:tx>
          <c:spPr>
            <a:ln w="25400" cap="rnd">
              <a:noFill/>
              <a:round/>
            </a:ln>
            <a:effectLst/>
          </c:spPr>
          <c:marker>
            <c:symbol val="circle"/>
            <c:size val="5"/>
            <c:spPr>
              <a:solidFill>
                <a:schemeClr val="accent4"/>
              </a:solidFill>
              <a:ln w="9525">
                <a:solidFill>
                  <a:schemeClr val="accent4"/>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Mesure_différents_crayons!$P$55:$U$55</c:f>
              <c:numCache>
                <c:formatCode>General</c:formatCode>
                <c:ptCount val="6"/>
                <c:pt idx="0">
                  <c:v>0</c:v>
                </c:pt>
                <c:pt idx="1">
                  <c:v>-2.2812741453669613E-2</c:v>
                </c:pt>
                <c:pt idx="2">
                  <c:v>-4.9910749257752164E-2</c:v>
                </c:pt>
                <c:pt idx="3">
                  <c:v>-7.5551874921830145E-2</c:v>
                </c:pt>
                <c:pt idx="4">
                  <c:v>-0.10455839832931831</c:v>
                </c:pt>
                <c:pt idx="5">
                  <c:v>-0.18163287481207299</c:v>
                </c:pt>
              </c:numCache>
            </c:numRef>
          </c:yVal>
          <c:smooth val="0"/>
          <c:extLst>
            <c:ext xmlns:c16="http://schemas.microsoft.com/office/drawing/2014/chart" uri="{C3380CC4-5D6E-409C-BE32-E72D297353CC}">
              <c16:uniqueId val="{00000003-FB71-4B8F-997B-091ED2FE7668}"/>
            </c:ext>
          </c:extLst>
        </c:ser>
        <c:ser>
          <c:idx val="4"/>
          <c:order val="4"/>
          <c:tx>
            <c:strRef>
              <c:f>Mesure_différents_crayons!$O$56</c:f>
              <c:strCache>
                <c:ptCount val="1"/>
                <c:pt idx="0">
                  <c:v>H</c:v>
                </c:pt>
              </c:strCache>
            </c:strRef>
          </c:tx>
          <c:spPr>
            <a:ln w="25400" cap="rnd">
              <a:noFill/>
              <a:round/>
            </a:ln>
            <a:effectLst/>
          </c:spPr>
          <c:marker>
            <c:symbol val="circle"/>
            <c:size val="5"/>
            <c:spPr>
              <a:solidFill>
                <a:schemeClr val="accent5"/>
              </a:solidFill>
              <a:ln w="9525">
                <a:solidFill>
                  <a:schemeClr val="accent5"/>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Mesure_différents_crayons!$P$56:$U$56</c:f>
              <c:numCache>
                <c:formatCode>General</c:formatCode>
                <c:ptCount val="6"/>
                <c:pt idx="0">
                  <c:v>0</c:v>
                </c:pt>
                <c:pt idx="1">
                  <c:v>0.15675224523017925</c:v>
                </c:pt>
                <c:pt idx="2">
                  <c:v>0.14348221388794186</c:v>
                </c:pt>
                <c:pt idx="3">
                  <c:v>0.13696029507485347</c:v>
                </c:pt>
                <c:pt idx="4">
                  <c:v>0.1115972774683992</c:v>
                </c:pt>
                <c:pt idx="5">
                  <c:v>0</c:v>
                </c:pt>
              </c:numCache>
            </c:numRef>
          </c:yVal>
          <c:smooth val="0"/>
          <c:extLst>
            <c:ext xmlns:c16="http://schemas.microsoft.com/office/drawing/2014/chart" uri="{C3380CC4-5D6E-409C-BE32-E72D297353CC}">
              <c16:uniqueId val="{00000004-FB71-4B8F-997B-091ED2FE7668}"/>
            </c:ext>
          </c:extLst>
        </c:ser>
        <c:ser>
          <c:idx val="5"/>
          <c:order val="5"/>
          <c:tx>
            <c:strRef>
              <c:f>Mesure_différents_crayons!$O$57</c:f>
              <c:strCache>
                <c:ptCount val="1"/>
                <c:pt idx="0">
                  <c:v>2H</c:v>
                </c:pt>
              </c:strCache>
            </c:strRef>
          </c:tx>
          <c:spPr>
            <a:ln w="25400" cap="rnd">
              <a:noFill/>
              <a:round/>
            </a:ln>
            <a:effectLst/>
          </c:spPr>
          <c:marker>
            <c:symbol val="circle"/>
            <c:size val="5"/>
            <c:spPr>
              <a:solidFill>
                <a:schemeClr val="accent6"/>
              </a:solidFill>
              <a:ln w="9525">
                <a:solidFill>
                  <a:schemeClr val="accent6"/>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Mesure_différents_crayons!$P$57:$U$57</c:f>
              <c:numCache>
                <c:formatCode>General</c:formatCode>
                <c:ptCount val="6"/>
                <c:pt idx="0">
                  <c:v>0</c:v>
                </c:pt>
                <c:pt idx="1">
                  <c:v>-0.13049163044770259</c:v>
                </c:pt>
                <c:pt idx="2">
                  <c:v>-0.16673930557206432</c:v>
                </c:pt>
                <c:pt idx="3">
                  <c:v>5.2654517549072896E-2</c:v>
                </c:pt>
                <c:pt idx="4">
                  <c:v>-0.20008716668647727</c:v>
                </c:pt>
                <c:pt idx="5">
                  <c:v>0.17654750001747982</c:v>
                </c:pt>
              </c:numCache>
            </c:numRef>
          </c:yVal>
          <c:smooth val="0"/>
          <c:extLst>
            <c:ext xmlns:c16="http://schemas.microsoft.com/office/drawing/2014/chart" uri="{C3380CC4-5D6E-409C-BE32-E72D297353CC}">
              <c16:uniqueId val="{00000006-FB71-4B8F-997B-091ED2FE7668}"/>
            </c:ext>
          </c:extLst>
        </c:ser>
        <c:ser>
          <c:idx val="6"/>
          <c:order val="6"/>
          <c:tx>
            <c:strRef>
              <c:f>Mesure_différents_crayons!$O$58</c:f>
              <c:strCache>
                <c:ptCount val="1"/>
                <c:pt idx="0">
                  <c:v>3H</c:v>
                </c:pt>
              </c:strCache>
            </c:strRef>
          </c:tx>
          <c:spPr>
            <a:ln w="25400" cap="rnd">
              <a:noFill/>
              <a:round/>
            </a:ln>
            <a:effectLst/>
          </c:spPr>
          <c:marker>
            <c:symbol val="circle"/>
            <c:size val="5"/>
            <c:spPr>
              <a:solidFill>
                <a:schemeClr val="accent1">
                  <a:lumMod val="60000"/>
                </a:schemeClr>
              </a:solidFill>
              <a:ln w="9525">
                <a:solidFill>
                  <a:schemeClr val="accent1">
                    <a:lumMod val="60000"/>
                  </a:schemeClr>
                </a:solidFill>
              </a:ln>
              <a:effectLst/>
            </c:spPr>
          </c:marker>
          <c:xVal>
            <c:numRef>
              <c:f>Mesure_différents_crayons!$P$51:$U$51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xVal>
          <c:yVal>
            <c:numRef>
              <c:f>Mesure_différents_crayons!$P$58:$U$58</c:f>
              <c:numCache>
                <c:formatCode>General</c:formatCode>
                <c:ptCount val="6"/>
                <c:pt idx="0">
                  <c:v>0</c:v>
                </c:pt>
                <c:pt idx="1">
                  <c:v>-0.28574540650113245</c:v>
                </c:pt>
                <c:pt idx="2">
                  <c:v>-0.1666848204589938</c:v>
                </c:pt>
                <c:pt idx="3">
                  <c:v>-0.37504084603273624</c:v>
                </c:pt>
                <c:pt idx="4">
                  <c:v>0</c:v>
                </c:pt>
                <c:pt idx="5">
                  <c:v>0.66673928183597564</c:v>
                </c:pt>
              </c:numCache>
            </c:numRef>
          </c:yVal>
          <c:smooth val="0"/>
          <c:extLst>
            <c:ext xmlns:c16="http://schemas.microsoft.com/office/drawing/2014/chart" uri="{C3380CC4-5D6E-409C-BE32-E72D297353CC}">
              <c16:uniqueId val="{00000007-FB71-4B8F-997B-091ED2FE7668}"/>
            </c:ext>
          </c:extLst>
        </c:ser>
        <c:dLbls>
          <c:showLegendKey val="0"/>
          <c:showVal val="0"/>
          <c:showCatName val="0"/>
          <c:showSerName val="0"/>
          <c:showPercent val="0"/>
          <c:showBubbleSize val="0"/>
        </c:dLbls>
        <c:axId val="541260016"/>
        <c:axId val="541258376"/>
      </c:scatterChart>
      <c:valAx>
        <c:axId val="54126001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58376"/>
        <c:crosses val="autoZero"/>
        <c:crossBetween val="midCat"/>
      </c:valAx>
      <c:valAx>
        <c:axId val="541258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1260016"/>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l-GR"/>
              <a:t>Δ</a:t>
            </a:r>
            <a:r>
              <a:rPr lang="en-GB"/>
              <a:t>R/Ro en fonction de la déformation pour le capteur en tension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7"/>
          <c:order val="7"/>
          <c:tx>
            <c:v>Zone de détérioration</c:v>
          </c:tx>
          <c:spPr>
            <a:pattFill prst="pct25">
              <a:fgClr>
                <a:srgbClr val="FF0000"/>
              </a:fgClr>
              <a:bgClr>
                <a:schemeClr val="bg1"/>
              </a:bgClr>
            </a:pattFill>
            <a:ln>
              <a:noFill/>
            </a:ln>
            <a:effectLst/>
          </c:spPr>
          <c:invertIfNegative val="0"/>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Mesure_différents_crayons!$D$59:$I$59</c:f>
              <c:numCache>
                <c:formatCode>General</c:formatCode>
                <c:ptCount val="6"/>
                <c:pt idx="0">
                  <c:v>0</c:v>
                </c:pt>
                <c:pt idx="1">
                  <c:v>0</c:v>
                </c:pt>
                <c:pt idx="2">
                  <c:v>0</c:v>
                </c:pt>
                <c:pt idx="3">
                  <c:v>3.5</c:v>
                </c:pt>
                <c:pt idx="4">
                  <c:v>3.5</c:v>
                </c:pt>
                <c:pt idx="5">
                  <c:v>3.5</c:v>
                </c:pt>
              </c:numCache>
            </c:numRef>
          </c:val>
          <c:extLst>
            <c:ext xmlns:c16="http://schemas.microsoft.com/office/drawing/2014/chart" uri="{C3380CC4-5D6E-409C-BE32-E72D297353CC}">
              <c16:uniqueId val="{00000018-1B21-4650-AC3F-34EC425D31EE}"/>
            </c:ext>
          </c:extLst>
        </c:ser>
        <c:dLbls>
          <c:showLegendKey val="0"/>
          <c:showVal val="0"/>
          <c:showCatName val="0"/>
          <c:showSerName val="0"/>
          <c:showPercent val="0"/>
          <c:showBubbleSize val="0"/>
        </c:dLbls>
        <c:gapWidth val="0"/>
        <c:axId val="583442648"/>
        <c:axId val="583443632"/>
      </c:barChart>
      <c:lineChart>
        <c:grouping val="stacked"/>
        <c:varyColors val="0"/>
        <c:ser>
          <c:idx val="0"/>
          <c:order val="0"/>
          <c:tx>
            <c:strRef>
              <c:f>Mesure_différents_crayons!$C$42</c:f>
              <c:strCache>
                <c:ptCount val="1"/>
                <c:pt idx="0">
                  <c:v>3B</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Mesure_différents_crayons!$D$42:$I$42</c:f>
              <c:numCache>
                <c:formatCode>General</c:formatCode>
                <c:ptCount val="6"/>
                <c:pt idx="0">
                  <c:v>0</c:v>
                </c:pt>
                <c:pt idx="1">
                  <c:v>6.8627178160076893E-2</c:v>
                </c:pt>
                <c:pt idx="2">
                  <c:v>6.8627178160076893E-2</c:v>
                </c:pt>
                <c:pt idx="3">
                  <c:v>8.8996874000535645E-2</c:v>
                </c:pt>
                <c:pt idx="4">
                  <c:v>0.13966341117905862</c:v>
                </c:pt>
                <c:pt idx="5">
                  <c:v>0.28948889891778723</c:v>
                </c:pt>
              </c:numCache>
            </c:numRef>
          </c:val>
          <c:smooth val="0"/>
          <c:extLst>
            <c:ext xmlns:c16="http://schemas.microsoft.com/office/drawing/2014/chart" uri="{C3380CC4-5D6E-409C-BE32-E72D297353CC}">
              <c16:uniqueId val="{00000000-1B21-4650-AC3F-34EC425D31EE}"/>
            </c:ext>
          </c:extLst>
        </c:ser>
        <c:ser>
          <c:idx val="1"/>
          <c:order val="1"/>
          <c:tx>
            <c:strRef>
              <c:f>Mesure_différents_crayons!$C$43</c:f>
              <c:strCache>
                <c:ptCount val="1"/>
                <c:pt idx="0">
                  <c:v>2B</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Mesure_différents_crayons!$D$43:$I$43</c:f>
              <c:numCache>
                <c:formatCode>General</c:formatCode>
                <c:ptCount val="6"/>
                <c:pt idx="0">
                  <c:v>0</c:v>
                </c:pt>
                <c:pt idx="1">
                  <c:v>5.2586255021323552E-2</c:v>
                </c:pt>
                <c:pt idx="2">
                  <c:v>5.814932726305299E-2</c:v>
                </c:pt>
                <c:pt idx="3">
                  <c:v>9.2797592420781075E-2</c:v>
                </c:pt>
                <c:pt idx="4">
                  <c:v>0.25737685191999016</c:v>
                </c:pt>
                <c:pt idx="5">
                  <c:v>0.59785563744480863</c:v>
                </c:pt>
              </c:numCache>
            </c:numRef>
          </c:val>
          <c:smooth val="0"/>
          <c:extLst>
            <c:ext xmlns:c16="http://schemas.microsoft.com/office/drawing/2014/chart" uri="{C3380CC4-5D6E-409C-BE32-E72D297353CC}">
              <c16:uniqueId val="{00000001-1B21-4650-AC3F-34EC425D31EE}"/>
            </c:ext>
          </c:extLst>
        </c:ser>
        <c:ser>
          <c:idx val="2"/>
          <c:order val="2"/>
          <c:tx>
            <c:strRef>
              <c:f>Mesure_différents_crayons!$C$44</c:f>
              <c:strCache>
                <c:ptCount val="1"/>
                <c:pt idx="0">
                  <c:v>B</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Mesure_différents_crayons!$D$44:$I$44</c:f>
              <c:numCache>
                <c:formatCode>General</c:formatCode>
                <c:ptCount val="6"/>
                <c:pt idx="0">
                  <c:v>0</c:v>
                </c:pt>
                <c:pt idx="1">
                  <c:v>2.4423737199356782E-2</c:v>
                </c:pt>
                <c:pt idx="2">
                  <c:v>2.8991853408427658E-2</c:v>
                </c:pt>
                <c:pt idx="3">
                  <c:v>4.7674935432043701E-2</c:v>
                </c:pt>
                <c:pt idx="4">
                  <c:v>7.9510777456660034E-2</c:v>
                </c:pt>
                <c:pt idx="5">
                  <c:v>0.2485118228403185</c:v>
                </c:pt>
              </c:numCache>
            </c:numRef>
          </c:val>
          <c:smooth val="0"/>
          <c:extLst>
            <c:ext xmlns:c16="http://schemas.microsoft.com/office/drawing/2014/chart" uri="{C3380CC4-5D6E-409C-BE32-E72D297353CC}">
              <c16:uniqueId val="{00000002-1B21-4650-AC3F-34EC425D31EE}"/>
            </c:ext>
          </c:extLst>
        </c:ser>
        <c:ser>
          <c:idx val="3"/>
          <c:order val="3"/>
          <c:tx>
            <c:strRef>
              <c:f>Mesure_différents_crayons!$C$45</c:f>
              <c:strCache>
                <c:ptCount val="1"/>
                <c:pt idx="0">
                  <c:v>HB</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Mesure_différents_crayons!$D$45:$I$45</c:f>
              <c:numCache>
                <c:formatCode>General</c:formatCode>
                <c:ptCount val="6"/>
                <c:pt idx="0">
                  <c:v>0</c:v>
                </c:pt>
                <c:pt idx="1">
                  <c:v>9.1028058272377449E-2</c:v>
                </c:pt>
                <c:pt idx="2">
                  <c:v>0.13224831107496338</c:v>
                </c:pt>
                <c:pt idx="3">
                  <c:v>0.2002617281992306</c:v>
                </c:pt>
                <c:pt idx="4">
                  <c:v>0.33376954699871775</c:v>
                </c:pt>
                <c:pt idx="5">
                  <c:v>0.66753909399743527</c:v>
                </c:pt>
              </c:numCache>
            </c:numRef>
          </c:val>
          <c:smooth val="0"/>
          <c:extLst>
            <c:ext xmlns:c16="http://schemas.microsoft.com/office/drawing/2014/chart" uri="{C3380CC4-5D6E-409C-BE32-E72D297353CC}">
              <c16:uniqueId val="{00000003-1B21-4650-AC3F-34EC425D31EE}"/>
            </c:ext>
          </c:extLst>
        </c:ser>
        <c:ser>
          <c:idx val="4"/>
          <c:order val="4"/>
          <c:tx>
            <c:strRef>
              <c:f>Mesure_différents_crayons!$C$46</c:f>
              <c:strCache>
                <c:ptCount val="1"/>
                <c:pt idx="0">
                  <c:v>H</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Mesure_différents_crayons!$D$46:$I$46</c:f>
              <c:numCache>
                <c:formatCode>General</c:formatCode>
                <c:ptCount val="6"/>
                <c:pt idx="0">
                  <c:v>0</c:v>
                </c:pt>
                <c:pt idx="1">
                  <c:v>8.6211726056678581E-2</c:v>
                </c:pt>
                <c:pt idx="2">
                  <c:v>0.13306164118805086</c:v>
                </c:pt>
                <c:pt idx="3">
                  <c:v>0.13306164118805086</c:v>
                </c:pt>
                <c:pt idx="4">
                  <c:v>0.15802546457921965</c:v>
                </c:pt>
                <c:pt idx="5">
                  <c:v>0.24975604921868647</c:v>
                </c:pt>
              </c:numCache>
            </c:numRef>
          </c:val>
          <c:smooth val="0"/>
          <c:extLst>
            <c:ext xmlns:c16="http://schemas.microsoft.com/office/drawing/2014/chart" uri="{C3380CC4-5D6E-409C-BE32-E72D297353CC}">
              <c16:uniqueId val="{00000004-1B21-4650-AC3F-34EC425D31EE}"/>
            </c:ext>
          </c:extLst>
        </c:ser>
        <c:ser>
          <c:idx val="5"/>
          <c:order val="5"/>
          <c:tx>
            <c:strRef>
              <c:f>Mesure_différents_crayons!$C$47</c:f>
              <c:strCache>
                <c:ptCount val="1"/>
                <c:pt idx="0">
                  <c:v>2H</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Mesure_différents_crayons!$D$47:$I$47</c:f>
              <c:numCache>
                <c:formatCode>General</c:formatCode>
                <c:ptCount val="6"/>
                <c:pt idx="0">
                  <c:v>0</c:v>
                </c:pt>
                <c:pt idx="1">
                  <c:v>0.23093019597513811</c:v>
                </c:pt>
                <c:pt idx="2">
                  <c:v>0.33356583863075528</c:v>
                </c:pt>
                <c:pt idx="3">
                  <c:v>0.33356583863075528</c:v>
                </c:pt>
                <c:pt idx="4">
                  <c:v>0.45486250722375698</c:v>
                </c:pt>
                <c:pt idx="5">
                  <c:v>0.45486250722375698</c:v>
                </c:pt>
              </c:numCache>
            </c:numRef>
          </c:val>
          <c:smooth val="0"/>
          <c:extLst>
            <c:ext xmlns:c16="http://schemas.microsoft.com/office/drawing/2014/chart" uri="{C3380CC4-5D6E-409C-BE32-E72D297353CC}">
              <c16:uniqueId val="{00000006-1B21-4650-AC3F-34EC425D31EE}"/>
            </c:ext>
          </c:extLst>
        </c:ser>
        <c:ser>
          <c:idx val="6"/>
          <c:order val="6"/>
          <c:tx>
            <c:strRef>
              <c:f>Mesure_différents_crayons!$C$48</c:f>
              <c:strCache>
                <c:ptCount val="1"/>
                <c:pt idx="0">
                  <c:v>3H</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numRef>
              <c:f>Mesure_différents_crayons!$D$41:$I$41</c:f>
              <c:numCache>
                <c:formatCode>0.00E+00</c:formatCode>
                <c:ptCount val="6"/>
                <c:pt idx="0" formatCode="General">
                  <c:v>0</c:v>
                </c:pt>
                <c:pt idx="1">
                  <c:v>1.8800000000000002E-3</c:v>
                </c:pt>
                <c:pt idx="2">
                  <c:v>2.3500000000000001E-3</c:v>
                </c:pt>
                <c:pt idx="3">
                  <c:v>3.1333333333333335E-3</c:v>
                </c:pt>
                <c:pt idx="4">
                  <c:v>4.7000000000000002E-3</c:v>
                </c:pt>
                <c:pt idx="5">
                  <c:v>9.4000000000000004E-3</c:v>
                </c:pt>
              </c:numCache>
            </c:numRef>
          </c:cat>
          <c:val>
            <c:numRef>
              <c:f>Mesure_différents_crayons!$D$48:$I$48</c:f>
              <c:numCache>
                <c:formatCode>General</c:formatCode>
                <c:ptCount val="6"/>
                <c:pt idx="0">
                  <c:v>0</c:v>
                </c:pt>
                <c:pt idx="1">
                  <c:v>0.81925252445139818</c:v>
                </c:pt>
                <c:pt idx="2">
                  <c:v>1.0013086409961534</c:v>
                </c:pt>
                <c:pt idx="3">
                  <c:v>1.144352732567032</c:v>
                </c:pt>
                <c:pt idx="4">
                  <c:v>1.3094036074565081</c:v>
                </c:pt>
                <c:pt idx="5">
                  <c:v>0.33376954699871775</c:v>
                </c:pt>
              </c:numCache>
            </c:numRef>
          </c:val>
          <c:smooth val="0"/>
          <c:extLst>
            <c:ext xmlns:c16="http://schemas.microsoft.com/office/drawing/2014/chart" uri="{C3380CC4-5D6E-409C-BE32-E72D297353CC}">
              <c16:uniqueId val="{00000007-1B21-4650-AC3F-34EC425D31EE}"/>
            </c:ext>
          </c:extLst>
        </c:ser>
        <c:dLbls>
          <c:showLegendKey val="0"/>
          <c:showVal val="0"/>
          <c:showCatName val="0"/>
          <c:showSerName val="0"/>
          <c:showPercent val="0"/>
          <c:showBubbleSize val="0"/>
        </c:dLbls>
        <c:marker val="1"/>
        <c:smooth val="0"/>
        <c:axId val="583442648"/>
        <c:axId val="583443632"/>
      </c:lineChart>
      <c:catAx>
        <c:axId val="5834426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Déformation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43632"/>
        <c:crosses val="autoZero"/>
        <c:auto val="1"/>
        <c:lblAlgn val="ctr"/>
        <c:lblOffset val="100"/>
        <c:tickMarkSkip val="1"/>
        <c:noMultiLvlLbl val="0"/>
      </c:catAx>
      <c:valAx>
        <c:axId val="583443632"/>
        <c:scaling>
          <c:orientation val="minMax"/>
          <c:max val="3"/>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l-GR"/>
                  <a:t>Δ</a:t>
                </a:r>
                <a:r>
                  <a:rPr lang="en-GB"/>
                  <a:t>R/Ro </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34426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40341</xdr:colOff>
      <xdr:row>85</xdr:row>
      <xdr:rowOff>53789</xdr:rowOff>
    </xdr:from>
    <xdr:to>
      <xdr:col>12</xdr:col>
      <xdr:colOff>555811</xdr:colOff>
      <xdr:row>112</xdr:row>
      <xdr:rowOff>170329</xdr:rowOff>
    </xdr:to>
    <xdr:graphicFrame macro="">
      <xdr:nvGraphicFramePr>
        <xdr:cNvPr id="3" name="Chart 2">
          <a:extLst>
            <a:ext uri="{FF2B5EF4-FFF2-40B4-BE49-F238E27FC236}">
              <a16:creationId xmlns:a16="http://schemas.microsoft.com/office/drawing/2014/main" id="{88593741-CDA0-4EF6-9E68-DB5071B2AA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116541</xdr:colOff>
      <xdr:row>63</xdr:row>
      <xdr:rowOff>73062</xdr:rowOff>
    </xdr:from>
    <xdr:to>
      <xdr:col>20</xdr:col>
      <xdr:colOff>747657</xdr:colOff>
      <xdr:row>78</xdr:row>
      <xdr:rowOff>126851</xdr:rowOff>
    </xdr:to>
    <xdr:graphicFrame macro="">
      <xdr:nvGraphicFramePr>
        <xdr:cNvPr id="4" name="Chart 3">
          <a:extLst>
            <a:ext uri="{FF2B5EF4-FFF2-40B4-BE49-F238E27FC236}">
              <a16:creationId xmlns:a16="http://schemas.microsoft.com/office/drawing/2014/main" id="{42BEB349-93BD-4C66-B620-28E0732A6D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312420</xdr:colOff>
      <xdr:row>84</xdr:row>
      <xdr:rowOff>64770</xdr:rowOff>
    </xdr:from>
    <xdr:to>
      <xdr:col>21</xdr:col>
      <xdr:colOff>129540</xdr:colOff>
      <xdr:row>100</xdr:row>
      <xdr:rowOff>3810</xdr:rowOff>
    </xdr:to>
    <xdr:graphicFrame macro="">
      <xdr:nvGraphicFramePr>
        <xdr:cNvPr id="5" name="Chart 4">
          <a:extLst>
            <a:ext uri="{FF2B5EF4-FFF2-40B4-BE49-F238E27FC236}">
              <a16:creationId xmlns:a16="http://schemas.microsoft.com/office/drawing/2014/main" id="{34879FF1-0089-457A-A47F-5E77E6DFBA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729340</xdr:colOff>
      <xdr:row>63</xdr:row>
      <xdr:rowOff>0</xdr:rowOff>
    </xdr:from>
    <xdr:to>
      <xdr:col>8</xdr:col>
      <xdr:colOff>129539</xdr:colOff>
      <xdr:row>80</xdr:row>
      <xdr:rowOff>53340</xdr:rowOff>
    </xdr:to>
    <xdr:graphicFrame macro="">
      <xdr:nvGraphicFramePr>
        <xdr:cNvPr id="6" name="Chart 5">
          <a:extLst>
            <a:ext uri="{FF2B5EF4-FFF2-40B4-BE49-F238E27FC236}">
              <a16:creationId xmlns:a16="http://schemas.microsoft.com/office/drawing/2014/main" id="{58604330-A69F-4B68-8837-634D41B83B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15A39B-B92C-4221-8ED7-A2CE39FFFBD7}">
  <dimension ref="A1:Q35"/>
  <sheetViews>
    <sheetView topLeftCell="A28" workbookViewId="0">
      <selection sqref="A1:P1"/>
    </sheetView>
  </sheetViews>
  <sheetFormatPr defaultColWidth="11.5546875" defaultRowHeight="13.8" x14ac:dyDescent="0.25"/>
  <cols>
    <col min="1" max="10" width="11.5546875" style="10"/>
    <col min="11" max="11" width="15" style="10" customWidth="1"/>
    <col min="12" max="16384" width="11.5546875" style="10"/>
  </cols>
  <sheetData>
    <row r="1" spans="1:17" ht="14.4" customHeight="1" x14ac:dyDescent="0.25">
      <c r="A1" s="32" t="s">
        <v>59</v>
      </c>
      <c r="B1" s="32"/>
      <c r="C1" s="32"/>
      <c r="D1" s="32"/>
      <c r="E1" s="32"/>
      <c r="F1" s="32"/>
      <c r="G1" s="32"/>
      <c r="H1" s="32"/>
      <c r="I1" s="32"/>
      <c r="J1" s="32"/>
      <c r="K1" s="32"/>
      <c r="L1" s="32"/>
      <c r="M1" s="32"/>
      <c r="N1" s="32"/>
      <c r="O1" s="32"/>
      <c r="P1" s="32"/>
    </row>
    <row r="2" spans="1:17" x14ac:dyDescent="0.25">
      <c r="J2" s="30" t="s">
        <v>60</v>
      </c>
    </row>
    <row r="3" spans="1:17" x14ac:dyDescent="0.25">
      <c r="J3" s="15" t="s">
        <v>18</v>
      </c>
      <c r="K3" s="15">
        <v>100000</v>
      </c>
      <c r="L3" s="15" t="s">
        <v>19</v>
      </c>
      <c r="M3" s="10">
        <v>5</v>
      </c>
    </row>
    <row r="4" spans="1:17" x14ac:dyDescent="0.25">
      <c r="J4" s="15" t="s">
        <v>20</v>
      </c>
      <c r="K4" s="15">
        <v>1000</v>
      </c>
      <c r="L4" s="15" t="s">
        <v>21</v>
      </c>
      <c r="M4" s="10">
        <f>10*1000</f>
        <v>10000</v>
      </c>
    </row>
    <row r="5" spans="1:17" x14ac:dyDescent="0.25">
      <c r="J5" s="10" t="s">
        <v>22</v>
      </c>
      <c r="K5" s="10">
        <v>100000</v>
      </c>
      <c r="L5" s="15"/>
    </row>
    <row r="6" spans="1:17" x14ac:dyDescent="0.25">
      <c r="L6" s="15"/>
    </row>
    <row r="7" spans="1:17" x14ac:dyDescent="0.25">
      <c r="J7" s="30" t="s">
        <v>64</v>
      </c>
      <c r="L7" s="1" t="s">
        <v>27</v>
      </c>
      <c r="M7" s="1">
        <v>0.45</v>
      </c>
      <c r="N7" s="1" t="s">
        <v>3</v>
      </c>
      <c r="O7" s="1">
        <v>1.05</v>
      </c>
      <c r="P7" s="1" t="s">
        <v>28</v>
      </c>
      <c r="Q7" s="1">
        <v>0.3</v>
      </c>
    </row>
    <row r="8" spans="1:17" x14ac:dyDescent="0.25">
      <c r="L8" s="1" t="s">
        <v>29</v>
      </c>
      <c r="M8" s="1">
        <v>2.35</v>
      </c>
      <c r="N8" s="1" t="s">
        <v>30</v>
      </c>
      <c r="O8" s="1">
        <v>0.2</v>
      </c>
      <c r="P8" s="1"/>
      <c r="Q8" s="1"/>
    </row>
    <row r="9" spans="1:17" x14ac:dyDescent="0.25">
      <c r="L9" s="15"/>
    </row>
    <row r="10" spans="1:17" x14ac:dyDescent="0.25">
      <c r="J10" s="30" t="s">
        <v>62</v>
      </c>
      <c r="M10" s="15" t="s">
        <v>61</v>
      </c>
    </row>
    <row r="11" spans="1:17" x14ac:dyDescent="0.25">
      <c r="J11" s="30" t="s">
        <v>25</v>
      </c>
      <c r="L11" s="15"/>
      <c r="M11" s="10" t="s">
        <v>26</v>
      </c>
    </row>
    <row r="12" spans="1:17" x14ac:dyDescent="0.25">
      <c r="L12" s="15"/>
    </row>
    <row r="14" spans="1:17" x14ac:dyDescent="0.25">
      <c r="L14" s="15"/>
    </row>
    <row r="15" spans="1:17" x14ac:dyDescent="0.25">
      <c r="A15" s="1"/>
      <c r="B15" s="1"/>
      <c r="D15" s="33" t="s">
        <v>10</v>
      </c>
      <c r="E15" s="34"/>
      <c r="F15" s="34"/>
      <c r="G15" s="34"/>
      <c r="H15" s="35"/>
      <c r="L15" s="33" t="s">
        <v>10</v>
      </c>
      <c r="M15" s="34"/>
      <c r="N15" s="34"/>
      <c r="O15" s="34"/>
      <c r="P15" s="35"/>
    </row>
    <row r="16" spans="1:17" x14ac:dyDescent="0.25">
      <c r="A16" s="7" t="s">
        <v>0</v>
      </c>
      <c r="B16" s="1"/>
      <c r="C16" s="2" t="s">
        <v>15</v>
      </c>
      <c r="D16" s="2">
        <v>5</v>
      </c>
      <c r="E16" s="2">
        <v>4</v>
      </c>
      <c r="F16" s="2">
        <v>3</v>
      </c>
      <c r="G16" s="2">
        <v>2</v>
      </c>
      <c r="H16" s="2">
        <v>1</v>
      </c>
      <c r="J16" s="1"/>
      <c r="K16" s="2" t="s">
        <v>24</v>
      </c>
      <c r="L16" s="2">
        <v>5</v>
      </c>
      <c r="M16" s="2">
        <v>4</v>
      </c>
      <c r="N16" s="2">
        <v>3</v>
      </c>
      <c r="O16" s="2">
        <v>2</v>
      </c>
      <c r="P16" s="2">
        <f>1/1</f>
        <v>1</v>
      </c>
    </row>
    <row r="17" spans="1:16" ht="27.6" x14ac:dyDescent="0.25">
      <c r="A17" s="37">
        <v>1</v>
      </c>
      <c r="B17" s="9" t="s">
        <v>12</v>
      </c>
      <c r="C17" s="4">
        <v>0.3</v>
      </c>
      <c r="D17" s="4">
        <v>0.35</v>
      </c>
      <c r="E17" s="4">
        <v>0.32</v>
      </c>
      <c r="F17" s="21">
        <v>0.25</v>
      </c>
      <c r="G17" s="21">
        <v>0.23</v>
      </c>
      <c r="H17" s="4">
        <v>0.15</v>
      </c>
      <c r="J17" s="14" t="s">
        <v>23</v>
      </c>
      <c r="K17" s="16">
        <f t="shared" ref="K17:P17" si="0">($K$3/$K$4)*(($K$4+$K$5)*$M$3/C17)-$K$3-$M$4</f>
        <v>168223333.33333334</v>
      </c>
      <c r="L17" s="16">
        <f t="shared" si="0"/>
        <v>144175714.2857143</v>
      </c>
      <c r="M17" s="16">
        <f t="shared" si="0"/>
        <v>157702500</v>
      </c>
      <c r="N17" s="16">
        <f t="shared" si="0"/>
        <v>201890000</v>
      </c>
      <c r="O17" s="16">
        <f t="shared" si="0"/>
        <v>219455217.39130434</v>
      </c>
      <c r="P17" s="16">
        <f t="shared" si="0"/>
        <v>336556666.66666669</v>
      </c>
    </row>
    <row r="18" spans="1:16" ht="41.4" x14ac:dyDescent="0.25">
      <c r="A18" s="37"/>
      <c r="B18" s="9" t="s">
        <v>16</v>
      </c>
      <c r="C18" s="13"/>
      <c r="D18" s="4">
        <v>0.3</v>
      </c>
      <c r="E18" s="4">
        <v>0.3</v>
      </c>
      <c r="F18" s="21">
        <v>0.3</v>
      </c>
      <c r="G18" s="21">
        <v>0.24</v>
      </c>
      <c r="H18" s="4">
        <v>0.18</v>
      </c>
      <c r="J18" s="14" t="s">
        <v>17</v>
      </c>
      <c r="K18" s="4">
        <f>(K17-$K$17)/$K$17</f>
        <v>0</v>
      </c>
      <c r="L18" s="4">
        <f t="shared" ref="L18:P18" si="1">(L17-$K$17)/$K$17</f>
        <v>-0.1429505560918167</v>
      </c>
      <c r="M18" s="4">
        <f t="shared" si="1"/>
        <v>-6.2540868290169874E-2</v>
      </c>
      <c r="N18" s="4">
        <f t="shared" si="1"/>
        <v>0.20013077852854333</v>
      </c>
      <c r="O18" s="4">
        <f t="shared" si="1"/>
        <v>0.30454683689126161</v>
      </c>
      <c r="P18" s="4">
        <f t="shared" si="1"/>
        <v>1.0006538926427171</v>
      </c>
    </row>
    <row r="19" spans="1:16" x14ac:dyDescent="0.25">
      <c r="A19" s="8"/>
      <c r="C19" s="1"/>
      <c r="D19" s="1"/>
      <c r="E19" s="1"/>
      <c r="F19" s="1"/>
      <c r="G19" s="1"/>
      <c r="H19" s="1"/>
    </row>
    <row r="20" spans="1:16" ht="27.6" x14ac:dyDescent="0.25">
      <c r="A20" s="37">
        <v>2</v>
      </c>
      <c r="B20" s="9" t="s">
        <v>12</v>
      </c>
      <c r="C20" s="4">
        <v>0.35</v>
      </c>
      <c r="D20" s="4">
        <v>0.3</v>
      </c>
      <c r="E20" s="4">
        <v>0.22</v>
      </c>
      <c r="F20" s="21">
        <v>0.15</v>
      </c>
      <c r="G20" s="21">
        <v>0.12</v>
      </c>
      <c r="H20" s="4">
        <v>0.14000000000000001</v>
      </c>
      <c r="J20" s="14" t="s">
        <v>23</v>
      </c>
      <c r="K20" s="16">
        <f t="shared" ref="K20:P20" si="2">($K$3/$K$4)*(($K$4+$K$5)*$M$3/C20)-$K$3-$M$4</f>
        <v>144175714.2857143</v>
      </c>
      <c r="L20" s="16">
        <f t="shared" si="2"/>
        <v>168223333.33333334</v>
      </c>
      <c r="M20" s="16">
        <f t="shared" si="2"/>
        <v>229435454.54545453</v>
      </c>
      <c r="N20" s="16">
        <f t="shared" si="2"/>
        <v>336556666.66666669</v>
      </c>
      <c r="O20" s="16">
        <f t="shared" si="2"/>
        <v>420723333.33333337</v>
      </c>
      <c r="P20" s="16">
        <f t="shared" si="2"/>
        <v>360604285.71428567</v>
      </c>
    </row>
    <row r="21" spans="1:16" ht="41.4" x14ac:dyDescent="0.25">
      <c r="A21" s="37"/>
      <c r="B21" s="9" t="s">
        <v>16</v>
      </c>
      <c r="C21" s="13"/>
      <c r="D21" s="4">
        <v>0.35</v>
      </c>
      <c r="E21" s="4">
        <v>0.31</v>
      </c>
      <c r="F21" s="21">
        <v>0.3</v>
      </c>
      <c r="G21" s="21">
        <v>0.18</v>
      </c>
      <c r="H21" s="4">
        <v>0.23</v>
      </c>
      <c r="J21" s="14" t="s">
        <v>17</v>
      </c>
      <c r="K21" s="4">
        <f>(K20-$K$20)/$K$20</f>
        <v>0</v>
      </c>
      <c r="L21" s="4">
        <f t="shared" ref="L21:P21" si="3">(L20-$K$20)/$K$20</f>
        <v>0.16679382631643264</v>
      </c>
      <c r="M21" s="4">
        <f t="shared" si="3"/>
        <v>0.59135992966735196</v>
      </c>
      <c r="N21" s="4">
        <f t="shared" si="3"/>
        <v>1.3343506105314613</v>
      </c>
      <c r="O21" s="4">
        <f t="shared" si="3"/>
        <v>1.9181290026389759</v>
      </c>
      <c r="P21" s="4">
        <f t="shared" si="3"/>
        <v>1.5011444368478934</v>
      </c>
    </row>
    <row r="22" spans="1:16" x14ac:dyDescent="0.25">
      <c r="A22" s="12"/>
    </row>
    <row r="23" spans="1:16" ht="27.6" x14ac:dyDescent="0.25">
      <c r="A23" s="36">
        <v>3</v>
      </c>
      <c r="B23" s="9" t="s">
        <v>12</v>
      </c>
      <c r="C23" s="4">
        <v>0.51</v>
      </c>
      <c r="D23" s="4">
        <v>0.45</v>
      </c>
      <c r="E23" s="4">
        <v>0.4</v>
      </c>
      <c r="F23" s="21">
        <v>0.39</v>
      </c>
      <c r="G23" s="21">
        <v>0.37</v>
      </c>
      <c r="H23" s="4">
        <v>0.3</v>
      </c>
      <c r="J23" s="14" t="s">
        <v>23</v>
      </c>
      <c r="K23" s="16">
        <f t="shared" ref="K23:P23" si="4">($K$3/$K$4)*(($K$4+$K$5)*$M$3/C23)-$K$3-$M$4</f>
        <v>98909607.843137249</v>
      </c>
      <c r="L23" s="16">
        <f t="shared" si="4"/>
        <v>112112222.22222222</v>
      </c>
      <c r="M23" s="16">
        <f t="shared" si="4"/>
        <v>126140000</v>
      </c>
      <c r="N23" s="16">
        <f t="shared" si="4"/>
        <v>129377179.48717947</v>
      </c>
      <c r="O23" s="16">
        <f t="shared" si="4"/>
        <v>136376486.48648649</v>
      </c>
      <c r="P23" s="16">
        <f t="shared" si="4"/>
        <v>168223333.33333334</v>
      </c>
    </row>
    <row r="24" spans="1:16" ht="41.4" x14ac:dyDescent="0.25">
      <c r="A24" s="36"/>
      <c r="B24" s="9" t="s">
        <v>16</v>
      </c>
      <c r="C24" s="13"/>
      <c r="D24" s="4">
        <v>0.51</v>
      </c>
      <c r="E24" s="4">
        <v>0.45</v>
      </c>
      <c r="F24" s="21">
        <v>0.5</v>
      </c>
      <c r="G24" s="21">
        <v>0.39</v>
      </c>
      <c r="H24" s="4">
        <v>0.33</v>
      </c>
      <c r="J24" s="14" t="s">
        <v>17</v>
      </c>
      <c r="K24" s="4">
        <f>(K23-$K$17)/$K$17</f>
        <v>-0.41203395579405999</v>
      </c>
      <c r="L24" s="4">
        <f t="shared" ref="L24" si="5">(L23-$K$17)/$K$17</f>
        <v>-0.33355129754757235</v>
      </c>
      <c r="M24" s="4">
        <f t="shared" ref="M24" si="6">(M23-$K$17)/$K$17</f>
        <v>-0.25016347316067927</v>
      </c>
      <c r="N24" s="4">
        <f t="shared" ref="N24" si="7">(N23-$K$17)/$K$17</f>
        <v>-0.23092012907139636</v>
      </c>
      <c r="O24" s="4">
        <f t="shared" ref="O24" si="8">(O23-$K$17)/$K$17</f>
        <v>-0.18931289860808159</v>
      </c>
      <c r="P24" s="4">
        <f t="shared" ref="P24" si="9">(P23-$K$17)/$K$17</f>
        <v>0</v>
      </c>
    </row>
    <row r="25" spans="1:16" x14ac:dyDescent="0.25">
      <c r="A25" s="12"/>
    </row>
    <row r="26" spans="1:16" ht="27.6" x14ac:dyDescent="0.25">
      <c r="A26" s="36">
        <v>4</v>
      </c>
      <c r="B26" s="9" t="s">
        <v>12</v>
      </c>
      <c r="C26" s="4">
        <v>0.6</v>
      </c>
      <c r="D26" s="4">
        <v>0.55000000000000004</v>
      </c>
      <c r="E26" s="4">
        <v>0.53</v>
      </c>
      <c r="F26" s="21">
        <v>0.5</v>
      </c>
      <c r="G26" s="21">
        <v>0.45</v>
      </c>
      <c r="H26" s="4">
        <v>0.36</v>
      </c>
      <c r="J26" s="14" t="s">
        <v>23</v>
      </c>
      <c r="K26" s="16">
        <f t="shared" ref="K26:P26" si="10">($K$3/$K$4)*(($K$4+$K$5)*$M$3/C26)-$K$3-$M$4</f>
        <v>84056666.666666672</v>
      </c>
      <c r="L26" s="16">
        <f t="shared" si="10"/>
        <v>91708181.818181813</v>
      </c>
      <c r="M26" s="16">
        <f t="shared" si="10"/>
        <v>95173018.867924511</v>
      </c>
      <c r="N26" s="16">
        <f t="shared" si="10"/>
        <v>100890000</v>
      </c>
      <c r="O26" s="16">
        <f t="shared" si="10"/>
        <v>112112222.22222222</v>
      </c>
      <c r="P26" s="16">
        <f t="shared" si="10"/>
        <v>140167777.77777776</v>
      </c>
    </row>
    <row r="27" spans="1:16" ht="41.4" x14ac:dyDescent="0.25">
      <c r="A27" s="36"/>
      <c r="B27" s="9" t="s">
        <v>16</v>
      </c>
      <c r="C27" s="13"/>
      <c r="D27" s="4">
        <v>0.6</v>
      </c>
      <c r="E27" s="4">
        <v>0.6</v>
      </c>
      <c r="F27" s="21">
        <v>0.57999999999999996</v>
      </c>
      <c r="G27" s="21">
        <v>0.52</v>
      </c>
      <c r="H27" s="4">
        <v>0.48</v>
      </c>
      <c r="J27" s="14" t="s">
        <v>17</v>
      </c>
      <c r="K27" s="4">
        <f>(K26-$K$26)/$K$26</f>
        <v>0</v>
      </c>
      <c r="L27" s="4">
        <f t="shared" ref="L27:P27" si="11">(L26-$K$26)/$K$26</f>
        <v>9.1028058272377449E-2</v>
      </c>
      <c r="M27" s="4">
        <f t="shared" si="11"/>
        <v>0.13224831107496338</v>
      </c>
      <c r="N27" s="4">
        <f t="shared" si="11"/>
        <v>0.2002617281992306</v>
      </c>
      <c r="O27" s="4">
        <f t="shared" si="11"/>
        <v>0.33376954699871775</v>
      </c>
      <c r="P27" s="4">
        <f t="shared" si="11"/>
        <v>0.66753909399743527</v>
      </c>
    </row>
    <row r="28" spans="1:16" x14ac:dyDescent="0.25">
      <c r="A28" s="12"/>
    </row>
    <row r="29" spans="1:16" ht="27.6" x14ac:dyDescent="0.25">
      <c r="A29" s="36">
        <v>5</v>
      </c>
      <c r="B29" s="9" t="s">
        <v>12</v>
      </c>
      <c r="C29" s="4">
        <v>0.42</v>
      </c>
      <c r="D29" s="4">
        <v>0.38</v>
      </c>
      <c r="E29" s="4">
        <v>0.36</v>
      </c>
      <c r="F29" s="21">
        <v>0.35</v>
      </c>
      <c r="G29" s="21">
        <v>0.32</v>
      </c>
      <c r="H29" s="4">
        <v>0.24</v>
      </c>
      <c r="J29" s="9" t="s">
        <v>12</v>
      </c>
      <c r="K29" s="16">
        <f t="shared" ref="K29:P29" si="12">($K$3/$K$4)*(($K$4+$K$5)*$M$3/C29)-$K$3-$M$4</f>
        <v>120128095.23809524</v>
      </c>
      <c r="L29" s="16">
        <f t="shared" si="12"/>
        <v>132784736.84210525</v>
      </c>
      <c r="M29" s="16">
        <f t="shared" si="12"/>
        <v>140167777.77777776</v>
      </c>
      <c r="N29" s="16">
        <f t="shared" si="12"/>
        <v>144175714.2857143</v>
      </c>
      <c r="O29" s="16">
        <f t="shared" si="12"/>
        <v>157702500</v>
      </c>
      <c r="P29" s="16">
        <f t="shared" si="12"/>
        <v>210306666.66666669</v>
      </c>
    </row>
    <row r="30" spans="1:16" ht="41.4" x14ac:dyDescent="0.25">
      <c r="A30" s="36"/>
      <c r="B30" s="9" t="s">
        <v>16</v>
      </c>
      <c r="C30" s="13"/>
      <c r="D30" s="4">
        <v>0.42</v>
      </c>
      <c r="E30" s="4">
        <v>0.42</v>
      </c>
      <c r="F30" s="21">
        <v>0.42</v>
      </c>
      <c r="G30" s="21">
        <v>0.38</v>
      </c>
      <c r="H30" s="4">
        <v>0.3</v>
      </c>
      <c r="J30" s="9" t="s">
        <v>14</v>
      </c>
      <c r="K30" s="4">
        <f>(K29-$K$26)/$K$26</f>
        <v>0.4291322747126371</v>
      </c>
      <c r="L30" s="4">
        <f t="shared" ref="L30:P30" si="13">(L29-$K$26)/$K$26</f>
        <v>0.57970500268198333</v>
      </c>
      <c r="M30" s="4">
        <f t="shared" si="13"/>
        <v>0.66753909399743527</v>
      </c>
      <c r="N30" s="4">
        <f t="shared" si="13"/>
        <v>0.71522045785439536</v>
      </c>
      <c r="O30" s="4">
        <f t="shared" si="13"/>
        <v>0.87614506087163413</v>
      </c>
      <c r="P30" s="4">
        <f t="shared" si="13"/>
        <v>1.5019629614942303</v>
      </c>
    </row>
    <row r="31" spans="1:16" x14ac:dyDescent="0.25">
      <c r="A31" s="12"/>
    </row>
    <row r="32" spans="1:16" ht="27.6" x14ac:dyDescent="0.25">
      <c r="A32" s="36">
        <v>6</v>
      </c>
      <c r="B32" s="9" t="s">
        <v>12</v>
      </c>
      <c r="C32" s="4">
        <v>1.34</v>
      </c>
      <c r="D32" s="4">
        <v>1.28</v>
      </c>
      <c r="E32" s="4">
        <v>1.26</v>
      </c>
      <c r="F32" s="4">
        <v>1.21</v>
      </c>
      <c r="G32" s="21">
        <v>1.1299999999999999</v>
      </c>
      <c r="H32" s="21">
        <v>0.88</v>
      </c>
      <c r="J32" s="9" t="s">
        <v>12</v>
      </c>
      <c r="K32" s="16">
        <f t="shared" ref="K32:P32" si="14">($K$3/$K$4)*(($K$4+$K$5)*$M$3/C32)-$K$3-$M$4</f>
        <v>37576567.164179102</v>
      </c>
      <c r="L32" s="16">
        <f t="shared" si="14"/>
        <v>39343125</v>
      </c>
      <c r="M32" s="16">
        <f t="shared" si="14"/>
        <v>39969365.079365075</v>
      </c>
      <c r="N32" s="16">
        <f t="shared" si="14"/>
        <v>41625537.190082647</v>
      </c>
      <c r="O32" s="16">
        <f t="shared" si="14"/>
        <v>44580265.486725673</v>
      </c>
      <c r="P32" s="16">
        <f t="shared" si="14"/>
        <v>57276363.636363633</v>
      </c>
    </row>
    <row r="33" spans="1:16" ht="41.4" x14ac:dyDescent="0.25">
      <c r="A33" s="36"/>
      <c r="B33" s="9" t="s">
        <v>16</v>
      </c>
      <c r="C33" s="13"/>
      <c r="D33" s="4">
        <v>1.34</v>
      </c>
      <c r="E33" s="4">
        <v>1.34</v>
      </c>
      <c r="F33" s="4">
        <v>1.34</v>
      </c>
      <c r="G33" s="21">
        <v>1.32</v>
      </c>
      <c r="H33" s="21">
        <v>1.1200000000000001</v>
      </c>
      <c r="J33" s="9" t="s">
        <v>13</v>
      </c>
      <c r="K33" s="4">
        <f>(K32-$K$26)/$K$26</f>
        <v>-0.55296148831130865</v>
      </c>
      <c r="L33" s="4">
        <f t="shared" ref="L33:P33" si="15">(L32-$K$26)/$K$26</f>
        <v>-0.53194521552920648</v>
      </c>
      <c r="M33" s="4">
        <f t="shared" si="15"/>
        <v>-0.52449500242655667</v>
      </c>
      <c r="N33" s="4">
        <f t="shared" si="15"/>
        <v>-0.50479195951045752</v>
      </c>
      <c r="O33" s="4">
        <f t="shared" si="15"/>
        <v>-0.46964033604244354</v>
      </c>
      <c r="P33" s="4">
        <f t="shared" si="15"/>
        <v>-0.31859820395332161</v>
      </c>
    </row>
    <row r="35" spans="1:16" x14ac:dyDescent="0.25">
      <c r="B35" s="10" t="s">
        <v>40</v>
      </c>
    </row>
  </sheetData>
  <mergeCells count="9">
    <mergeCell ref="A1:P1"/>
    <mergeCell ref="L15:P15"/>
    <mergeCell ref="A26:A27"/>
    <mergeCell ref="A29:A30"/>
    <mergeCell ref="A32:A33"/>
    <mergeCell ref="A17:A18"/>
    <mergeCell ref="A20:A21"/>
    <mergeCell ref="A23:A24"/>
    <mergeCell ref="D15:H15"/>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22CB3B-6949-485A-BD26-0AE53459D1FC}">
  <dimension ref="A1:V65"/>
  <sheetViews>
    <sheetView topLeftCell="C36" zoomScale="70" zoomScaleNormal="70" workbookViewId="0">
      <selection activeCell="M68" sqref="M68"/>
    </sheetView>
  </sheetViews>
  <sheetFormatPr defaultColWidth="11.5546875" defaultRowHeight="13.8" x14ac:dyDescent="0.3"/>
  <cols>
    <col min="1" max="1" width="14.109375" style="1" customWidth="1"/>
    <col min="2" max="16384" width="11.5546875" style="1"/>
  </cols>
  <sheetData>
    <row r="1" spans="1:21" x14ac:dyDescent="0.3">
      <c r="A1" s="45" t="s">
        <v>7</v>
      </c>
      <c r="B1" s="45"/>
      <c r="C1" s="45"/>
      <c r="D1" s="45"/>
      <c r="E1" s="45"/>
      <c r="F1" s="45"/>
      <c r="G1" s="45"/>
      <c r="H1" s="45"/>
      <c r="I1" s="45"/>
      <c r="J1" s="45"/>
      <c r="K1" s="45"/>
      <c r="L1" s="45"/>
      <c r="M1" s="45"/>
      <c r="N1" s="45"/>
      <c r="O1" s="45"/>
      <c r="P1" s="45"/>
      <c r="Q1" s="45"/>
      <c r="R1" s="45"/>
      <c r="S1" s="45"/>
      <c r="T1" s="45"/>
      <c r="U1" s="45"/>
    </row>
    <row r="2" spans="1:21" x14ac:dyDescent="0.3">
      <c r="A2" s="45"/>
      <c r="B2" s="45"/>
      <c r="C2" s="45"/>
      <c r="D2" s="45"/>
      <c r="E2" s="45"/>
      <c r="F2" s="45"/>
      <c r="G2" s="45"/>
      <c r="H2" s="45"/>
      <c r="I2" s="45"/>
      <c r="J2" s="45"/>
      <c r="K2" s="45"/>
      <c r="L2" s="45"/>
      <c r="M2" s="45"/>
      <c r="N2" s="45"/>
      <c r="O2" s="45"/>
      <c r="P2" s="45"/>
      <c r="Q2" s="45"/>
      <c r="R2" s="45"/>
      <c r="S2" s="45"/>
      <c r="T2" s="45"/>
      <c r="U2" s="45"/>
    </row>
    <row r="4" spans="1:21" x14ac:dyDescent="0.3">
      <c r="A4" s="5" t="s">
        <v>6</v>
      </c>
    </row>
    <row r="5" spans="1:21" ht="27.6" x14ac:dyDescent="0.3">
      <c r="A5" s="5"/>
      <c r="N5" s="27" t="s">
        <v>53</v>
      </c>
      <c r="O5" s="1" t="s">
        <v>54</v>
      </c>
    </row>
    <row r="6" spans="1:21" x14ac:dyDescent="0.3">
      <c r="A6" s="5"/>
      <c r="N6" s="5" t="s">
        <v>55</v>
      </c>
      <c r="O6" s="28">
        <v>1.8800000000000001E-2</v>
      </c>
      <c r="P6" s="1" t="s">
        <v>58</v>
      </c>
    </row>
    <row r="7" spans="1:21" x14ac:dyDescent="0.3">
      <c r="N7" s="5" t="s">
        <v>56</v>
      </c>
      <c r="O7" s="1" t="s">
        <v>57</v>
      </c>
    </row>
    <row r="8" spans="1:21" x14ac:dyDescent="0.3">
      <c r="N8" s="5" t="s">
        <v>63</v>
      </c>
      <c r="P8" s="1" t="s">
        <v>27</v>
      </c>
      <c r="Q8" s="1">
        <v>0.45</v>
      </c>
      <c r="R8" s="1" t="s">
        <v>3</v>
      </c>
      <c r="S8" s="1">
        <v>1.05</v>
      </c>
      <c r="T8" s="1" t="s">
        <v>28</v>
      </c>
      <c r="U8" s="1">
        <v>0.3</v>
      </c>
    </row>
    <row r="9" spans="1:21" x14ac:dyDescent="0.3">
      <c r="N9" s="5"/>
      <c r="P9" s="1" t="s">
        <v>29</v>
      </c>
      <c r="Q9" s="1">
        <v>2.35</v>
      </c>
      <c r="R9" s="1" t="s">
        <v>30</v>
      </c>
      <c r="S9" s="1">
        <v>0.2</v>
      </c>
    </row>
    <row r="15" spans="1:21" x14ac:dyDescent="0.3">
      <c r="A15" s="49" t="s">
        <v>46</v>
      </c>
      <c r="B15" s="49"/>
      <c r="C15" s="49"/>
      <c r="D15" s="49"/>
      <c r="E15" s="49"/>
      <c r="F15" s="49"/>
      <c r="G15" s="49"/>
      <c r="H15" s="49"/>
      <c r="I15" s="49"/>
      <c r="M15" s="49" t="s">
        <v>52</v>
      </c>
      <c r="N15" s="49"/>
      <c r="O15" s="49"/>
      <c r="P15" s="49"/>
      <c r="Q15" s="49"/>
      <c r="R15" s="49"/>
      <c r="S15" s="49"/>
      <c r="T15" s="49"/>
      <c r="U15" s="49"/>
    </row>
    <row r="17" spans="1:21" x14ac:dyDescent="0.3">
      <c r="A17" s="44" t="s">
        <v>8</v>
      </c>
      <c r="B17" s="44"/>
      <c r="C17" s="44"/>
      <c r="D17" s="44"/>
      <c r="E17" s="44"/>
      <c r="F17" s="44"/>
      <c r="G17" s="44"/>
      <c r="H17" s="44"/>
      <c r="I17" s="44"/>
      <c r="M17" s="44" t="s">
        <v>8</v>
      </c>
      <c r="N17" s="44"/>
      <c r="O17" s="44"/>
      <c r="P17" s="44"/>
      <c r="Q17" s="44"/>
      <c r="R17" s="44"/>
      <c r="S17" s="44"/>
      <c r="T17" s="44"/>
      <c r="U17" s="44"/>
    </row>
    <row r="19" spans="1:21" x14ac:dyDescent="0.3">
      <c r="D19" s="33" t="s">
        <v>10</v>
      </c>
      <c r="E19" s="34"/>
      <c r="F19" s="34"/>
      <c r="G19" s="34"/>
      <c r="H19" s="34"/>
      <c r="I19" s="35"/>
      <c r="P19" s="33" t="s">
        <v>10</v>
      </c>
      <c r="Q19" s="34"/>
      <c r="R19" s="34"/>
      <c r="S19" s="34"/>
      <c r="T19" s="34"/>
      <c r="U19" s="35"/>
    </row>
    <row r="20" spans="1:21" x14ac:dyDescent="0.3">
      <c r="A20" s="6" t="s">
        <v>0</v>
      </c>
      <c r="D20" s="2" t="s">
        <v>45</v>
      </c>
      <c r="E20" s="2">
        <v>5</v>
      </c>
      <c r="F20" s="2">
        <v>4</v>
      </c>
      <c r="G20" s="2">
        <v>3</v>
      </c>
      <c r="H20" s="2">
        <v>2</v>
      </c>
      <c r="I20" s="2">
        <v>1</v>
      </c>
      <c r="M20" s="18" t="s">
        <v>0</v>
      </c>
      <c r="P20" s="2" t="s">
        <v>45</v>
      </c>
      <c r="Q20" s="2">
        <v>5</v>
      </c>
      <c r="R20" s="2">
        <v>4</v>
      </c>
      <c r="S20" s="2">
        <v>3</v>
      </c>
      <c r="T20" s="2">
        <v>2</v>
      </c>
      <c r="U20" s="2">
        <v>1</v>
      </c>
    </row>
    <row r="21" spans="1:21" x14ac:dyDescent="0.3">
      <c r="A21" s="36">
        <v>1</v>
      </c>
      <c r="B21" s="41" t="s">
        <v>1</v>
      </c>
      <c r="C21" s="3" t="s">
        <v>42</v>
      </c>
      <c r="D21" s="4">
        <v>0</v>
      </c>
      <c r="E21" s="4">
        <v>0.81925252445139818</v>
      </c>
      <c r="F21" s="4">
        <v>1.0013086409961534</v>
      </c>
      <c r="G21" s="4">
        <v>1.144352732567032</v>
      </c>
      <c r="H21" s="4">
        <v>1.3094036074565081</v>
      </c>
      <c r="I21" s="4">
        <v>0.33376954699871775</v>
      </c>
      <c r="M21" s="36">
        <v>1</v>
      </c>
      <c r="N21" s="41" t="s">
        <v>1</v>
      </c>
      <c r="O21" s="3" t="s">
        <v>42</v>
      </c>
      <c r="P21" s="4">
        <v>0</v>
      </c>
      <c r="Q21" s="4">
        <v>-0.2143884509295261</v>
      </c>
      <c r="R21" s="4">
        <v>0.10004794376711222</v>
      </c>
      <c r="S21" s="4">
        <v>0</v>
      </c>
      <c r="T21" s="4">
        <v>0.46689040424652362</v>
      </c>
      <c r="U21" s="4">
        <v>0.57170253581206942</v>
      </c>
    </row>
    <row r="22" spans="1:21" x14ac:dyDescent="0.3">
      <c r="A22" s="36"/>
      <c r="B22" s="42"/>
      <c r="C22" s="3" t="s">
        <v>5</v>
      </c>
      <c r="D22" s="4">
        <v>0</v>
      </c>
      <c r="E22" s="4">
        <v>0.23093019597513811</v>
      </c>
      <c r="F22" s="4">
        <v>0.33356583863075528</v>
      </c>
      <c r="G22" s="4">
        <v>0.33356583863075528</v>
      </c>
      <c r="H22" s="4">
        <v>0.45486250722375698</v>
      </c>
      <c r="I22" s="4">
        <v>0.45486250722375698</v>
      </c>
      <c r="M22" s="36"/>
      <c r="N22" s="42"/>
      <c r="O22" s="3" t="s">
        <v>5</v>
      </c>
      <c r="P22" s="4">
        <v>0</v>
      </c>
      <c r="Q22" s="4">
        <v>-7.6943188806091731E-2</v>
      </c>
      <c r="R22" s="4">
        <v>9.0932859498108073E-2</v>
      </c>
      <c r="S22" s="4">
        <v>0.50013072723959517</v>
      </c>
      <c r="T22" s="4">
        <v>-7.6943188806091731E-2</v>
      </c>
      <c r="U22" s="4">
        <v>0</v>
      </c>
    </row>
    <row r="23" spans="1:21" x14ac:dyDescent="0.3">
      <c r="A23" s="36"/>
      <c r="B23" s="42"/>
      <c r="C23" s="3" t="s">
        <v>43</v>
      </c>
      <c r="D23" s="4">
        <v>0</v>
      </c>
      <c r="E23" s="4">
        <v>8.6211726056678581E-2</v>
      </c>
      <c r="F23" s="4">
        <v>0.13306164118805086</v>
      </c>
      <c r="G23" s="4">
        <v>0.13306164118805086</v>
      </c>
      <c r="H23" s="4">
        <v>0.15802546457921965</v>
      </c>
      <c r="I23" s="4">
        <v>0.24975604921868647</v>
      </c>
      <c r="M23" s="36"/>
      <c r="N23" s="42"/>
      <c r="O23" s="3" t="s">
        <v>43</v>
      </c>
      <c r="P23" s="4">
        <v>0</v>
      </c>
      <c r="Q23" s="4">
        <v>-3.4152707764935571E-2</v>
      </c>
      <c r="R23" s="4">
        <v>-5.2142611443584903E-2</v>
      </c>
      <c r="S23" s="4">
        <v>-7.958045014771159E-2</v>
      </c>
      <c r="T23" s="4">
        <v>-0.11173416737911038</v>
      </c>
      <c r="U23" s="4">
        <v>-0.3281456073554922</v>
      </c>
    </row>
    <row r="24" spans="1:21" x14ac:dyDescent="0.3">
      <c r="A24" s="36"/>
      <c r="B24" s="42"/>
      <c r="C24" s="3" t="s">
        <v>2</v>
      </c>
      <c r="D24" s="4">
        <v>0</v>
      </c>
      <c r="E24" s="4">
        <v>9.1028058272377449E-2</v>
      </c>
      <c r="F24" s="4">
        <v>0.13224831107496338</v>
      </c>
      <c r="G24" s="4">
        <v>0.2002617281992306</v>
      </c>
      <c r="H24" s="4">
        <v>0.33376954699871775</v>
      </c>
      <c r="I24" s="4">
        <v>0.66753909399743527</v>
      </c>
      <c r="M24" s="36"/>
      <c r="N24" s="42"/>
      <c r="O24" s="3" t="s">
        <v>2</v>
      </c>
      <c r="P24" s="4">
        <v>0</v>
      </c>
      <c r="Q24" s="4">
        <v>-6.2561322484415344E-2</v>
      </c>
      <c r="R24" s="4">
        <v>-0.11776248938242909</v>
      </c>
      <c r="S24" s="4">
        <v>-0.15109149581141854</v>
      </c>
      <c r="T24" s="4">
        <v>-0.21073287573697819</v>
      </c>
      <c r="U24" s="4">
        <v>-0.30799420300019908</v>
      </c>
    </row>
    <row r="25" spans="1:21" x14ac:dyDescent="0.3">
      <c r="A25" s="36"/>
      <c r="B25" s="42"/>
      <c r="C25" s="3" t="s">
        <v>3</v>
      </c>
      <c r="D25" s="4">
        <v>0</v>
      </c>
      <c r="E25" s="4">
        <v>2.4423737199356782E-2</v>
      </c>
      <c r="F25" s="4">
        <v>2.8991853408427658E-2</v>
      </c>
      <c r="G25" s="4">
        <v>4.7674935432043701E-2</v>
      </c>
      <c r="H25" s="4">
        <v>7.9510777456660034E-2</v>
      </c>
      <c r="I25" s="4">
        <v>0.2485118228403185</v>
      </c>
      <c r="M25" s="36"/>
      <c r="N25" s="42"/>
      <c r="O25" s="3" t="s">
        <v>3</v>
      </c>
      <c r="P25" s="4">
        <v>0</v>
      </c>
      <c r="Q25" s="4">
        <v>-2.3561229991383617E-2</v>
      </c>
      <c r="R25" s="4">
        <v>-4.2895785000706253E-2</v>
      </c>
      <c r="S25" s="4">
        <v>-5.5368345837356787E-2</v>
      </c>
      <c r="T25" s="4">
        <v>-0.10496207891867018</v>
      </c>
      <c r="U25" s="4">
        <v>-4.6044495211919556E-2</v>
      </c>
    </row>
    <row r="26" spans="1:21" x14ac:dyDescent="0.3">
      <c r="A26" s="36"/>
      <c r="B26" s="42"/>
      <c r="C26" s="3" t="s">
        <v>4</v>
      </c>
      <c r="D26" s="4">
        <v>0</v>
      </c>
      <c r="E26" s="4">
        <v>5.2586255021323552E-2</v>
      </c>
      <c r="F26" s="4">
        <v>5.814932726305299E-2</v>
      </c>
      <c r="G26" s="4">
        <v>9.2797592420781075E-2</v>
      </c>
      <c r="H26" s="4">
        <v>0.25737685191999016</v>
      </c>
      <c r="I26" s="4">
        <v>0.59785563744480863</v>
      </c>
      <c r="M26" s="36"/>
      <c r="N26" s="42"/>
      <c r="O26" s="3" t="s">
        <v>4</v>
      </c>
      <c r="P26" s="4">
        <v>0</v>
      </c>
      <c r="Q26" s="4">
        <v>-1.7838125699457506E-2</v>
      </c>
      <c r="R26" s="4">
        <v>-8.6329463781137344E-2</v>
      </c>
      <c r="S26" s="4">
        <v>-0.11571415469705662</v>
      </c>
      <c r="T26" s="4">
        <v>-0.13790371568776955</v>
      </c>
      <c r="U26" s="4">
        <v>-0.18882257631895086</v>
      </c>
    </row>
    <row r="27" spans="1:21" x14ac:dyDescent="0.3">
      <c r="A27" s="36"/>
      <c r="B27" s="43"/>
      <c r="C27" s="3" t="s">
        <v>44</v>
      </c>
      <c r="D27" s="4">
        <v>0</v>
      </c>
      <c r="E27" s="4">
        <v>6.8627178160076893E-2</v>
      </c>
      <c r="F27" s="4">
        <v>6.8627178160076893E-2</v>
      </c>
      <c r="G27" s="4">
        <v>8.8996874000535645E-2</v>
      </c>
      <c r="H27" s="4">
        <v>0.13966341117905862</v>
      </c>
      <c r="I27" s="4">
        <v>0.28948889891778723</v>
      </c>
      <c r="M27" s="36"/>
      <c r="N27" s="43"/>
      <c r="O27" s="3" t="s">
        <v>44</v>
      </c>
      <c r="P27" s="4">
        <v>0</v>
      </c>
      <c r="Q27" s="4">
        <v>-0.24268855669390904</v>
      </c>
      <c r="R27" s="4">
        <v>-0.23102083762208661</v>
      </c>
      <c r="S27" s="4">
        <v>-0.29609712990999815</v>
      </c>
      <c r="T27" s="4">
        <v>-0.39066938394629258</v>
      </c>
      <c r="U27" s="4">
        <v>-0.41221365144333089</v>
      </c>
    </row>
    <row r="29" spans="1:21" x14ac:dyDescent="0.3">
      <c r="D29" s="33" t="s">
        <v>10</v>
      </c>
      <c r="E29" s="34"/>
      <c r="F29" s="34"/>
      <c r="G29" s="34"/>
      <c r="H29" s="34"/>
      <c r="I29" s="35"/>
      <c r="P29" s="33" t="s">
        <v>10</v>
      </c>
      <c r="Q29" s="34"/>
      <c r="R29" s="34"/>
      <c r="S29" s="34"/>
      <c r="T29" s="34"/>
      <c r="U29" s="35"/>
    </row>
    <row r="30" spans="1:21" x14ac:dyDescent="0.3">
      <c r="A30" s="11" t="s">
        <v>0</v>
      </c>
      <c r="D30" s="2" t="s">
        <v>45</v>
      </c>
      <c r="E30" s="2">
        <v>5</v>
      </c>
      <c r="F30" s="2">
        <v>4</v>
      </c>
      <c r="G30" s="2">
        <v>3</v>
      </c>
      <c r="H30" s="2">
        <v>2</v>
      </c>
      <c r="I30" s="2">
        <v>1</v>
      </c>
      <c r="M30" s="18" t="s">
        <v>0</v>
      </c>
      <c r="P30" s="2" t="s">
        <v>45</v>
      </c>
      <c r="Q30" s="2">
        <v>5</v>
      </c>
      <c r="R30" s="2">
        <v>4</v>
      </c>
      <c r="S30" s="2">
        <v>3</v>
      </c>
      <c r="T30" s="2">
        <v>2</v>
      </c>
      <c r="U30" s="2">
        <v>1</v>
      </c>
    </row>
    <row r="31" spans="1:21" x14ac:dyDescent="0.3">
      <c r="A31" s="36">
        <v>2</v>
      </c>
      <c r="B31" s="41" t="s">
        <v>1</v>
      </c>
      <c r="C31" s="3" t="s">
        <v>42</v>
      </c>
      <c r="D31" s="4">
        <v>0</v>
      </c>
      <c r="E31" s="4">
        <v>0.2501089583580966</v>
      </c>
      <c r="F31" s="4">
        <v>0.42875821432816541</v>
      </c>
      <c r="G31" s="4">
        <v>0.53869621800205414</v>
      </c>
      <c r="H31" s="4">
        <v>1.0004358334323864</v>
      </c>
      <c r="I31" s="4">
        <v>0.42875821432816541</v>
      </c>
      <c r="M31" s="36">
        <v>2</v>
      </c>
      <c r="N31" s="41" t="s">
        <v>1</v>
      </c>
      <c r="O31" s="3" t="s">
        <v>42</v>
      </c>
      <c r="P31" s="4">
        <v>0</v>
      </c>
      <c r="Q31" s="4">
        <v>-0.28574540650113245</v>
      </c>
      <c r="R31" s="4">
        <v>-0.1666848204589938</v>
      </c>
      <c r="S31" s="4">
        <v>-0.37504084603273624</v>
      </c>
      <c r="T31" s="4">
        <v>0</v>
      </c>
      <c r="U31" s="4">
        <v>0.66673928183597564</v>
      </c>
    </row>
    <row r="32" spans="1:21" x14ac:dyDescent="0.3">
      <c r="A32" s="36"/>
      <c r="B32" s="42"/>
      <c r="C32" s="3" t="s">
        <v>5</v>
      </c>
      <c r="D32" s="4">
        <v>0</v>
      </c>
      <c r="E32" s="4">
        <v>0</v>
      </c>
      <c r="F32" s="4">
        <v>0.4001220174072887</v>
      </c>
      <c r="G32" s="4">
        <v>0.55572502417678971</v>
      </c>
      <c r="H32" s="4">
        <v>0.55572502417678971</v>
      </c>
      <c r="I32" s="4">
        <v>0.55572502417678971</v>
      </c>
      <c r="M32" s="36"/>
      <c r="N32" s="42"/>
      <c r="O32" s="3" t="s">
        <v>5</v>
      </c>
      <c r="P32" s="4">
        <v>0</v>
      </c>
      <c r="Q32" s="4">
        <v>-0.13049163044770259</v>
      </c>
      <c r="R32" s="4">
        <v>-0.16673930557206432</v>
      </c>
      <c r="S32" s="4">
        <v>5.2654517549072896E-2</v>
      </c>
      <c r="T32" s="4">
        <v>-0.20008716668647727</v>
      </c>
      <c r="U32" s="4">
        <v>0.17654750001747982</v>
      </c>
    </row>
    <row r="33" spans="1:21" x14ac:dyDescent="0.3">
      <c r="A33" s="36"/>
      <c r="B33" s="42"/>
      <c r="C33" s="3" t="s">
        <v>43</v>
      </c>
      <c r="D33" s="4">
        <v>0</v>
      </c>
      <c r="E33" s="4">
        <v>4.1848979050649791E-2</v>
      </c>
      <c r="F33" s="4">
        <v>7.5598155704399386E-2</v>
      </c>
      <c r="G33" s="4">
        <v>0.13051207025965308</v>
      </c>
      <c r="H33" s="4">
        <v>0.11783176224317013</v>
      </c>
      <c r="I33" s="4">
        <v>0.26698589166490422</v>
      </c>
      <c r="M33" s="36"/>
      <c r="N33" s="42"/>
      <c r="O33" s="3" t="s">
        <v>43</v>
      </c>
      <c r="P33" s="4">
        <v>0</v>
      </c>
      <c r="Q33" s="4">
        <v>0.15675224523017925</v>
      </c>
      <c r="R33" s="4">
        <v>0.14348221388794186</v>
      </c>
      <c r="S33" s="4">
        <v>0.13696029507485347</v>
      </c>
      <c r="T33" s="4">
        <v>0.1115972774683992</v>
      </c>
      <c r="U33" s="4">
        <v>0</v>
      </c>
    </row>
    <row r="34" spans="1:21" x14ac:dyDescent="0.3">
      <c r="A34" s="36"/>
      <c r="B34" s="42"/>
      <c r="C34" s="3" t="s">
        <v>2</v>
      </c>
      <c r="D34" s="4">
        <v>0</v>
      </c>
      <c r="E34" s="4">
        <v>0.16679382631643264</v>
      </c>
      <c r="F34" s="4">
        <v>0.59135992966735196</v>
      </c>
      <c r="G34" s="4">
        <v>1.3343506105314613</v>
      </c>
      <c r="H34" s="4">
        <v>1.9181290026389759</v>
      </c>
      <c r="I34" s="4">
        <v>1.5011444368478934</v>
      </c>
      <c r="M34" s="36"/>
      <c r="N34" s="42"/>
      <c r="O34" s="3" t="s">
        <v>2</v>
      </c>
      <c r="P34" s="4">
        <v>0</v>
      </c>
      <c r="Q34" s="4">
        <v>-2.2812741453669613E-2</v>
      </c>
      <c r="R34" s="4">
        <v>-4.9910749257752164E-2</v>
      </c>
      <c r="S34" s="4">
        <v>-7.5551874921830145E-2</v>
      </c>
      <c r="T34" s="4">
        <v>-0.10455839832931831</v>
      </c>
      <c r="U34" s="4">
        <v>-0.18163287481207299</v>
      </c>
    </row>
    <row r="35" spans="1:21" x14ac:dyDescent="0.3">
      <c r="A35" s="36"/>
      <c r="B35" s="42"/>
      <c r="C35" s="3" t="s">
        <v>3</v>
      </c>
      <c r="D35" s="4">
        <v>0</v>
      </c>
      <c r="E35" s="4">
        <v>4.1791682531069914E-2</v>
      </c>
      <c r="F35" s="4">
        <v>4.9095552973421247E-2</v>
      </c>
      <c r="G35" s="4">
        <v>7.4191790275339398E-2</v>
      </c>
      <c r="H35" s="4">
        <v>0.11691720708096939</v>
      </c>
      <c r="I35" s="4">
        <v>0.38489545014006132</v>
      </c>
      <c r="M35" s="36"/>
      <c r="N35" s="42"/>
      <c r="O35" s="3" t="s">
        <v>3</v>
      </c>
      <c r="P35" s="4">
        <v>0</v>
      </c>
      <c r="Q35" s="4">
        <v>-4.8055192559107278E-2</v>
      </c>
      <c r="R35" s="4">
        <v>-7.0398611529346566E-2</v>
      </c>
      <c r="S35" s="4">
        <v>-8.3310430602470828E-2</v>
      </c>
      <c r="T35" s="4">
        <v>-0.11605862949608418</v>
      </c>
      <c r="U35" s="4">
        <v>-0.13157469753083115</v>
      </c>
    </row>
    <row r="36" spans="1:21" x14ac:dyDescent="0.3">
      <c r="A36" s="36"/>
      <c r="B36" s="42"/>
      <c r="C36" s="3" t="s">
        <v>4</v>
      </c>
      <c r="D36" s="4">
        <v>0</v>
      </c>
      <c r="E36" s="4">
        <v>5.0841966562484367E-2</v>
      </c>
      <c r="F36" s="4">
        <v>7.4735640767555248E-2</v>
      </c>
      <c r="G36" s="4">
        <v>9.2474035903404181E-2</v>
      </c>
      <c r="H36" s="4">
        <v>0.14538443788937236</v>
      </c>
      <c r="I36" s="4">
        <v>0.36180803551710888</v>
      </c>
      <c r="M36" s="36"/>
      <c r="N36" s="42"/>
      <c r="O36" s="3" t="s">
        <v>4</v>
      </c>
      <c r="P36" s="4">
        <v>0</v>
      </c>
      <c r="Q36" s="4">
        <v>-3.6447791065383255E-2</v>
      </c>
      <c r="R36" s="4">
        <v>-0.15235176665330233</v>
      </c>
      <c r="S36" s="4">
        <v>-0.23242069664882131</v>
      </c>
      <c r="T36" s="4">
        <v>-0.35840327880960293</v>
      </c>
      <c r="U36" s="4">
        <v>-0.3951981916946567</v>
      </c>
    </row>
    <row r="37" spans="1:21" x14ac:dyDescent="0.3">
      <c r="A37" s="36"/>
      <c r="B37" s="43"/>
      <c r="C37" s="3" t="s">
        <v>44</v>
      </c>
      <c r="D37" s="4">
        <v>0</v>
      </c>
      <c r="E37" s="4">
        <v>5.5011030217317812E-2</v>
      </c>
      <c r="F37" s="4">
        <v>7.6145034427158198E-2</v>
      </c>
      <c r="G37" s="4">
        <v>9.8138144499187119E-2</v>
      </c>
      <c r="H37" s="4">
        <v>0.1257394976395835</v>
      </c>
      <c r="I37" s="4">
        <v>0.23425440656141558</v>
      </c>
      <c r="M37" s="36"/>
      <c r="N37" s="43"/>
      <c r="O37" s="3" t="s">
        <v>44</v>
      </c>
      <c r="P37" s="4">
        <v>0</v>
      </c>
      <c r="Q37" s="4">
        <v>-7.7023741615088917E-2</v>
      </c>
      <c r="R37" s="4">
        <v>-0.13060547491254176</v>
      </c>
      <c r="S37" s="4">
        <v>-0.2002617281992306</v>
      </c>
      <c r="T37" s="4">
        <v>-0.25032716024903839</v>
      </c>
      <c r="U37" s="4">
        <v>-0.16688477349935904</v>
      </c>
    </row>
    <row r="40" spans="1:21" x14ac:dyDescent="0.3">
      <c r="D40" s="33" t="s">
        <v>9</v>
      </c>
      <c r="E40" s="34"/>
      <c r="F40" s="34"/>
      <c r="G40" s="34"/>
      <c r="H40" s="34"/>
      <c r="I40" s="35"/>
      <c r="P40" s="33" t="s">
        <v>9</v>
      </c>
      <c r="Q40" s="34"/>
      <c r="R40" s="34"/>
      <c r="S40" s="34"/>
      <c r="T40" s="34"/>
      <c r="U40" s="35"/>
    </row>
    <row r="41" spans="1:21" x14ac:dyDescent="0.3">
      <c r="A41" s="6" t="s">
        <v>0</v>
      </c>
      <c r="D41" s="2">
        <v>0</v>
      </c>
      <c r="E41" s="29">
        <f>$O$6/(2*E20)</f>
        <v>1.8800000000000002E-3</v>
      </c>
      <c r="F41" s="29">
        <f>$O$6/(2*F20)</f>
        <v>2.3500000000000001E-3</v>
      </c>
      <c r="G41" s="29">
        <f>$O$6/(2*G20)</f>
        <v>3.1333333333333335E-3</v>
      </c>
      <c r="H41" s="29">
        <f>$O$6/(2*H20)</f>
        <v>4.7000000000000002E-3</v>
      </c>
      <c r="I41" s="29">
        <f>$O$6/(2*I20)</f>
        <v>9.4000000000000004E-3</v>
      </c>
      <c r="M41" s="18" t="s">
        <v>0</v>
      </c>
      <c r="P41" s="2">
        <v>0</v>
      </c>
      <c r="Q41" s="29">
        <f>$O$6/(2*Q20)</f>
        <v>1.8800000000000002E-3</v>
      </c>
      <c r="R41" s="29">
        <f>$O$6/(2*R20)</f>
        <v>2.3500000000000001E-3</v>
      </c>
      <c r="S41" s="29">
        <f>$O$6/(2*S20)</f>
        <v>3.1333333333333335E-3</v>
      </c>
      <c r="T41" s="29">
        <f>$O$6/(2*T20)</f>
        <v>4.7000000000000002E-3</v>
      </c>
      <c r="U41" s="29">
        <f>$O$6/(2*U20)</f>
        <v>9.4000000000000004E-3</v>
      </c>
    </row>
    <row r="42" spans="1:21" x14ac:dyDescent="0.3">
      <c r="A42" s="37">
        <v>1</v>
      </c>
      <c r="B42" s="46" t="s">
        <v>1</v>
      </c>
      <c r="C42" s="3" t="s">
        <v>44</v>
      </c>
      <c r="D42" s="4">
        <v>0</v>
      </c>
      <c r="E42" s="4">
        <v>6.8627178160076893E-2</v>
      </c>
      <c r="F42" s="4">
        <v>6.8627178160076893E-2</v>
      </c>
      <c r="G42" s="4">
        <v>8.8996874000535645E-2</v>
      </c>
      <c r="H42" s="4">
        <v>0.13966341117905862</v>
      </c>
      <c r="I42" s="4">
        <v>0.28948889891778723</v>
      </c>
      <c r="M42" s="37">
        <v>1</v>
      </c>
      <c r="N42" s="46" t="s">
        <v>1</v>
      </c>
      <c r="O42" s="3" t="s">
        <v>44</v>
      </c>
      <c r="P42" s="4">
        <v>0</v>
      </c>
      <c r="Q42" s="4">
        <v>-0.24268855669390904</v>
      </c>
      <c r="R42" s="4">
        <v>-0.23102083762208661</v>
      </c>
      <c r="S42" s="4">
        <v>-0.29609712990999815</v>
      </c>
      <c r="T42" s="4">
        <v>-0.39066938394629258</v>
      </c>
      <c r="U42" s="4">
        <v>-0.41221365144333089</v>
      </c>
    </row>
    <row r="43" spans="1:21" x14ac:dyDescent="0.3">
      <c r="A43" s="37"/>
      <c r="B43" s="47"/>
      <c r="C43" s="3" t="s">
        <v>4</v>
      </c>
      <c r="D43" s="4">
        <v>0</v>
      </c>
      <c r="E43" s="4">
        <v>5.2586255021323552E-2</v>
      </c>
      <c r="F43" s="4">
        <v>5.814932726305299E-2</v>
      </c>
      <c r="G43" s="4">
        <v>9.2797592420781075E-2</v>
      </c>
      <c r="H43" s="4">
        <v>0.25737685191999016</v>
      </c>
      <c r="I43" s="4">
        <v>0.59785563744480863</v>
      </c>
      <c r="M43" s="37"/>
      <c r="N43" s="47"/>
      <c r="O43" s="3" t="s">
        <v>4</v>
      </c>
      <c r="P43" s="4">
        <v>0</v>
      </c>
      <c r="Q43" s="4">
        <v>-1.7838125699457506E-2</v>
      </c>
      <c r="R43" s="4">
        <v>-8.6329463781137344E-2</v>
      </c>
      <c r="S43" s="4">
        <v>-0.11571415469705662</v>
      </c>
      <c r="T43" s="4">
        <v>-0.13790371568776955</v>
      </c>
      <c r="U43" s="4">
        <v>-0.18882257631895086</v>
      </c>
    </row>
    <row r="44" spans="1:21" x14ac:dyDescent="0.3">
      <c r="A44" s="37"/>
      <c r="B44" s="47"/>
      <c r="C44" s="3" t="s">
        <v>3</v>
      </c>
      <c r="D44" s="4">
        <v>0</v>
      </c>
      <c r="E44" s="4">
        <v>2.4423737199356782E-2</v>
      </c>
      <c r="F44" s="4">
        <v>2.8991853408427658E-2</v>
      </c>
      <c r="G44" s="4">
        <v>4.7674935432043701E-2</v>
      </c>
      <c r="H44" s="4">
        <v>7.9510777456660034E-2</v>
      </c>
      <c r="I44" s="4">
        <v>0.2485118228403185</v>
      </c>
      <c r="M44" s="37"/>
      <c r="N44" s="47"/>
      <c r="O44" s="3" t="s">
        <v>3</v>
      </c>
      <c r="P44" s="4">
        <v>0</v>
      </c>
      <c r="Q44" s="4">
        <v>-2.3561229991383617E-2</v>
      </c>
      <c r="R44" s="4">
        <v>-4.2895785000706253E-2</v>
      </c>
      <c r="S44" s="4">
        <v>-5.5368345837356787E-2</v>
      </c>
      <c r="T44" s="4">
        <v>-0.10496207891867018</v>
      </c>
      <c r="U44" s="4">
        <v>-4.6044495211919556E-2</v>
      </c>
    </row>
    <row r="45" spans="1:21" x14ac:dyDescent="0.3">
      <c r="A45" s="37"/>
      <c r="B45" s="47"/>
      <c r="C45" s="3" t="s">
        <v>2</v>
      </c>
      <c r="D45" s="4">
        <v>0</v>
      </c>
      <c r="E45" s="4">
        <v>9.1028058272377449E-2</v>
      </c>
      <c r="F45" s="4">
        <v>0.13224831107496338</v>
      </c>
      <c r="G45" s="4">
        <v>0.2002617281992306</v>
      </c>
      <c r="H45" s="4">
        <v>0.33376954699871775</v>
      </c>
      <c r="I45" s="4">
        <v>0.66753909399743527</v>
      </c>
      <c r="M45" s="37"/>
      <c r="N45" s="47"/>
      <c r="O45" s="3" t="s">
        <v>2</v>
      </c>
      <c r="P45" s="4">
        <v>0</v>
      </c>
      <c r="Q45" s="4">
        <v>-6.2561322484415344E-2</v>
      </c>
      <c r="R45" s="4">
        <v>-0.11776248938242909</v>
      </c>
      <c r="S45" s="4">
        <v>-0.15109149581141854</v>
      </c>
      <c r="T45" s="4">
        <v>-0.21073287573697819</v>
      </c>
      <c r="U45" s="4">
        <v>-0.30799420300019908</v>
      </c>
    </row>
    <row r="46" spans="1:21" x14ac:dyDescent="0.3">
      <c r="A46" s="37"/>
      <c r="B46" s="47"/>
      <c r="C46" s="3" t="s">
        <v>43</v>
      </c>
      <c r="D46" s="4">
        <v>0</v>
      </c>
      <c r="E46" s="4">
        <v>8.6211726056678581E-2</v>
      </c>
      <c r="F46" s="4">
        <v>0.13306164118805086</v>
      </c>
      <c r="G46" s="4">
        <v>0.13306164118805086</v>
      </c>
      <c r="H46" s="4">
        <v>0.15802546457921965</v>
      </c>
      <c r="I46" s="4">
        <v>0.24975604921868647</v>
      </c>
      <c r="M46" s="37"/>
      <c r="N46" s="47"/>
      <c r="O46" s="3" t="s">
        <v>43</v>
      </c>
      <c r="P46" s="4">
        <v>0</v>
      </c>
      <c r="Q46" s="4">
        <v>-3.4152707764935571E-2</v>
      </c>
      <c r="R46" s="4">
        <v>-5.2142611443584903E-2</v>
      </c>
      <c r="S46" s="4">
        <v>-7.958045014771159E-2</v>
      </c>
      <c r="T46" s="4">
        <v>-0.11173416737911038</v>
      </c>
      <c r="U46" s="4">
        <v>-0.3281456073554922</v>
      </c>
    </row>
    <row r="47" spans="1:21" x14ac:dyDescent="0.3">
      <c r="A47" s="37"/>
      <c r="B47" s="47"/>
      <c r="C47" s="3" t="s">
        <v>5</v>
      </c>
      <c r="D47" s="4">
        <v>0</v>
      </c>
      <c r="E47" s="4">
        <v>0.23093019597513811</v>
      </c>
      <c r="F47" s="4">
        <v>0.33356583863075528</v>
      </c>
      <c r="G47" s="4">
        <v>0.33356583863075528</v>
      </c>
      <c r="H47" s="4">
        <v>0.45486250722375698</v>
      </c>
      <c r="I47" s="4">
        <v>0.45486250722375698</v>
      </c>
      <c r="M47" s="37"/>
      <c r="N47" s="47"/>
      <c r="O47" s="3" t="s">
        <v>5</v>
      </c>
      <c r="P47" s="4">
        <v>0</v>
      </c>
      <c r="Q47" s="4">
        <v>-7.6943188806091731E-2</v>
      </c>
      <c r="R47" s="4">
        <v>9.0932859498108073E-2</v>
      </c>
      <c r="S47" s="4">
        <v>0.50013072723959517</v>
      </c>
      <c r="T47" s="4">
        <v>-7.6943188806091731E-2</v>
      </c>
      <c r="U47" s="4">
        <v>0</v>
      </c>
    </row>
    <row r="48" spans="1:21" x14ac:dyDescent="0.3">
      <c r="A48" s="37"/>
      <c r="B48" s="47"/>
      <c r="C48" s="3" t="s">
        <v>42</v>
      </c>
      <c r="D48" s="4">
        <v>0</v>
      </c>
      <c r="E48" s="4">
        <v>0.81925252445139818</v>
      </c>
      <c r="F48" s="4">
        <v>1.0013086409961534</v>
      </c>
      <c r="G48" s="4">
        <v>1.144352732567032</v>
      </c>
      <c r="H48" s="4">
        <v>1.3094036074565081</v>
      </c>
      <c r="I48" s="4">
        <v>0.33376954699871775</v>
      </c>
      <c r="M48" s="37"/>
      <c r="N48" s="47"/>
      <c r="O48" s="3" t="s">
        <v>42</v>
      </c>
      <c r="P48" s="4">
        <v>0</v>
      </c>
      <c r="Q48" s="4">
        <v>-0.2143884509295261</v>
      </c>
      <c r="R48" s="4">
        <v>0.10004794376711222</v>
      </c>
      <c r="S48" s="4">
        <v>0</v>
      </c>
      <c r="T48" s="4">
        <v>0.46689040424652362</v>
      </c>
      <c r="U48" s="4">
        <v>0.57170253581206942</v>
      </c>
    </row>
    <row r="50" spans="1:22" x14ac:dyDescent="0.3">
      <c r="D50" s="33" t="s">
        <v>9</v>
      </c>
      <c r="E50" s="34"/>
      <c r="F50" s="34"/>
      <c r="G50" s="34"/>
      <c r="H50" s="34"/>
      <c r="I50" s="35"/>
      <c r="P50" s="33" t="s">
        <v>9</v>
      </c>
      <c r="Q50" s="34"/>
      <c r="R50" s="34"/>
      <c r="S50" s="34"/>
      <c r="T50" s="34"/>
      <c r="U50" s="35"/>
    </row>
    <row r="51" spans="1:22" x14ac:dyDescent="0.3">
      <c r="D51" s="2">
        <v>0</v>
      </c>
      <c r="E51" s="29">
        <f>$O$6/(2*E30)</f>
        <v>1.8800000000000002E-3</v>
      </c>
      <c r="F51" s="29">
        <f>$O$6/(2*F30)</f>
        <v>2.3500000000000001E-3</v>
      </c>
      <c r="G51" s="29">
        <f>$O$6/(2*G30)</f>
        <v>3.1333333333333335E-3</v>
      </c>
      <c r="H51" s="29">
        <f>$O$6/(2*H30)</f>
        <v>4.7000000000000002E-3</v>
      </c>
      <c r="I51" s="29">
        <f>$O$6/(2*I30)</f>
        <v>9.4000000000000004E-3</v>
      </c>
      <c r="P51" s="2">
        <v>0</v>
      </c>
      <c r="Q51" s="29">
        <f>$O$6/(2*Q20)</f>
        <v>1.8800000000000002E-3</v>
      </c>
      <c r="R51" s="29">
        <f>$O$6/(2*R20)</f>
        <v>2.3500000000000001E-3</v>
      </c>
      <c r="S51" s="29">
        <f>$O$6/(2*S20)</f>
        <v>3.1333333333333335E-3</v>
      </c>
      <c r="T51" s="29">
        <f>$O$6/(2*T20)</f>
        <v>4.7000000000000002E-3</v>
      </c>
      <c r="U51" s="29">
        <f>$O$6/(2*U20)</f>
        <v>9.4000000000000004E-3</v>
      </c>
    </row>
    <row r="52" spans="1:22" x14ac:dyDescent="0.3">
      <c r="A52" s="37">
        <v>2</v>
      </c>
      <c r="B52" s="46" t="s">
        <v>1</v>
      </c>
      <c r="C52" s="3" t="s">
        <v>44</v>
      </c>
      <c r="D52" s="4">
        <v>0</v>
      </c>
      <c r="E52" s="4">
        <v>5.5011030217317812E-2</v>
      </c>
      <c r="F52" s="4">
        <v>7.6145034427158198E-2</v>
      </c>
      <c r="G52" s="4">
        <v>9.8138144499187119E-2</v>
      </c>
      <c r="H52" s="4">
        <v>0.1257394976395835</v>
      </c>
      <c r="I52" s="4">
        <v>0.23425440656141558</v>
      </c>
      <c r="M52" s="37">
        <v>2</v>
      </c>
      <c r="N52" s="46" t="s">
        <v>1</v>
      </c>
      <c r="O52" s="3" t="s">
        <v>44</v>
      </c>
      <c r="P52" s="4">
        <v>0</v>
      </c>
      <c r="Q52" s="4">
        <v>-7.7023741615088917E-2</v>
      </c>
      <c r="R52" s="4">
        <v>-0.13060547491254176</v>
      </c>
      <c r="S52" s="4">
        <v>-0.2002617281992306</v>
      </c>
      <c r="T52" s="4">
        <v>-0.25032716024903839</v>
      </c>
      <c r="U52" s="4">
        <v>-0.16688477349935904</v>
      </c>
    </row>
    <row r="53" spans="1:22" x14ac:dyDescent="0.3">
      <c r="A53" s="37"/>
      <c r="B53" s="47"/>
      <c r="C53" s="3" t="s">
        <v>4</v>
      </c>
      <c r="D53" s="4">
        <v>0</v>
      </c>
      <c r="E53" s="4">
        <v>5.0841966562484367E-2</v>
      </c>
      <c r="F53" s="4">
        <v>7.4735640767555248E-2</v>
      </c>
      <c r="G53" s="4">
        <v>9.2474035903404181E-2</v>
      </c>
      <c r="H53" s="4">
        <v>0.14538443788937236</v>
      </c>
      <c r="I53" s="4">
        <v>0.36180803551710888</v>
      </c>
      <c r="M53" s="37"/>
      <c r="N53" s="47"/>
      <c r="O53" s="3" t="s">
        <v>4</v>
      </c>
      <c r="P53" s="4">
        <v>0</v>
      </c>
      <c r="Q53" s="4">
        <v>-3.6447791065383255E-2</v>
      </c>
      <c r="R53" s="4">
        <v>-0.15235176665330233</v>
      </c>
      <c r="S53" s="4">
        <v>-0.23242069664882131</v>
      </c>
      <c r="T53" s="4">
        <v>-0.35840327880960293</v>
      </c>
      <c r="U53" s="4">
        <v>-0.3951981916946567</v>
      </c>
    </row>
    <row r="54" spans="1:22" x14ac:dyDescent="0.3">
      <c r="A54" s="37"/>
      <c r="B54" s="47"/>
      <c r="C54" s="3" t="s">
        <v>3</v>
      </c>
      <c r="D54" s="4">
        <v>0</v>
      </c>
      <c r="E54" s="4">
        <v>4.1791682531069914E-2</v>
      </c>
      <c r="F54" s="4">
        <v>4.9095552973421247E-2</v>
      </c>
      <c r="G54" s="4">
        <v>7.4191790275339398E-2</v>
      </c>
      <c r="H54" s="4">
        <v>0.11691720708096939</v>
      </c>
      <c r="I54" s="4">
        <v>0.38489545014006132</v>
      </c>
      <c r="M54" s="37"/>
      <c r="N54" s="47"/>
      <c r="O54" s="3" t="s">
        <v>3</v>
      </c>
      <c r="P54" s="4">
        <v>0</v>
      </c>
      <c r="Q54" s="4">
        <v>-4.8055192559107278E-2</v>
      </c>
      <c r="R54" s="4">
        <v>-7.0398611529346566E-2</v>
      </c>
      <c r="S54" s="4">
        <v>-8.3310430602470828E-2</v>
      </c>
      <c r="T54" s="4">
        <v>-0.11605862949608418</v>
      </c>
      <c r="U54" s="4">
        <v>-0.13157469753083115</v>
      </c>
    </row>
    <row r="55" spans="1:22" x14ac:dyDescent="0.3">
      <c r="A55" s="37"/>
      <c r="B55" s="47"/>
      <c r="C55" s="3" t="s">
        <v>2</v>
      </c>
      <c r="D55" s="4">
        <v>0</v>
      </c>
      <c r="E55" s="4">
        <v>0.16679382631643264</v>
      </c>
      <c r="F55" s="4">
        <v>0.59135992966735196</v>
      </c>
      <c r="G55" s="4">
        <v>1.3343506105314613</v>
      </c>
      <c r="H55" s="4">
        <v>1.9181290026389759</v>
      </c>
      <c r="I55" s="4">
        <v>1.5011444368478934</v>
      </c>
      <c r="M55" s="37"/>
      <c r="N55" s="47"/>
      <c r="O55" s="3" t="s">
        <v>2</v>
      </c>
      <c r="P55" s="4">
        <v>0</v>
      </c>
      <c r="Q55" s="4">
        <v>-2.2812741453669613E-2</v>
      </c>
      <c r="R55" s="4">
        <v>-4.9910749257752164E-2</v>
      </c>
      <c r="S55" s="4">
        <v>-7.5551874921830145E-2</v>
      </c>
      <c r="T55" s="4">
        <v>-0.10455839832931831</v>
      </c>
      <c r="U55" s="4">
        <v>-0.18163287481207299</v>
      </c>
    </row>
    <row r="56" spans="1:22" x14ac:dyDescent="0.3">
      <c r="A56" s="37"/>
      <c r="B56" s="47"/>
      <c r="C56" s="3" t="s">
        <v>43</v>
      </c>
      <c r="D56" s="4">
        <v>0</v>
      </c>
      <c r="E56" s="4">
        <v>4.1848979050649791E-2</v>
      </c>
      <c r="F56" s="4">
        <v>7.5598155704399386E-2</v>
      </c>
      <c r="G56" s="4">
        <v>0.13051207025965308</v>
      </c>
      <c r="H56" s="4">
        <v>0.11783176224317013</v>
      </c>
      <c r="I56" s="4">
        <v>0.26698589166490422</v>
      </c>
      <c r="M56" s="37"/>
      <c r="N56" s="47"/>
      <c r="O56" s="3" t="s">
        <v>43</v>
      </c>
      <c r="P56" s="4">
        <v>0</v>
      </c>
      <c r="Q56" s="4">
        <v>0.15675224523017925</v>
      </c>
      <c r="R56" s="4">
        <v>0.14348221388794186</v>
      </c>
      <c r="S56" s="4">
        <v>0.13696029507485347</v>
      </c>
      <c r="T56" s="4">
        <v>0.1115972774683992</v>
      </c>
      <c r="U56" s="4">
        <v>0</v>
      </c>
    </row>
    <row r="57" spans="1:22" x14ac:dyDescent="0.3">
      <c r="A57" s="37"/>
      <c r="B57" s="47"/>
      <c r="C57" s="3" t="s">
        <v>5</v>
      </c>
      <c r="D57" s="4">
        <v>0</v>
      </c>
      <c r="E57" s="4">
        <v>0</v>
      </c>
      <c r="F57" s="4">
        <v>0.4001220174072887</v>
      </c>
      <c r="G57" s="4">
        <v>0.55572502417678971</v>
      </c>
      <c r="H57" s="4">
        <v>0.55572502417678971</v>
      </c>
      <c r="I57" s="4">
        <v>0.55572502417678971</v>
      </c>
      <c r="M57" s="37"/>
      <c r="N57" s="47"/>
      <c r="O57" s="3" t="s">
        <v>5</v>
      </c>
      <c r="P57" s="4">
        <v>0</v>
      </c>
      <c r="Q57" s="4">
        <v>-0.13049163044770259</v>
      </c>
      <c r="R57" s="4">
        <v>-0.16673930557206432</v>
      </c>
      <c r="S57" s="4">
        <v>5.2654517549072896E-2</v>
      </c>
      <c r="T57" s="4">
        <v>-0.20008716668647727</v>
      </c>
      <c r="U57" s="4">
        <v>0.17654750001747982</v>
      </c>
    </row>
    <row r="58" spans="1:22" x14ac:dyDescent="0.3">
      <c r="A58" s="37"/>
      <c r="B58" s="47"/>
      <c r="C58" s="3" t="s">
        <v>42</v>
      </c>
      <c r="D58" s="4">
        <v>0</v>
      </c>
      <c r="E58" s="4">
        <v>0.2501089583580966</v>
      </c>
      <c r="F58" s="4">
        <v>0.42875821432816541</v>
      </c>
      <c r="G58" s="4">
        <v>0.53869621800205414</v>
      </c>
      <c r="H58" s="4">
        <v>1.0004358334323864</v>
      </c>
      <c r="I58" s="4">
        <v>0.42875821432816541</v>
      </c>
      <c r="M58" s="37"/>
      <c r="N58" s="47"/>
      <c r="O58" s="3" t="s">
        <v>42</v>
      </c>
      <c r="P58" s="4">
        <v>0</v>
      </c>
      <c r="Q58" s="4">
        <v>-0.28574540650113245</v>
      </c>
      <c r="R58" s="4">
        <v>-0.1666848204589938</v>
      </c>
      <c r="S58" s="4">
        <v>-0.37504084603273624</v>
      </c>
      <c r="T58" s="4">
        <v>0</v>
      </c>
      <c r="U58" s="4">
        <v>0.66673928183597564</v>
      </c>
    </row>
    <row r="59" spans="1:22" x14ac:dyDescent="0.3">
      <c r="C59" s="1" t="s">
        <v>74</v>
      </c>
      <c r="D59" s="1">
        <v>0</v>
      </c>
      <c r="E59" s="1">
        <v>0</v>
      </c>
      <c r="F59" s="1">
        <v>0</v>
      </c>
      <c r="G59" s="1">
        <v>3.5</v>
      </c>
      <c r="H59" s="1">
        <v>3.5</v>
      </c>
      <c r="I59" s="1">
        <v>3.5</v>
      </c>
      <c r="O59" s="1" t="s">
        <v>74</v>
      </c>
      <c r="P59" s="1">
        <v>0</v>
      </c>
      <c r="Q59" s="1">
        <v>0</v>
      </c>
      <c r="R59" s="1">
        <v>0</v>
      </c>
      <c r="S59" s="1">
        <v>-3.5</v>
      </c>
      <c r="T59" s="1">
        <v>-3.5</v>
      </c>
      <c r="U59" s="1">
        <v>-3.5</v>
      </c>
    </row>
    <row r="60" spans="1:22" x14ac:dyDescent="0.3">
      <c r="B60" s="48" t="s">
        <v>11</v>
      </c>
      <c r="C60" s="48"/>
      <c r="D60" s="48"/>
      <c r="E60" s="48"/>
      <c r="F60" s="48"/>
      <c r="G60" s="48"/>
      <c r="H60" s="48"/>
      <c r="I60" s="48"/>
      <c r="J60" s="48"/>
      <c r="N60" s="48" t="s">
        <v>11</v>
      </c>
      <c r="O60" s="48"/>
      <c r="P60" s="48"/>
      <c r="Q60" s="48"/>
      <c r="R60" s="48"/>
      <c r="S60" s="48"/>
      <c r="T60" s="48"/>
      <c r="U60" s="48"/>
      <c r="V60" s="48"/>
    </row>
    <row r="63" spans="1:22" x14ac:dyDescent="0.3">
      <c r="J63" s="29">
        <v>3.13333333333333E-3</v>
      </c>
      <c r="K63" s="1">
        <v>1.4</v>
      </c>
    </row>
    <row r="64" spans="1:22" x14ac:dyDescent="0.3">
      <c r="J64" s="50">
        <v>4.7000000000000002E-3</v>
      </c>
      <c r="K64" s="1">
        <v>1.4</v>
      </c>
    </row>
    <row r="65" spans="10:11" x14ac:dyDescent="0.3">
      <c r="J65" s="51"/>
      <c r="K65" s="23"/>
    </row>
  </sheetData>
  <mergeCells count="31">
    <mergeCell ref="B60:J60"/>
    <mergeCell ref="M15:U15"/>
    <mergeCell ref="M17:U17"/>
    <mergeCell ref="P19:U19"/>
    <mergeCell ref="M21:M27"/>
    <mergeCell ref="N21:N27"/>
    <mergeCell ref="P29:U29"/>
    <mergeCell ref="M31:M37"/>
    <mergeCell ref="N31:N37"/>
    <mergeCell ref="P40:U40"/>
    <mergeCell ref="P50:U50"/>
    <mergeCell ref="D40:I40"/>
    <mergeCell ref="D50:I50"/>
    <mergeCell ref="B42:B48"/>
    <mergeCell ref="A15:I15"/>
    <mergeCell ref="N60:V60"/>
    <mergeCell ref="A1:U2"/>
    <mergeCell ref="A42:A48"/>
    <mergeCell ref="B52:B58"/>
    <mergeCell ref="A52:A58"/>
    <mergeCell ref="A31:A37"/>
    <mergeCell ref="B31:B37"/>
    <mergeCell ref="M42:M48"/>
    <mergeCell ref="N42:N48"/>
    <mergeCell ref="M52:M58"/>
    <mergeCell ref="N52:N58"/>
    <mergeCell ref="D19:I19"/>
    <mergeCell ref="A21:A27"/>
    <mergeCell ref="B21:B27"/>
    <mergeCell ref="D29:I29"/>
    <mergeCell ref="A17:I17"/>
  </mergeCells>
  <conditionalFormatting sqref="G59:I59">
    <cfRule type="dataBar" priority="2">
      <dataBar>
        <cfvo type="min"/>
        <cfvo type="max"/>
        <color rgb="FF638EC6"/>
      </dataBar>
      <extLst>
        <ext xmlns:x14="http://schemas.microsoft.com/office/spreadsheetml/2009/9/main" uri="{B025F937-C7B1-47D3-B67F-A62EFF666E3E}">
          <x14:id>{A2B260CE-B3B1-4E6D-AB97-C90F443418ED}</x14:id>
        </ext>
      </extLst>
    </cfRule>
  </conditionalFormatting>
  <conditionalFormatting sqref="S59:U59">
    <cfRule type="dataBar" priority="1">
      <dataBar>
        <cfvo type="min"/>
        <cfvo type="max"/>
        <color rgb="FF638EC6"/>
      </dataBar>
      <extLst>
        <ext xmlns:x14="http://schemas.microsoft.com/office/spreadsheetml/2009/9/main" uri="{B025F937-C7B1-47D3-B67F-A62EFF666E3E}">
          <x14:id>{AE805278-DB27-4286-8B6F-53F787B67F71}</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2B260CE-B3B1-4E6D-AB97-C90F443418ED}">
            <x14:dataBar minLength="0" maxLength="100" gradient="0">
              <x14:cfvo type="autoMin"/>
              <x14:cfvo type="autoMax"/>
              <x14:negativeFillColor rgb="FFFF0000"/>
              <x14:axisColor rgb="FF000000"/>
            </x14:dataBar>
          </x14:cfRule>
          <xm:sqref>G59:I59</xm:sqref>
        </x14:conditionalFormatting>
        <x14:conditionalFormatting xmlns:xm="http://schemas.microsoft.com/office/excel/2006/main">
          <x14:cfRule type="dataBar" id="{AE805278-DB27-4286-8B6F-53F787B67F71}">
            <x14:dataBar minLength="0" maxLength="100" gradient="0">
              <x14:cfvo type="autoMin"/>
              <x14:cfvo type="autoMax"/>
              <x14:negativeFillColor rgb="FFFF0000"/>
              <x14:axisColor rgb="FF000000"/>
            </x14:dataBar>
          </x14:cfRule>
          <xm:sqref>S59:U59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96C8AB-9537-4501-8BFA-98BFB0BB6CC9}">
  <dimension ref="A1:T33"/>
  <sheetViews>
    <sheetView workbookViewId="0">
      <selection sqref="A1:P1"/>
    </sheetView>
  </sheetViews>
  <sheetFormatPr defaultColWidth="11.5546875" defaultRowHeight="13.8" x14ac:dyDescent="0.25"/>
  <cols>
    <col min="1" max="1" width="11.44140625" style="10" customWidth="1"/>
    <col min="2" max="16384" width="11.5546875" style="10"/>
  </cols>
  <sheetData>
    <row r="1" spans="1:20" ht="14.4" customHeight="1" x14ac:dyDescent="0.25">
      <c r="A1" s="32" t="s">
        <v>65</v>
      </c>
      <c r="B1" s="32"/>
      <c r="C1" s="32"/>
      <c r="D1" s="32"/>
      <c r="E1" s="32"/>
      <c r="F1" s="32"/>
      <c r="G1" s="32"/>
      <c r="H1" s="32"/>
      <c r="I1" s="32"/>
      <c r="J1" s="32"/>
      <c r="K1" s="32"/>
      <c r="L1" s="32"/>
      <c r="M1" s="32"/>
      <c r="N1" s="32"/>
      <c r="O1" s="32"/>
      <c r="P1" s="32"/>
      <c r="R1" s="15"/>
      <c r="S1" s="15"/>
      <c r="T1" s="15"/>
    </row>
    <row r="2" spans="1:20" x14ac:dyDescent="0.25">
      <c r="J2" s="30" t="s">
        <v>60</v>
      </c>
      <c r="R2" s="15"/>
      <c r="S2" s="15"/>
      <c r="T2" s="15"/>
    </row>
    <row r="3" spans="1:20" x14ac:dyDescent="0.25">
      <c r="B3" s="10" t="s">
        <v>66</v>
      </c>
      <c r="J3" s="15" t="s">
        <v>18</v>
      </c>
      <c r="K3" s="15">
        <v>100000</v>
      </c>
      <c r="L3" s="15" t="s">
        <v>19</v>
      </c>
      <c r="M3" s="10">
        <v>5</v>
      </c>
      <c r="T3" s="15"/>
    </row>
    <row r="4" spans="1:20" x14ac:dyDescent="0.25">
      <c r="J4" s="15" t="s">
        <v>20</v>
      </c>
      <c r="K4" s="15">
        <v>1000</v>
      </c>
      <c r="L4" s="15" t="s">
        <v>21</v>
      </c>
      <c r="M4" s="10">
        <f>10*1000</f>
        <v>10000</v>
      </c>
    </row>
    <row r="5" spans="1:20" x14ac:dyDescent="0.25">
      <c r="J5" s="10" t="s">
        <v>22</v>
      </c>
      <c r="K5" s="10">
        <v>100000</v>
      </c>
      <c r="L5" s="15"/>
    </row>
    <row r="6" spans="1:20" x14ac:dyDescent="0.25">
      <c r="L6" s="15"/>
    </row>
    <row r="7" spans="1:20" x14ac:dyDescent="0.25">
      <c r="J7" s="30" t="s">
        <v>64</v>
      </c>
      <c r="L7" s="1" t="s">
        <v>27</v>
      </c>
      <c r="M7" s="1">
        <v>0.45</v>
      </c>
      <c r="N7" s="1" t="s">
        <v>3</v>
      </c>
      <c r="O7" s="1">
        <v>1.05</v>
      </c>
      <c r="P7" s="1" t="s">
        <v>28</v>
      </c>
      <c r="Q7" s="1">
        <v>0.3</v>
      </c>
    </row>
    <row r="8" spans="1:20" x14ac:dyDescent="0.25">
      <c r="L8" s="1" t="s">
        <v>29</v>
      </c>
      <c r="M8" s="1">
        <v>2.35</v>
      </c>
      <c r="N8" s="1" t="s">
        <v>30</v>
      </c>
      <c r="O8" s="1">
        <v>0.2</v>
      </c>
      <c r="P8" s="1"/>
      <c r="Q8" s="1"/>
    </row>
    <row r="9" spans="1:20" x14ac:dyDescent="0.25">
      <c r="L9" s="15"/>
    </row>
    <row r="10" spans="1:20" x14ac:dyDescent="0.25">
      <c r="J10" s="30" t="s">
        <v>62</v>
      </c>
      <c r="M10" s="15" t="s">
        <v>61</v>
      </c>
    </row>
    <row r="11" spans="1:20" x14ac:dyDescent="0.25">
      <c r="J11" s="30" t="s">
        <v>25</v>
      </c>
      <c r="L11" s="15"/>
      <c r="M11" s="10" t="s">
        <v>26</v>
      </c>
    </row>
    <row r="12" spans="1:20" x14ac:dyDescent="0.25">
      <c r="J12" s="30"/>
      <c r="L12" s="15"/>
    </row>
    <row r="13" spans="1:20" x14ac:dyDescent="0.25">
      <c r="A13" s="1"/>
      <c r="B13" s="1"/>
      <c r="D13" s="33" t="s">
        <v>10</v>
      </c>
      <c r="E13" s="34"/>
      <c r="F13" s="34"/>
      <c r="G13" s="34"/>
      <c r="H13" s="35"/>
      <c r="L13" s="33" t="s">
        <v>10</v>
      </c>
      <c r="M13" s="34"/>
      <c r="N13" s="34"/>
      <c r="O13" s="34"/>
      <c r="P13" s="35"/>
    </row>
    <row r="14" spans="1:20" x14ac:dyDescent="0.25">
      <c r="A14" s="26" t="s">
        <v>0</v>
      </c>
      <c r="B14" s="1"/>
      <c r="C14" s="2" t="s">
        <v>15</v>
      </c>
      <c r="D14" s="2">
        <v>5</v>
      </c>
      <c r="E14" s="2">
        <v>4</v>
      </c>
      <c r="F14" s="2">
        <v>3</v>
      </c>
      <c r="G14" s="2">
        <v>2</v>
      </c>
      <c r="H14" s="2">
        <v>1</v>
      </c>
      <c r="J14" s="1"/>
      <c r="K14" s="2" t="s">
        <v>24</v>
      </c>
      <c r="L14" s="2">
        <v>5</v>
      </c>
      <c r="M14" s="2">
        <v>4</v>
      </c>
      <c r="N14" s="2">
        <v>3</v>
      </c>
      <c r="O14" s="2">
        <v>2</v>
      </c>
      <c r="P14" s="2">
        <f>1/1</f>
        <v>1</v>
      </c>
    </row>
    <row r="15" spans="1:20" ht="27.6" x14ac:dyDescent="0.25">
      <c r="A15" s="36">
        <v>1</v>
      </c>
      <c r="B15" s="9" t="s">
        <v>12</v>
      </c>
      <c r="C15" s="4">
        <v>2.42</v>
      </c>
      <c r="D15" s="4">
        <v>2.56</v>
      </c>
      <c r="E15" s="4">
        <v>2.6</v>
      </c>
      <c r="F15" s="4">
        <v>2.65</v>
      </c>
      <c r="G15" s="21">
        <v>2.81</v>
      </c>
      <c r="H15" s="21">
        <v>2.61</v>
      </c>
      <c r="J15" s="14" t="s">
        <v>23</v>
      </c>
      <c r="K15" s="16">
        <f t="shared" ref="K15:P15" si="0">($K$3/$K$4)*(($K$4+$K$5)*$M$3/C15)-$K$3-$M$4</f>
        <v>20757768.595041323</v>
      </c>
      <c r="L15" s="16">
        <f t="shared" si="0"/>
        <v>19616562.5</v>
      </c>
      <c r="M15" s="16">
        <f t="shared" si="0"/>
        <v>19313076.92307692</v>
      </c>
      <c r="N15" s="16">
        <f t="shared" si="0"/>
        <v>18946603.773584906</v>
      </c>
      <c r="O15" s="16">
        <f t="shared" si="0"/>
        <v>17861530.249110322</v>
      </c>
      <c r="P15" s="16">
        <f t="shared" si="0"/>
        <v>19238659.00383142</v>
      </c>
    </row>
    <row r="16" spans="1:20" ht="41.4" x14ac:dyDescent="0.25">
      <c r="A16" s="36"/>
      <c r="B16" s="9" t="s">
        <v>16</v>
      </c>
      <c r="C16" s="13"/>
      <c r="D16" s="4">
        <v>2.42</v>
      </c>
      <c r="E16" s="4">
        <v>2.42</v>
      </c>
      <c r="F16" s="4">
        <v>2.4</v>
      </c>
      <c r="G16" s="21">
        <v>2.39</v>
      </c>
      <c r="H16" s="21">
        <v>1.95</v>
      </c>
      <c r="J16" s="14" t="s">
        <v>17</v>
      </c>
      <c r="K16" s="4">
        <f>(K15-$K$15)/$K$15</f>
        <v>0</v>
      </c>
      <c r="L16" s="4">
        <f t="shared" ref="L16:P16" si="1">(L15-$K$15)/$K$15</f>
        <v>-5.4977301139870018E-2</v>
      </c>
      <c r="M16" s="4">
        <f t="shared" si="1"/>
        <v>-6.9597638366077338E-2</v>
      </c>
      <c r="N16" s="4">
        <f t="shared" si="1"/>
        <v>-8.7252385205270747E-2</v>
      </c>
      <c r="O16" s="4">
        <f t="shared" si="1"/>
        <v>-0.13952551463661961</v>
      </c>
      <c r="P16" s="4">
        <f t="shared" si="1"/>
        <v>-7.3182701900472713E-2</v>
      </c>
    </row>
    <row r="17" spans="1:16" x14ac:dyDescent="0.25">
      <c r="A17" s="8"/>
      <c r="C17" s="1"/>
      <c r="D17" s="1"/>
      <c r="E17" s="1"/>
      <c r="F17" s="1"/>
      <c r="G17" s="1"/>
      <c r="H17" s="1"/>
    </row>
    <row r="18" spans="1:16" ht="27.6" x14ac:dyDescent="0.25">
      <c r="A18" s="37">
        <v>2</v>
      </c>
      <c r="B18" s="9" t="s">
        <v>12</v>
      </c>
      <c r="C18" s="4">
        <v>0.45</v>
      </c>
      <c r="D18" s="4">
        <v>0.48</v>
      </c>
      <c r="E18" s="4">
        <v>0.51</v>
      </c>
      <c r="F18" s="4">
        <v>0.53</v>
      </c>
      <c r="G18" s="21">
        <v>0.56999999999999995</v>
      </c>
      <c r="H18" s="21">
        <v>0.65</v>
      </c>
      <c r="J18" s="14" t="s">
        <v>23</v>
      </c>
      <c r="K18" s="16">
        <f t="shared" ref="K18:P18" si="2">($K$3/$K$4)*(($K$4+$K$5)*$M$3/C18)-$K$3-$M$4</f>
        <v>112112222.22222222</v>
      </c>
      <c r="L18" s="16">
        <f t="shared" si="2"/>
        <v>105098333.33333334</v>
      </c>
      <c r="M18" s="16">
        <f t="shared" si="2"/>
        <v>98909607.843137249</v>
      </c>
      <c r="N18" s="16">
        <f t="shared" si="2"/>
        <v>95173018.867924511</v>
      </c>
      <c r="O18" s="16">
        <f t="shared" si="2"/>
        <v>88486491.228070185</v>
      </c>
      <c r="P18" s="16">
        <f t="shared" si="2"/>
        <v>77582307.692307681</v>
      </c>
    </row>
    <row r="19" spans="1:16" ht="41.4" x14ac:dyDescent="0.25">
      <c r="A19" s="37"/>
      <c r="B19" s="9" t="s">
        <v>16</v>
      </c>
      <c r="C19" s="13"/>
      <c r="D19" s="4">
        <v>0.45</v>
      </c>
      <c r="E19" s="4">
        <v>0.45</v>
      </c>
      <c r="F19" s="4">
        <v>0.45</v>
      </c>
      <c r="G19" s="21">
        <v>0.45</v>
      </c>
      <c r="H19" s="21">
        <v>0.36</v>
      </c>
      <c r="J19" s="14" t="s">
        <v>17</v>
      </c>
      <c r="K19" s="4">
        <f>(K18-$K$18)/$K$18</f>
        <v>0</v>
      </c>
      <c r="L19" s="4">
        <f t="shared" ref="L19:P19" si="3">(L18-$K$18)/$K$18</f>
        <v>-6.2561322484415344E-2</v>
      </c>
      <c r="M19" s="4">
        <f t="shared" si="3"/>
        <v>-0.11776248938242909</v>
      </c>
      <c r="N19" s="4">
        <f t="shared" si="3"/>
        <v>-0.15109149581141854</v>
      </c>
      <c r="O19" s="4">
        <f t="shared" si="3"/>
        <v>-0.21073287573697819</v>
      </c>
      <c r="P19" s="4">
        <f t="shared" si="3"/>
        <v>-0.30799420300019908</v>
      </c>
    </row>
    <row r="20" spans="1:16" x14ac:dyDescent="0.25">
      <c r="A20" s="12"/>
    </row>
    <row r="21" spans="1:16" ht="27.6" x14ac:dyDescent="0.25">
      <c r="A21" s="36">
        <v>3</v>
      </c>
      <c r="B21" s="9" t="s">
        <v>12</v>
      </c>
      <c r="C21" s="4">
        <v>0.6</v>
      </c>
      <c r="D21" s="4">
        <v>0.65</v>
      </c>
      <c r="E21" s="4">
        <v>0.68</v>
      </c>
      <c r="F21" s="21">
        <v>0.7</v>
      </c>
      <c r="G21" s="21">
        <v>0.72</v>
      </c>
      <c r="H21" s="4">
        <v>0.73</v>
      </c>
      <c r="J21" s="14" t="s">
        <v>23</v>
      </c>
      <c r="K21" s="16">
        <f t="shared" ref="K21:P21" si="4">($K$3/$K$4)*(($K$4+$K$5)*$M$3/C21)-$K$3-$M$4</f>
        <v>84056666.666666672</v>
      </c>
      <c r="L21" s="16">
        <f t="shared" si="4"/>
        <v>77582307.692307681</v>
      </c>
      <c r="M21" s="16">
        <f t="shared" si="4"/>
        <v>74154705.882352933</v>
      </c>
      <c r="N21" s="16">
        <f t="shared" si="4"/>
        <v>72032857.142857149</v>
      </c>
      <c r="O21" s="16">
        <f t="shared" si="4"/>
        <v>70028888.888888881</v>
      </c>
      <c r="P21" s="16">
        <f t="shared" si="4"/>
        <v>69068082.19178082</v>
      </c>
    </row>
    <row r="22" spans="1:16" ht="41.4" x14ac:dyDescent="0.25">
      <c r="A22" s="36"/>
      <c r="B22" s="9" t="s">
        <v>16</v>
      </c>
      <c r="C22" s="13"/>
      <c r="D22" s="4">
        <v>0.6</v>
      </c>
      <c r="E22" s="4">
        <v>0.6</v>
      </c>
      <c r="F22" s="21">
        <v>0.57999999999999996</v>
      </c>
      <c r="G22" s="21">
        <v>0.5</v>
      </c>
      <c r="H22" s="4">
        <v>0.53</v>
      </c>
      <c r="J22" s="14" t="s">
        <v>17</v>
      </c>
      <c r="K22" s="17">
        <f>(K21-$K$21)/$K$21</f>
        <v>0</v>
      </c>
      <c r="L22" s="17">
        <f t="shared" ref="L22:P22" si="5">(L21-$K$21)/$K$21</f>
        <v>-7.7023741615088917E-2</v>
      </c>
      <c r="M22" s="17">
        <f t="shared" si="5"/>
        <v>-0.1178010165877829</v>
      </c>
      <c r="N22" s="17">
        <f t="shared" si="5"/>
        <v>-0.14304409157087902</v>
      </c>
      <c r="O22" s="17">
        <f t="shared" si="5"/>
        <v>-0.16688477349935904</v>
      </c>
      <c r="P22" s="17">
        <f t="shared" si="5"/>
        <v>-0.17831523743767122</v>
      </c>
    </row>
    <row r="23" spans="1:16" x14ac:dyDescent="0.25">
      <c r="A23" s="12"/>
    </row>
    <row r="24" spans="1:16" ht="27.6" x14ac:dyDescent="0.25">
      <c r="A24" s="36">
        <v>4</v>
      </c>
      <c r="B24" s="9" t="s">
        <v>12</v>
      </c>
      <c r="C24" s="4">
        <v>2.0499999999999998</v>
      </c>
      <c r="D24" s="4">
        <v>2.15</v>
      </c>
      <c r="E24" s="4">
        <v>2.23</v>
      </c>
      <c r="F24" s="4">
        <v>2.25</v>
      </c>
      <c r="G24" s="4">
        <v>2.1800000000000002</v>
      </c>
      <c r="H24" s="4">
        <v>2.5499999999999998</v>
      </c>
      <c r="J24" s="14" t="s">
        <v>23</v>
      </c>
      <c r="K24" s="16">
        <f t="shared" ref="K24:P24" si="6">($K$3/$K$4)*(($K$4+$K$5)*$M$3/C24)-$K$3-$M$4</f>
        <v>24524146.341463417</v>
      </c>
      <c r="L24" s="16">
        <f t="shared" si="6"/>
        <v>23378372.093023259</v>
      </c>
      <c r="M24" s="16">
        <f t="shared" si="6"/>
        <v>22535739.910313901</v>
      </c>
      <c r="N24" s="16">
        <f t="shared" si="6"/>
        <v>22334444.444444444</v>
      </c>
      <c r="O24" s="16">
        <f t="shared" si="6"/>
        <v>23055137.614678897</v>
      </c>
      <c r="P24" s="16">
        <f t="shared" si="6"/>
        <v>19693921.568627451</v>
      </c>
    </row>
    <row r="25" spans="1:16" ht="41.4" x14ac:dyDescent="0.25">
      <c r="A25" s="36"/>
      <c r="B25" s="9" t="s">
        <v>16</v>
      </c>
      <c r="C25" s="13"/>
      <c r="D25" s="4">
        <v>2.0499999999999998</v>
      </c>
      <c r="E25" s="4">
        <v>2.0499999999999998</v>
      </c>
      <c r="F25" s="4">
        <v>2</v>
      </c>
      <c r="G25" s="4">
        <v>2</v>
      </c>
      <c r="H25" s="4">
        <v>1.98</v>
      </c>
      <c r="J25" s="14" t="s">
        <v>17</v>
      </c>
      <c r="K25" s="4">
        <f>(K24-$K$24)/$K$24</f>
        <v>0</v>
      </c>
      <c r="L25" s="4">
        <f t="shared" ref="L25:P25" si="7">(L24-$K$24)/$K$24</f>
        <v>-4.6720250013472492E-2</v>
      </c>
      <c r="M25" s="4">
        <f t="shared" si="7"/>
        <v>-8.1079537018896419E-2</v>
      </c>
      <c r="N25" s="4">
        <f t="shared" si="7"/>
        <v>-8.928758891463652E-2</v>
      </c>
      <c r="O25" s="4">
        <f t="shared" si="7"/>
        <v>-5.9900504031034925E-2</v>
      </c>
      <c r="P25" s="4">
        <f t="shared" si="7"/>
        <v>-0.19695791672346277</v>
      </c>
    </row>
    <row r="26" spans="1:16" x14ac:dyDescent="0.25">
      <c r="A26" s="12"/>
    </row>
    <row r="27" spans="1:16" ht="27.6" x14ac:dyDescent="0.25">
      <c r="A27" s="36">
        <v>5</v>
      </c>
      <c r="B27" s="9" t="s">
        <v>12</v>
      </c>
      <c r="C27" s="4">
        <v>1.4</v>
      </c>
      <c r="D27" s="4">
        <v>1.48</v>
      </c>
      <c r="E27" s="4">
        <v>1.55</v>
      </c>
      <c r="F27" s="4">
        <v>1.58</v>
      </c>
      <c r="G27" s="21">
        <v>1.56</v>
      </c>
      <c r="H27" s="21">
        <v>1.66</v>
      </c>
      <c r="J27" s="14" t="s">
        <v>23</v>
      </c>
      <c r="K27" s="16">
        <f t="shared" ref="K27:P27" si="8">($K$3/$K$4)*(($K$4+$K$5)*$M$3/C27)-$K$3-$M$4</f>
        <v>35961428.571428575</v>
      </c>
      <c r="L27" s="16">
        <f t="shared" si="8"/>
        <v>34011621.621621624</v>
      </c>
      <c r="M27" s="16">
        <f t="shared" si="8"/>
        <v>32470645.161290321</v>
      </c>
      <c r="N27" s="16">
        <f t="shared" si="8"/>
        <v>31852025.316455692</v>
      </c>
      <c r="O27" s="16">
        <f t="shared" si="8"/>
        <v>32261794.871794868</v>
      </c>
      <c r="P27" s="16">
        <f t="shared" si="8"/>
        <v>30311686.74698795</v>
      </c>
    </row>
    <row r="28" spans="1:16" ht="41.4" x14ac:dyDescent="0.25">
      <c r="A28" s="36"/>
      <c r="B28" s="9" t="s">
        <v>16</v>
      </c>
      <c r="C28" s="13"/>
      <c r="D28" s="4">
        <v>1.41</v>
      </c>
      <c r="E28" s="4">
        <v>1.41</v>
      </c>
      <c r="F28" s="4">
        <v>1.4</v>
      </c>
      <c r="G28" s="21">
        <v>1.3</v>
      </c>
      <c r="H28" s="21">
        <v>1.1499999999999999</v>
      </c>
      <c r="J28" s="14" t="s">
        <v>17</v>
      </c>
      <c r="K28" s="17">
        <f>(K27-$K$27)/$K$27</f>
        <v>0</v>
      </c>
      <c r="L28" s="17">
        <f>(L27-$K$27)/$K$27</f>
        <v>-5.4219396371702443E-2</v>
      </c>
      <c r="M28" s="17">
        <f t="shared" ref="M28:O28" si="9">(M27-$K$27)/$K$27</f>
        <v>-9.7070209633209267E-2</v>
      </c>
      <c r="N28" s="17">
        <f t="shared" si="9"/>
        <v>-0.11427252526441098</v>
      </c>
      <c r="O28" s="17">
        <f t="shared" si="9"/>
        <v>-0.10287782901297399</v>
      </c>
      <c r="P28" s="17">
        <f>(P27-$K$27)/$K$27</f>
        <v>-0.1571056003300535</v>
      </c>
    </row>
    <row r="29" spans="1:16" x14ac:dyDescent="0.25">
      <c r="A29" s="12"/>
    </row>
    <row r="30" spans="1:16" ht="27.6" x14ac:dyDescent="0.25">
      <c r="A30" s="36">
        <v>6</v>
      </c>
      <c r="B30" s="9" t="s">
        <v>12</v>
      </c>
      <c r="C30" s="4">
        <v>1.72</v>
      </c>
      <c r="D30" s="4">
        <v>1.76</v>
      </c>
      <c r="E30" s="4">
        <v>1.81</v>
      </c>
      <c r="F30" s="4">
        <v>1.86</v>
      </c>
      <c r="G30" s="21">
        <v>1.92</v>
      </c>
      <c r="H30" s="21">
        <v>2.1</v>
      </c>
      <c r="J30" s="14" t="s">
        <v>23</v>
      </c>
      <c r="K30" s="16">
        <f t="shared" ref="K30:P30" si="10">($K$3/$K$4)*(($K$4+$K$5)*$M$3/C30)-$K$3-$M$4</f>
        <v>29250465.116279073</v>
      </c>
      <c r="L30" s="16">
        <f t="shared" si="10"/>
        <v>28583181.818181816</v>
      </c>
      <c r="M30" s="16">
        <f t="shared" si="10"/>
        <v>27790552.486187842</v>
      </c>
      <c r="N30" s="16">
        <f t="shared" si="10"/>
        <v>27040537.634408601</v>
      </c>
      <c r="O30" s="16">
        <f t="shared" si="10"/>
        <v>26192083.333333336</v>
      </c>
      <c r="P30" s="16">
        <f t="shared" si="10"/>
        <v>23937619.047619049</v>
      </c>
    </row>
    <row r="31" spans="1:16" ht="41.4" x14ac:dyDescent="0.25">
      <c r="A31" s="36"/>
      <c r="B31" s="9" t="s">
        <v>16</v>
      </c>
      <c r="C31" s="13"/>
      <c r="D31" s="4">
        <v>1.68</v>
      </c>
      <c r="E31" s="4">
        <v>1.71</v>
      </c>
      <c r="F31" s="4">
        <v>1.69</v>
      </c>
      <c r="G31" s="21">
        <v>1.68</v>
      </c>
      <c r="H31" s="21">
        <v>1.46</v>
      </c>
      <c r="J31" s="14" t="s">
        <v>17</v>
      </c>
      <c r="K31" s="17">
        <f>(K30-$K$30)/$K$30</f>
        <v>0</v>
      </c>
      <c r="L31" s="17">
        <f t="shared" ref="L31:P31" si="11">(L30-$K$30)/$K$30</f>
        <v>-2.2812741453669613E-2</v>
      </c>
      <c r="M31" s="17">
        <f t="shared" si="11"/>
        <v>-4.9910749257752164E-2</v>
      </c>
      <c r="N31" s="17">
        <f t="shared" si="11"/>
        <v>-7.5551874921830145E-2</v>
      </c>
      <c r="O31" s="17">
        <f t="shared" si="11"/>
        <v>-0.10455839832931831</v>
      </c>
      <c r="P31" s="17">
        <f t="shared" si="11"/>
        <v>-0.18163287481207299</v>
      </c>
    </row>
    <row r="33" spans="2:2" x14ac:dyDescent="0.25">
      <c r="B33" s="10" t="s">
        <v>39</v>
      </c>
    </row>
  </sheetData>
  <mergeCells count="9">
    <mergeCell ref="A1:P1"/>
    <mergeCell ref="A27:A28"/>
    <mergeCell ref="A30:A31"/>
    <mergeCell ref="D13:H13"/>
    <mergeCell ref="L13:P13"/>
    <mergeCell ref="A15:A16"/>
    <mergeCell ref="A18:A19"/>
    <mergeCell ref="A21:A22"/>
    <mergeCell ref="A24:A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C87E0-23BE-4C1D-870B-7B745AF0FAD3}">
  <dimension ref="A1:R28"/>
  <sheetViews>
    <sheetView tabSelected="1" topLeftCell="A9" zoomScale="80" zoomScaleNormal="80" workbookViewId="0">
      <selection activeCell="B26" sqref="B26"/>
    </sheetView>
  </sheetViews>
  <sheetFormatPr defaultColWidth="11.5546875" defaultRowHeight="13.8" x14ac:dyDescent="0.25"/>
  <cols>
    <col min="1" max="2" width="11.5546875" style="10"/>
    <col min="3" max="3" width="13" style="10" customWidth="1"/>
    <col min="4" max="16384" width="11.5546875" style="10"/>
  </cols>
  <sheetData>
    <row r="1" spans="1:18" ht="14.4" customHeight="1" x14ac:dyDescent="0.25">
      <c r="A1" s="32" t="s">
        <v>65</v>
      </c>
      <c r="B1" s="32"/>
      <c r="C1" s="32"/>
      <c r="D1" s="32"/>
      <c r="E1" s="32"/>
      <c r="F1" s="32"/>
      <c r="G1" s="32"/>
      <c r="H1" s="32"/>
      <c r="I1" s="32"/>
      <c r="J1" s="32"/>
      <c r="K1" s="32"/>
      <c r="L1" s="32"/>
      <c r="M1" s="32"/>
      <c r="N1" s="32"/>
      <c r="O1" s="32"/>
      <c r="P1" s="32"/>
    </row>
    <row r="2" spans="1:18" x14ac:dyDescent="0.25">
      <c r="B2" s="30" t="s">
        <v>60</v>
      </c>
    </row>
    <row r="3" spans="1:18" x14ac:dyDescent="0.25">
      <c r="B3" s="15" t="s">
        <v>18</v>
      </c>
      <c r="C3" s="15">
        <v>100000</v>
      </c>
      <c r="D3" s="15" t="s">
        <v>19</v>
      </c>
      <c r="E3" s="10">
        <v>5</v>
      </c>
    </row>
    <row r="4" spans="1:18" x14ac:dyDescent="0.25">
      <c r="B4" s="15" t="s">
        <v>20</v>
      </c>
      <c r="C4" s="15">
        <v>1000</v>
      </c>
      <c r="D4" s="15" t="s">
        <v>21</v>
      </c>
      <c r="E4" s="10">
        <f>10*1000</f>
        <v>10000</v>
      </c>
    </row>
    <row r="5" spans="1:18" x14ac:dyDescent="0.25">
      <c r="B5" s="10" t="s">
        <v>22</v>
      </c>
      <c r="C5" s="10">
        <v>100000</v>
      </c>
      <c r="D5" s="15"/>
    </row>
    <row r="6" spans="1:18" x14ac:dyDescent="0.25">
      <c r="D6" s="15"/>
    </row>
    <row r="7" spans="1:18" x14ac:dyDescent="0.25">
      <c r="A7" s="1"/>
      <c r="B7" s="30" t="s">
        <v>64</v>
      </c>
      <c r="D7" s="1" t="s">
        <v>27</v>
      </c>
      <c r="E7" s="1">
        <v>0.45</v>
      </c>
      <c r="F7" s="1" t="s">
        <v>3</v>
      </c>
      <c r="G7" s="1">
        <v>1.05</v>
      </c>
      <c r="H7" s="1" t="s">
        <v>28</v>
      </c>
      <c r="I7" s="1">
        <v>0.3</v>
      </c>
    </row>
    <row r="8" spans="1:18" x14ac:dyDescent="0.25">
      <c r="D8" s="1" t="s">
        <v>29</v>
      </c>
      <c r="E8" s="1">
        <v>2.35</v>
      </c>
      <c r="F8" s="1" t="s">
        <v>30</v>
      </c>
      <c r="G8" s="1">
        <v>0.2</v>
      </c>
      <c r="H8" s="1"/>
      <c r="I8" s="1"/>
    </row>
    <row r="9" spans="1:18" x14ac:dyDescent="0.25">
      <c r="D9" s="15"/>
      <c r="R9" s="31"/>
    </row>
    <row r="10" spans="1:18" x14ac:dyDescent="0.25">
      <c r="B10" s="30" t="s">
        <v>62</v>
      </c>
      <c r="E10" s="15" t="s">
        <v>61</v>
      </c>
    </row>
    <row r="11" spans="1:18" x14ac:dyDescent="0.25">
      <c r="B11" s="30" t="s">
        <v>25</v>
      </c>
      <c r="D11" s="15"/>
      <c r="E11" s="10" t="s">
        <v>26</v>
      </c>
    </row>
    <row r="12" spans="1:18" x14ac:dyDescent="0.25">
      <c r="L12" s="15"/>
    </row>
    <row r="13" spans="1:18" x14ac:dyDescent="0.25">
      <c r="B13" s="1"/>
      <c r="D13" s="33" t="s">
        <v>10</v>
      </c>
      <c r="E13" s="34"/>
      <c r="F13" s="34"/>
      <c r="G13" s="34"/>
      <c r="H13" s="35"/>
      <c r="L13" s="33" t="s">
        <v>10</v>
      </c>
      <c r="M13" s="34"/>
      <c r="N13" s="34"/>
      <c r="O13" s="34"/>
      <c r="P13" s="35"/>
    </row>
    <row r="14" spans="1:18" x14ac:dyDescent="0.25">
      <c r="A14" s="11" t="s">
        <v>0</v>
      </c>
      <c r="B14" s="1"/>
      <c r="C14" s="2" t="s">
        <v>15</v>
      </c>
      <c r="D14" s="2">
        <v>5</v>
      </c>
      <c r="E14" s="2">
        <v>4</v>
      </c>
      <c r="F14" s="2">
        <v>3</v>
      </c>
      <c r="G14" s="2">
        <v>2</v>
      </c>
      <c r="H14" s="2">
        <v>1</v>
      </c>
      <c r="J14" s="1"/>
      <c r="K14" s="2" t="s">
        <v>24</v>
      </c>
      <c r="L14" s="2">
        <v>5</v>
      </c>
      <c r="M14" s="2">
        <v>4</v>
      </c>
      <c r="N14" s="2">
        <v>3</v>
      </c>
      <c r="O14" s="2">
        <v>2</v>
      </c>
      <c r="P14" s="2">
        <f>1/1</f>
        <v>1</v>
      </c>
    </row>
    <row r="15" spans="1:18" ht="41.4" x14ac:dyDescent="0.25">
      <c r="A15" s="39" t="s">
        <v>31</v>
      </c>
      <c r="B15" s="9" t="s">
        <v>12</v>
      </c>
      <c r="C15" s="4">
        <v>1.08</v>
      </c>
      <c r="D15" s="4">
        <v>1.01</v>
      </c>
      <c r="E15" s="4">
        <v>0.96</v>
      </c>
      <c r="F15" s="4">
        <v>0.89</v>
      </c>
      <c r="G15" s="4">
        <v>0.91</v>
      </c>
      <c r="H15" s="4">
        <v>0.73</v>
      </c>
      <c r="J15" s="9" t="s">
        <v>23</v>
      </c>
      <c r="K15" s="16">
        <f t="shared" ref="K15:P15" si="0">($C$3/$C$4)*(($C$4+$C$5)*$E$3/C15)-$C$3-$E$4</f>
        <v>46649259.259259261</v>
      </c>
      <c r="L15" s="16">
        <f t="shared" si="0"/>
        <v>49890000</v>
      </c>
      <c r="M15" s="16">
        <f t="shared" si="0"/>
        <v>52494166.666666672</v>
      </c>
      <c r="N15" s="16">
        <f t="shared" si="0"/>
        <v>56631573.033707872</v>
      </c>
      <c r="O15" s="16">
        <f t="shared" si="0"/>
        <v>55384505.494505495</v>
      </c>
      <c r="P15" s="16">
        <f t="shared" si="0"/>
        <v>69068082.19178082</v>
      </c>
      <c r="Q15" s="19" t="s">
        <v>33</v>
      </c>
      <c r="R15" s="20">
        <v>1.9</v>
      </c>
    </row>
    <row r="16" spans="1:18" ht="41.4" x14ac:dyDescent="0.25">
      <c r="A16" s="39"/>
      <c r="B16" s="9" t="s">
        <v>16</v>
      </c>
      <c r="C16" s="13"/>
      <c r="D16" s="4">
        <v>0.99</v>
      </c>
      <c r="E16" s="4">
        <v>0.98</v>
      </c>
      <c r="F16" s="4">
        <v>0.98</v>
      </c>
      <c r="G16" s="4">
        <v>0.95</v>
      </c>
      <c r="H16" s="4">
        <v>0.73</v>
      </c>
      <c r="J16" s="9" t="s">
        <v>32</v>
      </c>
      <c r="K16" s="4">
        <f>(K15-$K$15)/$K$15</f>
        <v>0</v>
      </c>
      <c r="L16" s="4">
        <f t="shared" ref="L16:P16" si="1">(L15-$K$15)/$K$15</f>
        <v>6.9470357990679021E-2</v>
      </c>
      <c r="M16" s="4">
        <f t="shared" si="1"/>
        <v>0.12529475280461766</v>
      </c>
      <c r="N16" s="4">
        <f t="shared" si="1"/>
        <v>0.21398654411575149</v>
      </c>
      <c r="O16" s="4">
        <f t="shared" si="1"/>
        <v>0.18725369649920867</v>
      </c>
      <c r="P16" s="4">
        <f t="shared" si="1"/>
        <v>0.4805826134971633</v>
      </c>
    </row>
    <row r="18" spans="1:18" ht="41.4" x14ac:dyDescent="0.25">
      <c r="A18" s="38" t="s">
        <v>67</v>
      </c>
      <c r="B18" s="9" t="s">
        <v>12</v>
      </c>
      <c r="C18" s="4">
        <v>1.6</v>
      </c>
      <c r="D18" s="4">
        <v>1.5</v>
      </c>
      <c r="E18" s="4">
        <v>1.48</v>
      </c>
      <c r="F18" s="4">
        <v>1.46</v>
      </c>
      <c r="G18" s="4">
        <v>1.4</v>
      </c>
      <c r="H18" s="4">
        <v>1.18</v>
      </c>
      <c r="J18" s="9" t="s">
        <v>23</v>
      </c>
      <c r="K18" s="16">
        <f t="shared" ref="K18:P18" si="2">($C$3/$C$4)*(($C$4+$C$5)*$E$3/C18)-$C$3-$E$4</f>
        <v>31452500</v>
      </c>
      <c r="L18" s="16">
        <f t="shared" si="2"/>
        <v>33556666.666666672</v>
      </c>
      <c r="M18" s="16">
        <f t="shared" si="2"/>
        <v>34011621.621621624</v>
      </c>
      <c r="N18" s="16">
        <f t="shared" si="2"/>
        <v>34479041.09589041</v>
      </c>
      <c r="O18" s="16">
        <f t="shared" si="2"/>
        <v>35961428.571428575</v>
      </c>
      <c r="P18" s="16">
        <f t="shared" si="2"/>
        <v>42686610.169491529</v>
      </c>
      <c r="Q18" s="19" t="s">
        <v>33</v>
      </c>
      <c r="R18" s="19">
        <v>1.84</v>
      </c>
    </row>
    <row r="19" spans="1:18" ht="41.4" x14ac:dyDescent="0.25">
      <c r="A19" s="38"/>
      <c r="B19" s="9" t="s">
        <v>16</v>
      </c>
      <c r="C19" s="13"/>
      <c r="D19" s="4">
        <v>1.63</v>
      </c>
      <c r="E19" s="4">
        <v>1.64</v>
      </c>
      <c r="F19" s="4">
        <v>1.62</v>
      </c>
      <c r="G19" s="4">
        <v>1.36</v>
      </c>
      <c r="H19" s="4">
        <v>1.22</v>
      </c>
      <c r="J19" s="9" t="s">
        <v>32</v>
      </c>
      <c r="K19" s="17">
        <f>(K18-$K$18)/$K$18</f>
        <v>0</v>
      </c>
      <c r="L19" s="17">
        <f t="shared" ref="L19:P19" si="3">(L18-$K$18)/$K$18</f>
        <v>6.6899822483639515E-2</v>
      </c>
      <c r="M19" s="17">
        <f t="shared" si="3"/>
        <v>8.136464896658846E-2</v>
      </c>
      <c r="N19" s="17">
        <f t="shared" si="3"/>
        <v>9.6225772065508627E-2</v>
      </c>
      <c r="O19" s="17">
        <f t="shared" si="3"/>
        <v>0.14335676246494156</v>
      </c>
      <c r="P19" s="17">
        <f t="shared" si="3"/>
        <v>0.35717701834485427</v>
      </c>
    </row>
    <row r="21" spans="1:18" ht="41.4" x14ac:dyDescent="0.25">
      <c r="A21" s="38" t="s">
        <v>68</v>
      </c>
      <c r="B21" s="9" t="s">
        <v>12</v>
      </c>
      <c r="C21" s="4">
        <v>1.32</v>
      </c>
      <c r="D21" s="4">
        <v>1.1000000000000001</v>
      </c>
      <c r="E21" s="4">
        <v>1.0900000000000001</v>
      </c>
      <c r="F21" s="4">
        <v>1.03</v>
      </c>
      <c r="G21" s="4">
        <v>1</v>
      </c>
      <c r="H21" s="4">
        <v>0.82</v>
      </c>
      <c r="J21" s="9" t="s">
        <v>23</v>
      </c>
      <c r="K21" s="16">
        <f t="shared" ref="K21:P21" si="4">($C$3/$C$4)*(($C$4+$C$5)*$E$3/C21)-$C$3-$E$4</f>
        <v>38147575.757575758</v>
      </c>
      <c r="L21" s="16">
        <f t="shared" si="4"/>
        <v>45799090.909090906</v>
      </c>
      <c r="M21" s="16">
        <f t="shared" si="4"/>
        <v>46220275.229357794</v>
      </c>
      <c r="N21" s="16">
        <f t="shared" si="4"/>
        <v>48919126.213592231</v>
      </c>
      <c r="O21" s="16">
        <f t="shared" si="4"/>
        <v>50390000</v>
      </c>
      <c r="P21" s="16">
        <f t="shared" si="4"/>
        <v>61475365.853658542</v>
      </c>
      <c r="Q21" s="19" t="s">
        <v>33</v>
      </c>
      <c r="R21" s="20" t="s">
        <v>34</v>
      </c>
    </row>
    <row r="22" spans="1:18" ht="41.4" x14ac:dyDescent="0.25">
      <c r="A22" s="38"/>
      <c r="B22" s="9" t="s">
        <v>16</v>
      </c>
      <c r="C22" s="13"/>
      <c r="D22" s="4">
        <v>1.17</v>
      </c>
      <c r="E22" s="4">
        <v>1.0900000000000001</v>
      </c>
      <c r="F22" s="4">
        <v>1.0900000000000001</v>
      </c>
      <c r="G22" s="4">
        <v>1</v>
      </c>
      <c r="H22" s="4">
        <v>0.95</v>
      </c>
      <c r="J22" s="9" t="s">
        <v>32</v>
      </c>
      <c r="K22" s="17">
        <f>(K21-$K$21)/$K$21</f>
        <v>0</v>
      </c>
      <c r="L22" s="17">
        <f t="shared" ref="L22:P22" si="5">(L21-$K$21)/$K$21</f>
        <v>0.20057670768228641</v>
      </c>
      <c r="M22" s="17">
        <f t="shared" si="5"/>
        <v>0.21161762737121959</v>
      </c>
      <c r="N22" s="17">
        <f t="shared" si="5"/>
        <v>0.28236526809642271</v>
      </c>
      <c r="O22" s="17">
        <f t="shared" si="5"/>
        <v>0.32092273229165841</v>
      </c>
      <c r="P22" s="17">
        <f t="shared" si="5"/>
        <v>0.61151435268989796</v>
      </c>
    </row>
    <row r="24" spans="1:18" x14ac:dyDescent="0.25">
      <c r="B24" s="10" t="s">
        <v>35</v>
      </c>
    </row>
    <row r="25" spans="1:18" x14ac:dyDescent="0.25">
      <c r="B25" s="10" t="s">
        <v>36</v>
      </c>
    </row>
    <row r="26" spans="1:18" x14ac:dyDescent="0.25">
      <c r="B26" s="10" t="s">
        <v>41</v>
      </c>
    </row>
    <row r="27" spans="1:18" x14ac:dyDescent="0.25">
      <c r="B27" s="10" t="s">
        <v>37</v>
      </c>
    </row>
    <row r="28" spans="1:18" x14ac:dyDescent="0.25">
      <c r="B28" s="10" t="s">
        <v>38</v>
      </c>
    </row>
  </sheetData>
  <mergeCells count="6">
    <mergeCell ref="A18:A19"/>
    <mergeCell ref="A21:A22"/>
    <mergeCell ref="A1:P1"/>
    <mergeCell ref="D13:H13"/>
    <mergeCell ref="L13:P13"/>
    <mergeCell ref="A15:A16"/>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C36319-598F-4C1B-80B6-11C526921898}">
  <dimension ref="A1:P34"/>
  <sheetViews>
    <sheetView workbookViewId="0">
      <selection activeCell="A2" sqref="A2"/>
    </sheetView>
  </sheetViews>
  <sheetFormatPr defaultColWidth="11.5546875" defaultRowHeight="13.8" x14ac:dyDescent="0.25"/>
  <cols>
    <col min="1" max="16384" width="11.5546875" style="10"/>
  </cols>
  <sheetData>
    <row r="1" spans="1:16" ht="14.4" customHeight="1" x14ac:dyDescent="0.25">
      <c r="A1" s="32" t="s">
        <v>70</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11"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0.6</v>
      </c>
      <c r="D18" s="4">
        <v>0.33</v>
      </c>
      <c r="E18" s="4">
        <v>0.3</v>
      </c>
      <c r="F18" s="22">
        <v>0.28000000000000003</v>
      </c>
      <c r="G18" s="22">
        <v>0.26</v>
      </c>
      <c r="H18" s="22">
        <v>0.45</v>
      </c>
      <c r="J18" s="14" t="s">
        <v>23</v>
      </c>
      <c r="K18" s="16">
        <f t="shared" ref="K18:P18" si="0">($C$3/$C$4)*(($C$4+$C$5)*$E$3/C18)-$C$3-$E$4</f>
        <v>84056666.666666672</v>
      </c>
      <c r="L18" s="16">
        <f t="shared" si="0"/>
        <v>152920303.03030303</v>
      </c>
      <c r="M18" s="16">
        <f t="shared" si="0"/>
        <v>168223333.33333334</v>
      </c>
      <c r="N18" s="16">
        <f t="shared" si="0"/>
        <v>180247142.85714284</v>
      </c>
      <c r="O18" s="16">
        <f t="shared" si="0"/>
        <v>194120769.23076922</v>
      </c>
      <c r="P18" s="16">
        <f t="shared" si="0"/>
        <v>112112222.22222222</v>
      </c>
    </row>
    <row r="19" spans="1:16" ht="41.4" x14ac:dyDescent="0.25">
      <c r="A19" s="36"/>
      <c r="B19" s="9" t="s">
        <v>16</v>
      </c>
      <c r="C19" s="13"/>
      <c r="D19" s="4">
        <v>0.6</v>
      </c>
      <c r="E19" s="4">
        <v>0.6</v>
      </c>
      <c r="F19" s="22">
        <v>0.6</v>
      </c>
      <c r="G19" s="22">
        <v>0.6</v>
      </c>
      <c r="H19" s="22">
        <v>0.52</v>
      </c>
      <c r="J19" s="14" t="s">
        <v>17</v>
      </c>
      <c r="K19" s="4">
        <f t="shared" ref="K19:P19" si="1">(K18-$K$18)/$K$18</f>
        <v>0</v>
      </c>
      <c r="L19" s="4">
        <f t="shared" si="1"/>
        <v>0.81925252445139818</v>
      </c>
      <c r="M19" s="4">
        <f t="shared" si="1"/>
        <v>1.0013086409961534</v>
      </c>
      <c r="N19" s="4">
        <f t="shared" si="1"/>
        <v>1.144352732567032</v>
      </c>
      <c r="O19" s="4">
        <f t="shared" si="1"/>
        <v>1.3094036074565081</v>
      </c>
      <c r="P19" s="4">
        <f t="shared" si="1"/>
        <v>0.33376954699871775</v>
      </c>
    </row>
    <row r="20" spans="1:16" x14ac:dyDescent="0.25">
      <c r="A20" s="8"/>
      <c r="C20" s="1"/>
      <c r="D20" s="1"/>
      <c r="E20" s="1"/>
      <c r="F20" s="23"/>
      <c r="G20" s="23"/>
      <c r="H20" s="23"/>
    </row>
    <row r="21" spans="1:16" ht="27.6" x14ac:dyDescent="0.25">
      <c r="A21" s="36">
        <v>2</v>
      </c>
      <c r="B21" s="9" t="s">
        <v>12</v>
      </c>
      <c r="C21" s="4">
        <v>0.2</v>
      </c>
      <c r="D21" s="4">
        <v>0.16</v>
      </c>
      <c r="E21" s="4">
        <v>0.14000000000000001</v>
      </c>
      <c r="F21" s="22">
        <v>0.13</v>
      </c>
      <c r="G21" s="22">
        <v>0.1</v>
      </c>
      <c r="H21" s="22">
        <v>0.14000000000000001</v>
      </c>
      <c r="J21" s="14" t="s">
        <v>23</v>
      </c>
      <c r="K21" s="16">
        <f t="shared" ref="K21:P21" si="2">($C$3/$C$4)*(($C$4+$C$5)*$E$3/C21)-$C$3-$E$4</f>
        <v>252390000</v>
      </c>
      <c r="L21" s="16">
        <f t="shared" si="2"/>
        <v>315515000</v>
      </c>
      <c r="M21" s="16">
        <f t="shared" si="2"/>
        <v>360604285.71428567</v>
      </c>
      <c r="N21" s="16">
        <f t="shared" si="2"/>
        <v>388351538.46153843</v>
      </c>
      <c r="O21" s="16">
        <f t="shared" si="2"/>
        <v>504890000</v>
      </c>
      <c r="P21" s="16">
        <f t="shared" si="2"/>
        <v>360604285.71428567</v>
      </c>
    </row>
    <row r="22" spans="1:16" ht="41.4" x14ac:dyDescent="0.25">
      <c r="A22" s="36"/>
      <c r="B22" s="9" t="s">
        <v>16</v>
      </c>
      <c r="C22" s="13"/>
      <c r="D22" s="4">
        <v>0.2</v>
      </c>
      <c r="E22" s="4">
        <v>0.15</v>
      </c>
      <c r="F22" s="22">
        <v>0.13</v>
      </c>
      <c r="G22" s="22">
        <v>0.13</v>
      </c>
      <c r="H22" s="22">
        <v>0.15</v>
      </c>
      <c r="J22" s="14" t="s">
        <v>17</v>
      </c>
      <c r="K22" s="4">
        <f t="shared" ref="K22:P22" si="3">(K21-$K$21)/$K$21</f>
        <v>0</v>
      </c>
      <c r="L22" s="4">
        <f t="shared" si="3"/>
        <v>0.2501089583580966</v>
      </c>
      <c r="M22" s="4">
        <f t="shared" si="3"/>
        <v>0.42875821432816541</v>
      </c>
      <c r="N22" s="4">
        <f t="shared" si="3"/>
        <v>0.53869621800205414</v>
      </c>
      <c r="O22" s="4">
        <f t="shared" si="3"/>
        <v>1.0004358334323864</v>
      </c>
      <c r="P22" s="4">
        <f t="shared" si="3"/>
        <v>0.42875821432816541</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0.22</v>
      </c>
      <c r="D30" s="4">
        <v>0.28000000000000003</v>
      </c>
      <c r="E30" s="4">
        <v>0.2</v>
      </c>
      <c r="F30" s="22">
        <v>0.22</v>
      </c>
      <c r="G30" s="22">
        <v>0.15</v>
      </c>
      <c r="H30" s="22">
        <v>0.14000000000000001</v>
      </c>
      <c r="J30" s="14" t="s">
        <v>23</v>
      </c>
      <c r="K30" s="16">
        <f t="shared" ref="K30:P30" si="4">($C$3/$C$4)*(($C$4+$C$5)*$E$3/C30)-$C$3-$E$4</f>
        <v>229435454.54545453</v>
      </c>
      <c r="L30" s="16">
        <f t="shared" si="4"/>
        <v>180247142.85714284</v>
      </c>
      <c r="M30" s="16">
        <f t="shared" si="4"/>
        <v>252390000</v>
      </c>
      <c r="N30" s="16">
        <f t="shared" si="4"/>
        <v>229435454.54545453</v>
      </c>
      <c r="O30" s="16">
        <f t="shared" si="4"/>
        <v>336556666.66666669</v>
      </c>
      <c r="P30" s="16">
        <f t="shared" si="4"/>
        <v>360604285.71428567</v>
      </c>
    </row>
    <row r="31" spans="1:16" ht="41.4" x14ac:dyDescent="0.25">
      <c r="A31" s="36"/>
      <c r="B31" s="9" t="s">
        <v>16</v>
      </c>
      <c r="C31" s="13"/>
      <c r="D31" s="4">
        <v>0.24</v>
      </c>
      <c r="E31" s="4">
        <v>0.24</v>
      </c>
      <c r="F31" s="22">
        <v>0.21</v>
      </c>
      <c r="G31" s="22">
        <v>0.18</v>
      </c>
      <c r="H31" s="22">
        <v>0.18</v>
      </c>
      <c r="J31" s="14" t="s">
        <v>17</v>
      </c>
      <c r="K31" s="17">
        <f t="shared" ref="K31:P31" si="5">(K30-$K$30)/$K$30</f>
        <v>0</v>
      </c>
      <c r="L31" s="17">
        <f t="shared" si="5"/>
        <v>-0.2143884509295261</v>
      </c>
      <c r="M31" s="17">
        <f t="shared" si="5"/>
        <v>0.10004794376711222</v>
      </c>
      <c r="N31" s="17">
        <f t="shared" si="5"/>
        <v>0</v>
      </c>
      <c r="O31" s="17">
        <f t="shared" si="5"/>
        <v>0.46689040424652362</v>
      </c>
      <c r="P31" s="17">
        <f t="shared" si="5"/>
        <v>0.57170253581206942</v>
      </c>
    </row>
    <row r="32" spans="1:16" x14ac:dyDescent="0.25">
      <c r="A32" s="8"/>
      <c r="C32" s="1"/>
      <c r="D32" s="1"/>
      <c r="E32" s="1"/>
      <c r="F32" s="23"/>
      <c r="G32" s="23"/>
      <c r="H32" s="23"/>
    </row>
    <row r="33" spans="1:16" ht="27.6" x14ac:dyDescent="0.25">
      <c r="A33" s="36">
        <v>2</v>
      </c>
      <c r="B33" s="9" t="s">
        <v>12</v>
      </c>
      <c r="C33" s="4">
        <v>0.05</v>
      </c>
      <c r="D33" s="4">
        <v>7.0000000000000007E-2</v>
      </c>
      <c r="E33" s="4">
        <v>0.06</v>
      </c>
      <c r="F33" s="22">
        <v>0.08</v>
      </c>
      <c r="G33" s="22">
        <v>0.05</v>
      </c>
      <c r="H33" s="22">
        <v>0.03</v>
      </c>
      <c r="J33" s="14" t="s">
        <v>23</v>
      </c>
      <c r="K33" s="16">
        <f t="shared" ref="K33:P33" si="6">($C$3/$C$4)*(($C$4+$C$5)*$E$3/C33)-$C$3-$E$4</f>
        <v>1009890000</v>
      </c>
      <c r="L33" s="16">
        <f t="shared" si="6"/>
        <v>721318571.42857134</v>
      </c>
      <c r="M33" s="16">
        <f t="shared" si="6"/>
        <v>841556666.66666675</v>
      </c>
      <c r="N33" s="16">
        <f t="shared" si="6"/>
        <v>631140000</v>
      </c>
      <c r="O33" s="16">
        <f t="shared" si="6"/>
        <v>1009890000</v>
      </c>
      <c r="P33" s="16">
        <f t="shared" si="6"/>
        <v>1683223333.3333335</v>
      </c>
    </row>
    <row r="34" spans="1:16" ht="41.4" x14ac:dyDescent="0.25">
      <c r="A34" s="36"/>
      <c r="B34" s="9" t="s">
        <v>16</v>
      </c>
      <c r="C34" s="13"/>
      <c r="D34" s="4">
        <v>0.04</v>
      </c>
      <c r="E34" s="4">
        <v>0.04</v>
      </c>
      <c r="F34" s="22">
        <v>0.04</v>
      </c>
      <c r="G34" s="22">
        <v>0.04</v>
      </c>
      <c r="H34" s="22">
        <v>0.05</v>
      </c>
      <c r="J34" s="14" t="s">
        <v>17</v>
      </c>
      <c r="K34" s="17">
        <f t="shared" ref="K34:P34" si="7">(K33-$K$33)/$K$33</f>
        <v>0</v>
      </c>
      <c r="L34" s="17">
        <f t="shared" si="7"/>
        <v>-0.28574540650113245</v>
      </c>
      <c r="M34" s="17">
        <f t="shared" si="7"/>
        <v>-0.1666848204589938</v>
      </c>
      <c r="N34" s="17">
        <f t="shared" si="7"/>
        <v>-0.37504084603273624</v>
      </c>
      <c r="O34" s="17">
        <f t="shared" si="7"/>
        <v>0</v>
      </c>
      <c r="P34" s="17">
        <f t="shared" si="7"/>
        <v>0.66673928183597564</v>
      </c>
    </row>
  </sheetData>
  <mergeCells count="11">
    <mergeCell ref="A1:P1"/>
    <mergeCell ref="A33:A34"/>
    <mergeCell ref="A30:A31"/>
    <mergeCell ref="D16:H16"/>
    <mergeCell ref="L16:P16"/>
    <mergeCell ref="A25:P25"/>
    <mergeCell ref="D28:H28"/>
    <mergeCell ref="L28:P28"/>
    <mergeCell ref="A18:A19"/>
    <mergeCell ref="A21:A22"/>
    <mergeCell ref="A13:P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EA2C7-CB3E-43F0-B2AE-EAF11748113F}">
  <dimension ref="A1:P34"/>
  <sheetViews>
    <sheetView topLeftCell="B22" workbookViewId="0">
      <selection activeCell="I36" sqref="I36"/>
    </sheetView>
  </sheetViews>
  <sheetFormatPr defaultColWidth="11.5546875" defaultRowHeight="13.8" x14ac:dyDescent="0.25"/>
  <cols>
    <col min="1" max="16384" width="11.5546875" style="10"/>
  </cols>
  <sheetData>
    <row r="1" spans="1:16" ht="14.4" customHeight="1" x14ac:dyDescent="0.25">
      <c r="A1" s="32" t="s">
        <v>69</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26"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0.32</v>
      </c>
      <c r="D18" s="4">
        <v>0.26</v>
      </c>
      <c r="E18" s="4">
        <v>0.24</v>
      </c>
      <c r="F18" s="22">
        <v>0.24</v>
      </c>
      <c r="G18" s="22">
        <v>0.22</v>
      </c>
      <c r="H18" s="22">
        <v>0.22</v>
      </c>
      <c r="J18" s="14" t="s">
        <v>23</v>
      </c>
      <c r="K18" s="16">
        <f t="shared" ref="K18:P18" si="0">($C$3/$C$4)*(($C$4+$C$5)*$E$3/C18)-$C$3-$E$4</f>
        <v>157702500</v>
      </c>
      <c r="L18" s="16">
        <f t="shared" si="0"/>
        <v>194120769.23076922</v>
      </c>
      <c r="M18" s="16">
        <f t="shared" si="0"/>
        <v>210306666.66666669</v>
      </c>
      <c r="N18" s="16">
        <f t="shared" si="0"/>
        <v>210306666.66666669</v>
      </c>
      <c r="O18" s="16">
        <f t="shared" si="0"/>
        <v>229435454.54545453</v>
      </c>
      <c r="P18" s="16">
        <f t="shared" si="0"/>
        <v>229435454.54545453</v>
      </c>
    </row>
    <row r="19" spans="1:16" ht="41.4" x14ac:dyDescent="0.25">
      <c r="A19" s="36"/>
      <c r="B19" s="9" t="s">
        <v>16</v>
      </c>
      <c r="C19" s="13"/>
      <c r="D19" s="4">
        <v>0.3</v>
      </c>
      <c r="E19" s="4">
        <v>0.28999999999999998</v>
      </c>
      <c r="F19" s="22">
        <v>0.3</v>
      </c>
      <c r="G19" s="22">
        <v>0.26</v>
      </c>
      <c r="H19" s="22">
        <v>0.26</v>
      </c>
      <c r="J19" s="14" t="s">
        <v>17</v>
      </c>
      <c r="K19" s="4">
        <f t="shared" ref="K19:P19" si="1">(K18-$K$18)/$K$18</f>
        <v>0</v>
      </c>
      <c r="L19" s="4">
        <f t="shared" si="1"/>
        <v>0.23093019597513811</v>
      </c>
      <c r="M19" s="4">
        <f t="shared" si="1"/>
        <v>0.33356583863075528</v>
      </c>
      <c r="N19" s="4">
        <f t="shared" si="1"/>
        <v>0.33356583863075528</v>
      </c>
      <c r="O19" s="4">
        <f t="shared" si="1"/>
        <v>0.45486250722375698</v>
      </c>
      <c r="P19" s="4">
        <f t="shared" si="1"/>
        <v>0.45486250722375698</v>
      </c>
    </row>
    <row r="20" spans="1:16" x14ac:dyDescent="0.25">
      <c r="A20" s="8"/>
      <c r="C20" s="1"/>
      <c r="D20" s="1"/>
      <c r="E20" s="1"/>
      <c r="F20" s="23"/>
      <c r="G20" s="23"/>
      <c r="H20" s="23"/>
    </row>
    <row r="21" spans="1:16" ht="27.6" x14ac:dyDescent="0.25">
      <c r="A21" s="36">
        <v>2</v>
      </c>
      <c r="B21" s="9" t="s">
        <v>12</v>
      </c>
      <c r="C21" s="4">
        <v>0.14000000000000001</v>
      </c>
      <c r="D21" s="4">
        <v>0.14000000000000001</v>
      </c>
      <c r="E21" s="4">
        <v>0.1</v>
      </c>
      <c r="F21" s="22">
        <v>0.09</v>
      </c>
      <c r="G21" s="22">
        <v>0.09</v>
      </c>
      <c r="H21" s="22">
        <v>0.09</v>
      </c>
      <c r="J21" s="14" t="s">
        <v>23</v>
      </c>
      <c r="K21" s="16">
        <f t="shared" ref="K21:P21" si="2">($C$3/$C$4)*(($C$4+$C$5)*$E$3/C21)-$C$3-$E$4</f>
        <v>360604285.71428567</v>
      </c>
      <c r="L21" s="16">
        <f t="shared" si="2"/>
        <v>360604285.71428567</v>
      </c>
      <c r="M21" s="16">
        <f t="shared" si="2"/>
        <v>504890000</v>
      </c>
      <c r="N21" s="16">
        <f t="shared" si="2"/>
        <v>561001111.11111104</v>
      </c>
      <c r="O21" s="16">
        <f t="shared" si="2"/>
        <v>561001111.11111104</v>
      </c>
      <c r="P21" s="16">
        <f t="shared" si="2"/>
        <v>561001111.11111104</v>
      </c>
    </row>
    <row r="22" spans="1:16" ht="41.4" x14ac:dyDescent="0.25">
      <c r="A22" s="36"/>
      <c r="B22" s="9" t="s">
        <v>16</v>
      </c>
      <c r="C22" s="13"/>
      <c r="D22" s="4">
        <v>0.13</v>
      </c>
      <c r="E22" s="4">
        <v>0.13</v>
      </c>
      <c r="F22" s="22">
        <v>0.13</v>
      </c>
      <c r="G22" s="22">
        <v>0.13</v>
      </c>
      <c r="H22" s="22">
        <v>0.09</v>
      </c>
      <c r="J22" s="14" t="s">
        <v>17</v>
      </c>
      <c r="K22" s="4">
        <f t="shared" ref="K22:P22" si="3">(K21-$K$21)/$K$21</f>
        <v>0</v>
      </c>
      <c r="L22" s="4">
        <f t="shared" si="3"/>
        <v>0</v>
      </c>
      <c r="M22" s="4">
        <f t="shared" si="3"/>
        <v>0.4001220174072887</v>
      </c>
      <c r="N22" s="4">
        <f t="shared" si="3"/>
        <v>0.55572502417678971</v>
      </c>
      <c r="O22" s="4">
        <f t="shared" si="3"/>
        <v>0.55572502417678971</v>
      </c>
      <c r="P22" s="4">
        <f t="shared" si="3"/>
        <v>0.55572502417678971</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0.12</v>
      </c>
      <c r="D30" s="4">
        <v>0.13</v>
      </c>
      <c r="E30" s="4">
        <v>0.11</v>
      </c>
      <c r="F30" s="22">
        <v>0.08</v>
      </c>
      <c r="G30" s="22">
        <v>0.13</v>
      </c>
      <c r="H30" s="22">
        <v>0.12</v>
      </c>
      <c r="J30" s="14" t="s">
        <v>23</v>
      </c>
      <c r="K30" s="16">
        <f t="shared" ref="K30:P30" si="4">($C$3/$C$4)*(($C$4+$C$5)*$E$3/C30)-$C$3-$E$4</f>
        <v>420723333.33333337</v>
      </c>
      <c r="L30" s="16">
        <f t="shared" si="4"/>
        <v>388351538.46153843</v>
      </c>
      <c r="M30" s="16">
        <f t="shared" si="4"/>
        <v>458980909.09090906</v>
      </c>
      <c r="N30" s="16">
        <f t="shared" si="4"/>
        <v>631140000</v>
      </c>
      <c r="O30" s="16">
        <f t="shared" si="4"/>
        <v>388351538.46153843</v>
      </c>
      <c r="P30" s="16">
        <f t="shared" si="4"/>
        <v>420723333.33333337</v>
      </c>
    </row>
    <row r="31" spans="1:16" ht="41.4" x14ac:dyDescent="0.25">
      <c r="A31" s="36"/>
      <c r="B31" s="9" t="s">
        <v>16</v>
      </c>
      <c r="C31" s="13"/>
      <c r="D31" s="4">
        <v>0.11</v>
      </c>
      <c r="E31" s="4">
        <v>0.1</v>
      </c>
      <c r="F31" s="22">
        <v>0.1</v>
      </c>
      <c r="G31" s="22">
        <v>0.09</v>
      </c>
      <c r="H31" s="22">
        <v>0.1</v>
      </c>
      <c r="J31" s="14" t="s">
        <v>17</v>
      </c>
      <c r="K31" s="17">
        <f t="shared" ref="K31:P31" si="5">(K30-$K$30)/$K$30</f>
        <v>0</v>
      </c>
      <c r="L31" s="17">
        <f t="shared" si="5"/>
        <v>-7.6943188806091731E-2</v>
      </c>
      <c r="M31" s="17">
        <f t="shared" si="5"/>
        <v>9.0932859498108073E-2</v>
      </c>
      <c r="N31" s="17">
        <f t="shared" si="5"/>
        <v>0.50013072723959517</v>
      </c>
      <c r="O31" s="17">
        <f t="shared" si="5"/>
        <v>-7.6943188806091731E-2</v>
      </c>
      <c r="P31" s="17">
        <f t="shared" si="5"/>
        <v>0</v>
      </c>
    </row>
    <row r="32" spans="1:16" x14ac:dyDescent="0.25">
      <c r="A32" s="8"/>
      <c r="C32" s="1"/>
      <c r="D32" s="1"/>
      <c r="E32" s="1"/>
      <c r="F32" s="23"/>
      <c r="G32" s="23"/>
      <c r="H32" s="23"/>
    </row>
    <row r="33" spans="1:16" ht="27.6" x14ac:dyDescent="0.25">
      <c r="A33" s="36">
        <v>2</v>
      </c>
      <c r="B33" s="9" t="s">
        <v>12</v>
      </c>
      <c r="C33" s="4">
        <v>0.2</v>
      </c>
      <c r="D33" s="4">
        <v>0.23</v>
      </c>
      <c r="E33" s="4">
        <v>0.24</v>
      </c>
      <c r="F33" s="22">
        <v>0.19</v>
      </c>
      <c r="G33" s="22">
        <v>0.25</v>
      </c>
      <c r="H33" s="22">
        <v>0.17</v>
      </c>
      <c r="J33" s="14" t="s">
        <v>23</v>
      </c>
      <c r="K33" s="16">
        <f t="shared" ref="K33:P33" si="6">($C$3/$C$4)*(($C$4+$C$5)*$E$3/C33)-$C$3-$E$4</f>
        <v>252390000</v>
      </c>
      <c r="L33" s="16">
        <f t="shared" si="6"/>
        <v>219455217.39130434</v>
      </c>
      <c r="M33" s="16">
        <f t="shared" si="6"/>
        <v>210306666.66666669</v>
      </c>
      <c r="N33" s="16">
        <f t="shared" si="6"/>
        <v>265679473.68421051</v>
      </c>
      <c r="O33" s="16">
        <f t="shared" si="6"/>
        <v>201890000</v>
      </c>
      <c r="P33" s="16">
        <f t="shared" si="6"/>
        <v>296948823.52941173</v>
      </c>
    </row>
    <row r="34" spans="1:16" ht="41.4" x14ac:dyDescent="0.25">
      <c r="A34" s="36"/>
      <c r="B34" s="9" t="s">
        <v>16</v>
      </c>
      <c r="C34" s="13"/>
      <c r="D34" s="4">
        <v>0.19</v>
      </c>
      <c r="E34" s="4">
        <v>0.18</v>
      </c>
      <c r="F34" s="22">
        <v>0.17</v>
      </c>
      <c r="G34" s="22">
        <v>0.12</v>
      </c>
      <c r="H34" s="22">
        <v>0.1</v>
      </c>
      <c r="J34" s="14" t="s">
        <v>17</v>
      </c>
      <c r="K34" s="17">
        <f t="shared" ref="K34:P34" si="7">(K33-$K$33)/$K$33</f>
        <v>0</v>
      </c>
      <c r="L34" s="17">
        <f t="shared" si="7"/>
        <v>-0.13049163044770259</v>
      </c>
      <c r="M34" s="17">
        <f t="shared" si="7"/>
        <v>-0.16673930557206432</v>
      </c>
      <c r="N34" s="17">
        <f t="shared" si="7"/>
        <v>5.2654517549072896E-2</v>
      </c>
      <c r="O34" s="17">
        <f t="shared" si="7"/>
        <v>-0.20008716668647727</v>
      </c>
      <c r="P34" s="17">
        <f t="shared" si="7"/>
        <v>0.17654750001747982</v>
      </c>
    </row>
  </sheetData>
  <mergeCells count="11">
    <mergeCell ref="A21:A22"/>
    <mergeCell ref="A1:P1"/>
    <mergeCell ref="A13:P13"/>
    <mergeCell ref="D16:H16"/>
    <mergeCell ref="L16:P16"/>
    <mergeCell ref="A18:A19"/>
    <mergeCell ref="A25:P25"/>
    <mergeCell ref="D28:H28"/>
    <mergeCell ref="L28:P28"/>
    <mergeCell ref="A30:A31"/>
    <mergeCell ref="A33:A3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F991CB-56D3-4696-B482-9FE53A500136}">
  <dimension ref="A1:P34"/>
  <sheetViews>
    <sheetView workbookViewId="0">
      <selection activeCell="A2" sqref="A2"/>
    </sheetView>
  </sheetViews>
  <sheetFormatPr defaultColWidth="11.5546875" defaultRowHeight="13.8" x14ac:dyDescent="0.25"/>
  <cols>
    <col min="1" max="16384" width="11.5546875" style="10"/>
  </cols>
  <sheetData>
    <row r="1" spans="1:16" ht="14.4" customHeight="1" x14ac:dyDescent="0.25">
      <c r="A1" s="32" t="s">
        <v>71</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26"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3.17</v>
      </c>
      <c r="D18" s="4">
        <v>2.92</v>
      </c>
      <c r="E18" s="4">
        <v>2.8</v>
      </c>
      <c r="F18" s="22">
        <v>2.8</v>
      </c>
      <c r="G18" s="22">
        <v>2.74</v>
      </c>
      <c r="H18" s="22">
        <v>2.54</v>
      </c>
      <c r="J18" s="14" t="s">
        <v>23</v>
      </c>
      <c r="K18" s="16">
        <f t="shared" ref="K18:P18" si="0">($C$3/$C$4)*(($C$4+$C$5)*$E$3/C18)-$C$3-$E$4</f>
        <v>15820599.369085172</v>
      </c>
      <c r="L18" s="16">
        <f t="shared" si="0"/>
        <v>17184520.547945205</v>
      </c>
      <c r="M18" s="16">
        <f t="shared" si="0"/>
        <v>17925714.285714287</v>
      </c>
      <c r="N18" s="16">
        <f t="shared" si="0"/>
        <v>17925714.285714287</v>
      </c>
      <c r="O18" s="16">
        <f t="shared" si="0"/>
        <v>18320656.934306566</v>
      </c>
      <c r="P18" s="16">
        <f t="shared" si="0"/>
        <v>19771889.763779528</v>
      </c>
    </row>
    <row r="19" spans="1:16" ht="41.4" x14ac:dyDescent="0.25">
      <c r="A19" s="36"/>
      <c r="B19" s="9" t="s">
        <v>16</v>
      </c>
      <c r="C19" s="13"/>
      <c r="D19" s="4">
        <v>3.17</v>
      </c>
      <c r="E19" s="4">
        <v>3.14</v>
      </c>
      <c r="F19" s="22">
        <v>3.13</v>
      </c>
      <c r="G19" s="22">
        <v>3</v>
      </c>
      <c r="H19" s="22">
        <v>2.74</v>
      </c>
      <c r="J19" s="14" t="s">
        <v>17</v>
      </c>
      <c r="K19" s="4">
        <f t="shared" ref="K19:P19" si="1">(K18-$K$18)/$K$18</f>
        <v>0</v>
      </c>
      <c r="L19" s="4">
        <f t="shared" si="1"/>
        <v>8.6211726056678581E-2</v>
      </c>
      <c r="M19" s="4">
        <f t="shared" si="1"/>
        <v>0.13306164118805086</v>
      </c>
      <c r="N19" s="4">
        <f t="shared" si="1"/>
        <v>0.13306164118805086</v>
      </c>
      <c r="O19" s="4">
        <f t="shared" si="1"/>
        <v>0.15802546457921965</v>
      </c>
      <c r="P19" s="4">
        <f t="shared" si="1"/>
        <v>0.24975604921868647</v>
      </c>
    </row>
    <row r="20" spans="1:16" x14ac:dyDescent="0.25">
      <c r="A20" s="8"/>
      <c r="C20" s="1"/>
      <c r="D20" s="1"/>
      <c r="E20" s="1"/>
      <c r="F20" s="23"/>
      <c r="G20" s="23"/>
      <c r="H20" s="23"/>
    </row>
    <row r="21" spans="1:16" ht="27.6" x14ac:dyDescent="0.25">
      <c r="A21" s="36">
        <v>2</v>
      </c>
      <c r="B21" s="9" t="s">
        <v>12</v>
      </c>
      <c r="C21" s="4">
        <v>2</v>
      </c>
      <c r="D21" s="4">
        <v>1.92</v>
      </c>
      <c r="E21" s="4">
        <v>1.86</v>
      </c>
      <c r="F21" s="22">
        <v>1.77</v>
      </c>
      <c r="G21" s="22">
        <v>1.79</v>
      </c>
      <c r="H21" s="22">
        <v>1.58</v>
      </c>
      <c r="J21" s="14" t="s">
        <v>23</v>
      </c>
      <c r="K21" s="16">
        <f t="shared" ref="K21:P21" si="2">($C$3/$C$4)*(($C$4+$C$5)*$E$3/C21)-$C$3-$E$4</f>
        <v>25140000</v>
      </c>
      <c r="L21" s="16">
        <f t="shared" si="2"/>
        <v>26192083.333333336</v>
      </c>
      <c r="M21" s="16">
        <f t="shared" si="2"/>
        <v>27040537.634408601</v>
      </c>
      <c r="N21" s="16">
        <f t="shared" si="2"/>
        <v>28421073.446327679</v>
      </c>
      <c r="O21" s="16">
        <f t="shared" si="2"/>
        <v>28102290.502793297</v>
      </c>
      <c r="P21" s="16">
        <f t="shared" si="2"/>
        <v>31852025.316455692</v>
      </c>
    </row>
    <row r="22" spans="1:16" ht="41.4" x14ac:dyDescent="0.25">
      <c r="A22" s="36"/>
      <c r="B22" s="9" t="s">
        <v>16</v>
      </c>
      <c r="C22" s="13"/>
      <c r="D22" s="4">
        <v>1.98</v>
      </c>
      <c r="E22" s="4">
        <v>2</v>
      </c>
      <c r="F22" s="22">
        <v>2</v>
      </c>
      <c r="G22" s="22">
        <v>1.92</v>
      </c>
      <c r="H22" s="22">
        <v>1.7</v>
      </c>
      <c r="J22" s="14" t="s">
        <v>17</v>
      </c>
      <c r="K22" s="4">
        <f t="shared" ref="K22:P22" si="3">(K21-$K$21)/$K$21</f>
        <v>0</v>
      </c>
      <c r="L22" s="4">
        <f t="shared" si="3"/>
        <v>4.1848979050649791E-2</v>
      </c>
      <c r="M22" s="4">
        <f t="shared" si="3"/>
        <v>7.5598155704399386E-2</v>
      </c>
      <c r="N22" s="4">
        <f t="shared" si="3"/>
        <v>0.13051207025965308</v>
      </c>
      <c r="O22" s="4">
        <f t="shared" si="3"/>
        <v>0.11783176224317013</v>
      </c>
      <c r="P22" s="4">
        <f t="shared" si="3"/>
        <v>0.26698589166490422</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2.56</v>
      </c>
      <c r="D30" s="4">
        <v>2.65</v>
      </c>
      <c r="E30" s="4">
        <v>2.7</v>
      </c>
      <c r="F30" s="22">
        <v>2.78</v>
      </c>
      <c r="G30" s="22">
        <v>2.88</v>
      </c>
      <c r="H30" s="22">
        <v>3.8</v>
      </c>
      <c r="J30" s="14" t="s">
        <v>23</v>
      </c>
      <c r="K30" s="16">
        <f t="shared" ref="K30:P30" si="4">($C$3/$C$4)*(($C$4+$C$5)*$E$3/C30)-$C$3-$E$4</f>
        <v>19616562.5</v>
      </c>
      <c r="L30" s="16">
        <f t="shared" si="4"/>
        <v>18946603.773584906</v>
      </c>
      <c r="M30" s="16">
        <f t="shared" si="4"/>
        <v>18593703.703703701</v>
      </c>
      <c r="N30" s="16">
        <f t="shared" si="4"/>
        <v>18055467.625899281</v>
      </c>
      <c r="O30" s="16">
        <f t="shared" si="4"/>
        <v>17424722.22222222</v>
      </c>
      <c r="P30" s="16">
        <f t="shared" si="4"/>
        <v>13179473.684210528</v>
      </c>
    </row>
    <row r="31" spans="1:16" ht="41.4" x14ac:dyDescent="0.25">
      <c r="A31" s="36"/>
      <c r="B31" s="9" t="s">
        <v>16</v>
      </c>
      <c r="C31" s="13"/>
      <c r="D31" s="4">
        <v>2.6</v>
      </c>
      <c r="E31" s="4">
        <v>2.6</v>
      </c>
      <c r="F31" s="22">
        <v>2.6</v>
      </c>
      <c r="G31" s="22">
        <v>2.59</v>
      </c>
      <c r="H31" s="22">
        <v>2.2999999999999998</v>
      </c>
      <c r="J31" s="14" t="s">
        <v>17</v>
      </c>
      <c r="K31" s="17">
        <f t="shared" ref="K31:P31" si="5">(K30-$K$30)/$K$30</f>
        <v>0</v>
      </c>
      <c r="L31" s="17">
        <f t="shared" si="5"/>
        <v>-3.4152707764935571E-2</v>
      </c>
      <c r="M31" s="17">
        <f t="shared" si="5"/>
        <v>-5.2142611443584903E-2</v>
      </c>
      <c r="N31" s="17">
        <f t="shared" si="5"/>
        <v>-7.958045014771159E-2</v>
      </c>
      <c r="O31" s="17">
        <f t="shared" si="5"/>
        <v>-0.11173416737911038</v>
      </c>
      <c r="P31" s="17">
        <f t="shared" si="5"/>
        <v>-0.3281456073554922</v>
      </c>
    </row>
    <row r="32" spans="1:16" x14ac:dyDescent="0.25">
      <c r="A32" s="8"/>
      <c r="C32" s="1"/>
      <c r="D32" s="1"/>
      <c r="E32" s="1"/>
      <c r="F32" s="23"/>
      <c r="G32" s="23"/>
      <c r="H32" s="23"/>
    </row>
    <row r="33" spans="1:16" ht="27.6" x14ac:dyDescent="0.25">
      <c r="A33" s="36">
        <v>2</v>
      </c>
      <c r="B33" s="9" t="s">
        <v>12</v>
      </c>
      <c r="C33" s="4">
        <v>1.66</v>
      </c>
      <c r="D33" s="4">
        <v>1.73</v>
      </c>
      <c r="E33" s="4">
        <v>1.75</v>
      </c>
      <c r="F33" s="22">
        <v>1.76</v>
      </c>
      <c r="G33" s="22">
        <v>1.8</v>
      </c>
      <c r="H33" s="22">
        <v>2</v>
      </c>
      <c r="J33" s="14" t="s">
        <v>23</v>
      </c>
      <c r="K33" s="16">
        <f t="shared" ref="K33:P33" si="6">($C$3/$C$4)*(($C$4+$C$5)*$E$3/C33)-$C$3-$E$4</f>
        <v>30311686.74698795</v>
      </c>
      <c r="L33" s="16">
        <f t="shared" si="6"/>
        <v>29080751.445086706</v>
      </c>
      <c r="M33" s="16">
        <f t="shared" si="6"/>
        <v>28747142.857142858</v>
      </c>
      <c r="N33" s="16">
        <f t="shared" si="6"/>
        <v>28583181.818181816</v>
      </c>
      <c r="O33" s="16">
        <f t="shared" si="6"/>
        <v>27945555.555555556</v>
      </c>
      <c r="P33" s="16">
        <f t="shared" si="6"/>
        <v>25140000</v>
      </c>
    </row>
    <row r="34" spans="1:16" ht="41.4" x14ac:dyDescent="0.25">
      <c r="A34" s="36"/>
      <c r="B34" s="9" t="s">
        <v>16</v>
      </c>
      <c r="C34" s="25"/>
      <c r="D34" s="4">
        <v>1.66</v>
      </c>
      <c r="E34" s="4">
        <v>1.66</v>
      </c>
      <c r="F34" s="22">
        <v>1.65</v>
      </c>
      <c r="G34" s="22">
        <v>1.62</v>
      </c>
      <c r="H34" s="22">
        <v>1.45</v>
      </c>
      <c r="J34" s="14" t="s">
        <v>17</v>
      </c>
      <c r="K34" s="17">
        <f t="shared" ref="K34:P34" si="7">(K33-$K$33)/$K$33</f>
        <v>0</v>
      </c>
      <c r="L34" s="17">
        <f t="shared" si="7"/>
        <v>-4.0609264412629915E-2</v>
      </c>
      <c r="M34" s="17">
        <f t="shared" si="7"/>
        <v>-5.1615203828950872E-2</v>
      </c>
      <c r="N34" s="17">
        <f t="shared" si="7"/>
        <v>-5.7024372917085973E-2</v>
      </c>
      <c r="O34" s="17">
        <f t="shared" si="7"/>
        <v>-7.8060030482055398E-2</v>
      </c>
      <c r="P34" s="17">
        <f t="shared" si="7"/>
        <v>-0.17061692376792117</v>
      </c>
    </row>
  </sheetData>
  <mergeCells count="11">
    <mergeCell ref="A21:A22"/>
    <mergeCell ref="A1:P1"/>
    <mergeCell ref="A13:P13"/>
    <mergeCell ref="D16:H16"/>
    <mergeCell ref="L16:P16"/>
    <mergeCell ref="A18:A19"/>
    <mergeCell ref="A25:P25"/>
    <mergeCell ref="D28:H28"/>
    <mergeCell ref="L28:P28"/>
    <mergeCell ref="A30:A31"/>
    <mergeCell ref="A33:A3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ED42-4976-46EF-8AEB-A28066BC3878}">
  <dimension ref="A1:P34"/>
  <sheetViews>
    <sheetView workbookViewId="0">
      <selection activeCell="A2" sqref="A2"/>
    </sheetView>
  </sheetViews>
  <sheetFormatPr defaultColWidth="11.5546875" defaultRowHeight="13.8" x14ac:dyDescent="0.25"/>
  <cols>
    <col min="1" max="16384" width="11.5546875" style="10"/>
  </cols>
  <sheetData>
    <row r="1" spans="1:16" ht="14.4" customHeight="1" x14ac:dyDescent="0.25">
      <c r="A1" s="32" t="s">
        <v>72</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26"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4.66</v>
      </c>
      <c r="D18" s="4">
        <v>4.55</v>
      </c>
      <c r="E18" s="4">
        <v>4.53</v>
      </c>
      <c r="F18" s="22">
        <v>4.45</v>
      </c>
      <c r="G18" s="22">
        <v>4.32</v>
      </c>
      <c r="H18" s="22">
        <v>3.74</v>
      </c>
      <c r="J18" s="14" t="s">
        <v>23</v>
      </c>
      <c r="K18" s="16">
        <f t="shared" ref="K18:P18" si="0">($C$3/$C$4)*(($C$4+$C$5)*$E$3/C18)-$C$3-$E$4</f>
        <v>10726909.871244634</v>
      </c>
      <c r="L18" s="16">
        <f t="shared" si="0"/>
        <v>10988901.098901099</v>
      </c>
      <c r="M18" s="16">
        <f t="shared" si="0"/>
        <v>11037902.869757174</v>
      </c>
      <c r="N18" s="16">
        <f t="shared" si="0"/>
        <v>11238314.606741574</v>
      </c>
      <c r="O18" s="16">
        <f t="shared" si="0"/>
        <v>11579814.814814815</v>
      </c>
      <c r="P18" s="16">
        <f t="shared" si="0"/>
        <v>13392673.796791444</v>
      </c>
    </row>
    <row r="19" spans="1:16" ht="41.4" x14ac:dyDescent="0.25">
      <c r="A19" s="36"/>
      <c r="B19" s="9" t="s">
        <v>16</v>
      </c>
      <c r="C19" s="13"/>
      <c r="D19" s="4">
        <v>4.63</v>
      </c>
      <c r="E19" s="4">
        <v>4.66</v>
      </c>
      <c r="F19" s="22">
        <v>4.6399999999999997</v>
      </c>
      <c r="G19" s="22">
        <v>4.5599999999999996</v>
      </c>
      <c r="H19" s="22">
        <v>3.86</v>
      </c>
      <c r="J19" s="14" t="s">
        <v>17</v>
      </c>
      <c r="K19" s="4">
        <f t="shared" ref="K19:P19" si="1">(K18-$K$18)/$K$18</f>
        <v>0</v>
      </c>
      <c r="L19" s="4">
        <f t="shared" si="1"/>
        <v>2.4423737199356782E-2</v>
      </c>
      <c r="M19" s="4">
        <f t="shared" si="1"/>
        <v>2.8991853408427658E-2</v>
      </c>
      <c r="N19" s="4">
        <f t="shared" si="1"/>
        <v>4.7674935432043701E-2</v>
      </c>
      <c r="O19" s="4">
        <f t="shared" si="1"/>
        <v>7.9510777456660034E-2</v>
      </c>
      <c r="P19" s="4">
        <f t="shared" si="1"/>
        <v>0.2485118228403185</v>
      </c>
    </row>
    <row r="20" spans="1:16" x14ac:dyDescent="0.25">
      <c r="A20" s="8"/>
      <c r="C20" s="1"/>
      <c r="D20" s="1"/>
      <c r="E20" s="1"/>
      <c r="F20" s="23"/>
      <c r="G20" s="23"/>
      <c r="H20" s="23"/>
    </row>
    <row r="21" spans="1:16" ht="27.6" x14ac:dyDescent="0.25">
      <c r="A21" s="36">
        <v>2</v>
      </c>
      <c r="B21" s="9" t="s">
        <v>12</v>
      </c>
      <c r="C21" s="4">
        <v>4.53</v>
      </c>
      <c r="D21" s="4">
        <v>4.3499999999999996</v>
      </c>
      <c r="E21" s="4">
        <v>4.32</v>
      </c>
      <c r="F21" s="22">
        <v>4.22</v>
      </c>
      <c r="G21" s="22">
        <v>4.0599999999999996</v>
      </c>
      <c r="H21" s="22">
        <v>3.28</v>
      </c>
      <c r="J21" s="14" t="s">
        <v>23</v>
      </c>
      <c r="K21" s="16">
        <f t="shared" ref="K21:P21" si="2">($C$3/$C$4)*(($C$4+$C$5)*$E$3/C21)-$C$3-$E$4</f>
        <v>11037902.869757174</v>
      </c>
      <c r="L21" s="16">
        <f t="shared" si="2"/>
        <v>11499195.402298851</v>
      </c>
      <c r="M21" s="16">
        <f t="shared" si="2"/>
        <v>11579814.814814815</v>
      </c>
      <c r="N21" s="16">
        <f t="shared" si="2"/>
        <v>11856824.644549765</v>
      </c>
      <c r="O21" s="16">
        <f t="shared" si="2"/>
        <v>12328423.645320199</v>
      </c>
      <c r="P21" s="16">
        <f t="shared" si="2"/>
        <v>15286341.463414636</v>
      </c>
    </row>
    <row r="22" spans="1:16" ht="41.4" x14ac:dyDescent="0.25">
      <c r="A22" s="36"/>
      <c r="B22" s="9" t="s">
        <v>16</v>
      </c>
      <c r="C22" s="13"/>
      <c r="D22" s="4">
        <v>4.47</v>
      </c>
      <c r="E22" s="4">
        <v>4.4800000000000004</v>
      </c>
      <c r="F22" s="22">
        <v>4.45</v>
      </c>
      <c r="G22" s="22">
        <v>4.3600000000000003</v>
      </c>
      <c r="H22" s="22">
        <v>3.44</v>
      </c>
      <c r="J22" s="14" t="s">
        <v>17</v>
      </c>
      <c r="K22" s="4">
        <f t="shared" ref="K22:P22" si="3">(K21-$K$21)/$K$21</f>
        <v>0</v>
      </c>
      <c r="L22" s="4">
        <f t="shared" si="3"/>
        <v>4.1791682531069914E-2</v>
      </c>
      <c r="M22" s="4">
        <f t="shared" si="3"/>
        <v>4.9095552973421247E-2</v>
      </c>
      <c r="N22" s="4">
        <f t="shared" si="3"/>
        <v>7.4191790275339398E-2</v>
      </c>
      <c r="O22" s="4">
        <f t="shared" si="3"/>
        <v>0.11691720708096939</v>
      </c>
      <c r="P22" s="4">
        <f t="shared" si="3"/>
        <v>0.38489545014006132</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2.92</v>
      </c>
      <c r="D30" s="4">
        <v>2.99</v>
      </c>
      <c r="E30" s="4">
        <v>3.05</v>
      </c>
      <c r="F30" s="22">
        <v>3.09</v>
      </c>
      <c r="G30" s="22">
        <v>3.26</v>
      </c>
      <c r="H30" s="22">
        <v>3.06</v>
      </c>
      <c r="J30" s="14" t="s">
        <v>23</v>
      </c>
      <c r="K30" s="16">
        <f t="shared" ref="K30:P30" si="4">($C$3/$C$4)*(($C$4+$C$5)*$E$3/C30)-$C$3-$E$4</f>
        <v>17184520.547945205</v>
      </c>
      <c r="L30" s="16">
        <f t="shared" si="4"/>
        <v>16779632.10702341</v>
      </c>
      <c r="M30" s="16">
        <f t="shared" si="4"/>
        <v>16447377.049180329</v>
      </c>
      <c r="N30" s="16">
        <f t="shared" si="4"/>
        <v>16233042.071197411</v>
      </c>
      <c r="O30" s="16">
        <f t="shared" si="4"/>
        <v>15380797.546012271</v>
      </c>
      <c r="P30" s="16">
        <f t="shared" si="4"/>
        <v>16393267.973856209</v>
      </c>
    </row>
    <row r="31" spans="1:16" ht="41.4" x14ac:dyDescent="0.25">
      <c r="A31" s="36"/>
      <c r="B31" s="9" t="s">
        <v>16</v>
      </c>
      <c r="C31" s="13"/>
      <c r="D31" s="4">
        <v>2.93</v>
      </c>
      <c r="E31" s="4">
        <v>2.92</v>
      </c>
      <c r="F31" s="22">
        <v>2.83</v>
      </c>
      <c r="G31" s="22">
        <v>2.85</v>
      </c>
      <c r="H31" s="22">
        <v>2.5499999999999998</v>
      </c>
      <c r="J31" s="14" t="s">
        <v>17</v>
      </c>
      <c r="K31" s="17">
        <f t="shared" ref="K31:P31" si="5">(K30-$K$30)/$K$30</f>
        <v>0</v>
      </c>
      <c r="L31" s="17">
        <f t="shared" si="5"/>
        <v>-2.3561229991383617E-2</v>
      </c>
      <c r="M31" s="17">
        <f t="shared" si="5"/>
        <v>-4.2895785000706253E-2</v>
      </c>
      <c r="N31" s="17">
        <f t="shared" si="5"/>
        <v>-5.5368345837356787E-2</v>
      </c>
      <c r="O31" s="17">
        <f t="shared" si="5"/>
        <v>-0.10496207891867018</v>
      </c>
      <c r="P31" s="17">
        <f t="shared" si="5"/>
        <v>-4.6044495211919556E-2</v>
      </c>
    </row>
    <row r="32" spans="1:16" x14ac:dyDescent="0.25">
      <c r="A32" s="8"/>
      <c r="C32" s="1"/>
      <c r="D32" s="1"/>
      <c r="E32" s="1"/>
      <c r="F32" s="23"/>
      <c r="G32" s="23"/>
      <c r="H32" s="23"/>
    </row>
    <row r="33" spans="1:16" ht="27.6" x14ac:dyDescent="0.25">
      <c r="A33" s="36">
        <v>2</v>
      </c>
      <c r="B33" s="9" t="s">
        <v>12</v>
      </c>
      <c r="C33" s="4">
        <v>1.99</v>
      </c>
      <c r="D33" s="4">
        <v>2.09</v>
      </c>
      <c r="E33" s="4">
        <v>2.14</v>
      </c>
      <c r="F33" s="22">
        <v>2.17</v>
      </c>
      <c r="G33" s="22">
        <v>2.25</v>
      </c>
      <c r="H33" s="22">
        <v>2.29</v>
      </c>
      <c r="J33" s="14" t="s">
        <v>23</v>
      </c>
      <c r="K33" s="16">
        <f t="shared" ref="K33:P33" si="6">($C$3/$C$4)*(($C$4+$C$5)*$E$3/C33)-$C$3-$E$4</f>
        <v>25266884.422110554</v>
      </c>
      <c r="L33" s="16">
        <f t="shared" si="6"/>
        <v>24052679.425837323</v>
      </c>
      <c r="M33" s="16">
        <f t="shared" si="6"/>
        <v>23488130.841121495</v>
      </c>
      <c r="N33" s="16">
        <f t="shared" si="6"/>
        <v>23161889.400921661</v>
      </c>
      <c r="O33" s="16">
        <f t="shared" si="6"/>
        <v>22334444.444444444</v>
      </c>
      <c r="P33" s="16">
        <f t="shared" si="6"/>
        <v>21942401.746724889</v>
      </c>
    </row>
    <row r="34" spans="1:16" ht="41.4" x14ac:dyDescent="0.25">
      <c r="A34" s="36"/>
      <c r="B34" s="9" t="s">
        <v>16</v>
      </c>
      <c r="C34" s="13"/>
      <c r="D34" s="4">
        <v>1.99</v>
      </c>
      <c r="E34" s="4">
        <v>1.98</v>
      </c>
      <c r="F34" s="22">
        <v>1.95</v>
      </c>
      <c r="G34" s="22">
        <v>2.0299999999999998</v>
      </c>
      <c r="H34" s="22">
        <v>1.75</v>
      </c>
      <c r="J34" s="14" t="s">
        <v>17</v>
      </c>
      <c r="K34" s="17">
        <f t="shared" ref="K34:P34" si="7">(K33-$K$33)/$K$33</f>
        <v>0</v>
      </c>
      <c r="L34" s="17">
        <f t="shared" si="7"/>
        <v>-4.8055192559107278E-2</v>
      </c>
      <c r="M34" s="17">
        <f t="shared" si="7"/>
        <v>-7.0398611529346566E-2</v>
      </c>
      <c r="N34" s="17">
        <f t="shared" si="7"/>
        <v>-8.3310430602470828E-2</v>
      </c>
      <c r="O34" s="17">
        <f t="shared" si="7"/>
        <v>-0.11605862949608418</v>
      </c>
      <c r="P34" s="17">
        <f t="shared" si="7"/>
        <v>-0.13157469753083115</v>
      </c>
    </row>
  </sheetData>
  <mergeCells count="11">
    <mergeCell ref="A21:A22"/>
    <mergeCell ref="A1:P1"/>
    <mergeCell ref="A13:P13"/>
    <mergeCell ref="D16:H16"/>
    <mergeCell ref="L16:P16"/>
    <mergeCell ref="A18:A19"/>
    <mergeCell ref="A25:P25"/>
    <mergeCell ref="D28:H28"/>
    <mergeCell ref="L28:P28"/>
    <mergeCell ref="A30:A31"/>
    <mergeCell ref="A33:A34"/>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AAF863-419A-41FB-B40F-E7A6E0E7B2AA}">
  <dimension ref="A1:P34"/>
  <sheetViews>
    <sheetView workbookViewId="0">
      <selection activeCell="J19" sqref="J19"/>
    </sheetView>
  </sheetViews>
  <sheetFormatPr defaultColWidth="11.5546875" defaultRowHeight="13.8" x14ac:dyDescent="0.25"/>
  <cols>
    <col min="1" max="16384" width="11.5546875" style="10"/>
  </cols>
  <sheetData>
    <row r="1" spans="1:16" ht="14.4" customHeight="1" x14ac:dyDescent="0.25">
      <c r="A1" s="32" t="s">
        <v>73</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26"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2.0099999999999998</v>
      </c>
      <c r="D18" s="4">
        <v>1.91</v>
      </c>
      <c r="E18" s="4">
        <v>1.9</v>
      </c>
      <c r="F18" s="22">
        <v>1.84</v>
      </c>
      <c r="G18" s="22">
        <v>1.6</v>
      </c>
      <c r="H18" s="22">
        <v>1.26</v>
      </c>
      <c r="J18" s="14" t="s">
        <v>23</v>
      </c>
      <c r="K18" s="16">
        <f t="shared" ref="K18:P18" si="0">($C$3/$C$4)*(($C$4+$C$5)*$E$3/C18)-$C$3-$E$4</f>
        <v>25014378.109452739</v>
      </c>
      <c r="L18" s="16">
        <f t="shared" si="0"/>
        <v>26329790.575916234</v>
      </c>
      <c r="M18" s="16">
        <f t="shared" si="0"/>
        <v>26468947.368421055</v>
      </c>
      <c r="N18" s="16">
        <f t="shared" si="0"/>
        <v>27335652.173913043</v>
      </c>
      <c r="O18" s="16">
        <f t="shared" si="0"/>
        <v>31452500</v>
      </c>
      <c r="P18" s="16">
        <f t="shared" si="0"/>
        <v>39969365.079365075</v>
      </c>
    </row>
    <row r="19" spans="1:16" ht="41.4" x14ac:dyDescent="0.25">
      <c r="A19" s="36"/>
      <c r="B19" s="9" t="s">
        <v>16</v>
      </c>
      <c r="C19" s="13"/>
      <c r="D19" s="4">
        <v>2.0099999999999998</v>
      </c>
      <c r="E19" s="4">
        <v>1.99</v>
      </c>
      <c r="F19" s="22">
        <v>1.96</v>
      </c>
      <c r="G19" s="22">
        <v>1.74</v>
      </c>
      <c r="H19" s="22">
        <v>1.53</v>
      </c>
      <c r="J19" s="14" t="s">
        <v>17</v>
      </c>
      <c r="K19" s="4">
        <f t="shared" ref="K19:P19" si="1">(K18-$K$18)/$K$18</f>
        <v>0</v>
      </c>
      <c r="L19" s="4">
        <f t="shared" si="1"/>
        <v>5.2586255021323552E-2</v>
      </c>
      <c r="M19" s="4">
        <f t="shared" si="1"/>
        <v>5.814932726305299E-2</v>
      </c>
      <c r="N19" s="4">
        <f t="shared" si="1"/>
        <v>9.2797592420781075E-2</v>
      </c>
      <c r="O19" s="4">
        <f t="shared" si="1"/>
        <v>0.25737685191999016</v>
      </c>
      <c r="P19" s="4">
        <f t="shared" si="1"/>
        <v>0.59785563744480863</v>
      </c>
    </row>
    <row r="20" spans="1:16" x14ac:dyDescent="0.25">
      <c r="A20" s="8"/>
      <c r="C20" s="1"/>
      <c r="D20" s="1"/>
      <c r="E20" s="1"/>
      <c r="F20" s="23"/>
      <c r="G20" s="23"/>
      <c r="H20" s="23"/>
    </row>
    <row r="21" spans="1:16" ht="27.6" x14ac:dyDescent="0.25">
      <c r="A21" s="36">
        <v>2</v>
      </c>
      <c r="B21" s="9" t="s">
        <v>12</v>
      </c>
      <c r="C21" s="4">
        <v>3.33</v>
      </c>
      <c r="D21" s="4">
        <v>3.17</v>
      </c>
      <c r="E21" s="4">
        <v>3.1</v>
      </c>
      <c r="F21" s="22">
        <v>3.05</v>
      </c>
      <c r="G21" s="22">
        <v>2.91</v>
      </c>
      <c r="H21" s="22">
        <v>2.4500000000000002</v>
      </c>
      <c r="J21" s="14" t="s">
        <v>23</v>
      </c>
      <c r="K21" s="16">
        <f t="shared" ref="K21:P21" si="2">($C$3/$C$4)*(($C$4+$C$5)*$E$3/C21)-$C$3-$E$4</f>
        <v>15055165.165165165</v>
      </c>
      <c r="L21" s="16">
        <f t="shared" si="2"/>
        <v>15820599.369085172</v>
      </c>
      <c r="M21" s="16">
        <f t="shared" si="2"/>
        <v>16180322.580645161</v>
      </c>
      <c r="N21" s="16">
        <f t="shared" si="2"/>
        <v>16447377.049180329</v>
      </c>
      <c r="O21" s="16">
        <f t="shared" si="2"/>
        <v>17243951.890034363</v>
      </c>
      <c r="P21" s="16">
        <f t="shared" si="2"/>
        <v>20502244.897959184</v>
      </c>
    </row>
    <row r="22" spans="1:16" ht="41.4" x14ac:dyDescent="0.25">
      <c r="A22" s="36"/>
      <c r="B22" s="9" t="s">
        <v>16</v>
      </c>
      <c r="C22" s="13"/>
      <c r="D22" s="4">
        <v>3.31</v>
      </c>
      <c r="E22" s="4">
        <v>3.26</v>
      </c>
      <c r="F22" s="22">
        <v>3.25</v>
      </c>
      <c r="G22" s="22">
        <v>3.1</v>
      </c>
      <c r="H22" s="22" t="s">
        <v>49</v>
      </c>
      <c r="J22" s="14" t="s">
        <v>17</v>
      </c>
      <c r="K22" s="4">
        <f t="shared" ref="K22:P22" si="3">(K21-$K$21)/$K$21</f>
        <v>0</v>
      </c>
      <c r="L22" s="4">
        <f t="shared" si="3"/>
        <v>5.0841966562484367E-2</v>
      </c>
      <c r="M22" s="4">
        <f t="shared" si="3"/>
        <v>7.4735640767555248E-2</v>
      </c>
      <c r="N22" s="4">
        <f t="shared" si="3"/>
        <v>9.2474035903404181E-2</v>
      </c>
      <c r="O22" s="4">
        <f t="shared" si="3"/>
        <v>0.14538443788937236</v>
      </c>
      <c r="P22" s="4">
        <f t="shared" si="3"/>
        <v>0.36180803551710888</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2.77</v>
      </c>
      <c r="D30" s="4">
        <v>2.82</v>
      </c>
      <c r="E30" s="4">
        <v>3.03</v>
      </c>
      <c r="F30" s="22">
        <v>3.13</v>
      </c>
      <c r="G30" s="22">
        <v>3.21</v>
      </c>
      <c r="H30" s="22">
        <v>3.41</v>
      </c>
      <c r="J30" s="14" t="s">
        <v>23</v>
      </c>
      <c r="K30" s="16">
        <f t="shared" ref="K30:P30" si="4">($C$3/$C$4)*(($C$4+$C$5)*$E$3/C30)-$C$3-$E$4</f>
        <v>18121046.93140794</v>
      </c>
      <c r="L30" s="16">
        <f t="shared" si="4"/>
        <v>17797801.418439716</v>
      </c>
      <c r="M30" s="16">
        <f t="shared" si="4"/>
        <v>16556666.666666668</v>
      </c>
      <c r="N30" s="16">
        <f t="shared" si="4"/>
        <v>16024185.303514378</v>
      </c>
      <c r="O30" s="16">
        <f t="shared" si="4"/>
        <v>15622087.22741433</v>
      </c>
      <c r="P30" s="16">
        <f t="shared" si="4"/>
        <v>14699384.164222874</v>
      </c>
    </row>
    <row r="31" spans="1:16" ht="41.4" x14ac:dyDescent="0.25">
      <c r="A31" s="36"/>
      <c r="B31" s="9" t="s">
        <v>16</v>
      </c>
      <c r="C31" s="13"/>
      <c r="D31" s="4">
        <v>2.79</v>
      </c>
      <c r="E31" s="4">
        <v>2.75</v>
      </c>
      <c r="F31" s="22">
        <v>2.85</v>
      </c>
      <c r="G31" s="22">
        <v>2.9</v>
      </c>
      <c r="H31" s="22">
        <v>2.61</v>
      </c>
      <c r="J31" s="14" t="s">
        <v>17</v>
      </c>
      <c r="K31" s="17">
        <f t="shared" ref="K31:P31" si="5">(K30-$K$30)/$K$30</f>
        <v>0</v>
      </c>
      <c r="L31" s="17">
        <f t="shared" si="5"/>
        <v>-1.7838125699457506E-2</v>
      </c>
      <c r="M31" s="17">
        <f t="shared" si="5"/>
        <v>-8.6329463781137344E-2</v>
      </c>
      <c r="N31" s="17">
        <f t="shared" si="5"/>
        <v>-0.11571415469705662</v>
      </c>
      <c r="O31" s="17">
        <f t="shared" si="5"/>
        <v>-0.13790371568776955</v>
      </c>
      <c r="P31" s="17">
        <f t="shared" si="5"/>
        <v>-0.18882257631895086</v>
      </c>
    </row>
    <row r="32" spans="1:16" x14ac:dyDescent="0.25">
      <c r="A32" s="8"/>
      <c r="C32" s="1"/>
      <c r="D32" s="1"/>
      <c r="E32" s="1"/>
      <c r="F32" s="23"/>
      <c r="G32" s="23"/>
      <c r="H32" s="23"/>
    </row>
    <row r="33" spans="1:16" ht="27.6" x14ac:dyDescent="0.25">
      <c r="A33" s="36">
        <v>2</v>
      </c>
      <c r="B33" s="9" t="s">
        <v>12</v>
      </c>
      <c r="C33" s="4">
        <v>1.06</v>
      </c>
      <c r="D33" s="4">
        <v>1.1000000000000001</v>
      </c>
      <c r="E33" s="4">
        <v>1.25</v>
      </c>
      <c r="F33" s="22">
        <v>1.38</v>
      </c>
      <c r="G33" s="22">
        <v>1.65</v>
      </c>
      <c r="H33" s="22">
        <v>1.75</v>
      </c>
      <c r="J33" s="14" t="s">
        <v>23</v>
      </c>
      <c r="K33" s="16">
        <f t="shared" ref="K33:P33" si="6">($C$3/$C$4)*(($C$4+$C$5)*$E$3/C33)-$C$3-$E$4</f>
        <v>47531509.433962256</v>
      </c>
      <c r="L33" s="16">
        <f t="shared" si="6"/>
        <v>45799090.909090906</v>
      </c>
      <c r="M33" s="16">
        <f t="shared" si="6"/>
        <v>40290000</v>
      </c>
      <c r="N33" s="16">
        <f t="shared" si="6"/>
        <v>36484202.898550726</v>
      </c>
      <c r="O33" s="16">
        <f t="shared" si="6"/>
        <v>30496060.606060609</v>
      </c>
      <c r="P33" s="16">
        <f t="shared" si="6"/>
        <v>28747142.857142858</v>
      </c>
    </row>
    <row r="34" spans="1:16" ht="41.4" x14ac:dyDescent="0.25">
      <c r="A34" s="36"/>
      <c r="B34" s="9" t="s">
        <v>16</v>
      </c>
      <c r="C34" s="13"/>
      <c r="D34" s="4" t="s">
        <v>50</v>
      </c>
      <c r="E34" s="4">
        <v>1.01</v>
      </c>
      <c r="F34" s="22">
        <v>1.01</v>
      </c>
      <c r="G34" s="22">
        <v>1.02</v>
      </c>
      <c r="H34" s="22">
        <v>0.84</v>
      </c>
      <c r="J34" s="14" t="s">
        <v>17</v>
      </c>
      <c r="K34" s="17">
        <f t="shared" ref="K34:P34" si="7">(K33-$K$33)/$K$33</f>
        <v>0</v>
      </c>
      <c r="L34" s="17">
        <f t="shared" si="7"/>
        <v>-3.6447791065383255E-2</v>
      </c>
      <c r="M34" s="17">
        <f t="shared" si="7"/>
        <v>-0.15235176665330233</v>
      </c>
      <c r="N34" s="17">
        <f t="shared" si="7"/>
        <v>-0.23242069664882131</v>
      </c>
      <c r="O34" s="17">
        <f t="shared" si="7"/>
        <v>-0.35840327880960293</v>
      </c>
      <c r="P34" s="17">
        <f t="shared" si="7"/>
        <v>-0.3951981916946567</v>
      </c>
    </row>
  </sheetData>
  <mergeCells count="11">
    <mergeCell ref="A21:A22"/>
    <mergeCell ref="A1:P1"/>
    <mergeCell ref="A13:P13"/>
    <mergeCell ref="D16:H16"/>
    <mergeCell ref="L16:P16"/>
    <mergeCell ref="A18:A19"/>
    <mergeCell ref="A25:P25"/>
    <mergeCell ref="D28:H28"/>
    <mergeCell ref="L28:P28"/>
    <mergeCell ref="A30:A31"/>
    <mergeCell ref="A33:A3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277BE8-29C0-4DC0-A352-B1E3871B7A62}">
  <dimension ref="A1:P34"/>
  <sheetViews>
    <sheetView topLeftCell="C20" workbookViewId="0">
      <selection activeCell="C36" sqref="C36"/>
    </sheetView>
  </sheetViews>
  <sheetFormatPr defaultColWidth="11.5546875" defaultRowHeight="13.8" x14ac:dyDescent="0.25"/>
  <cols>
    <col min="1" max="16384" width="11.5546875" style="10"/>
  </cols>
  <sheetData>
    <row r="1" spans="1:16" ht="14.4" customHeight="1" x14ac:dyDescent="0.25">
      <c r="A1" s="32" t="s">
        <v>72</v>
      </c>
      <c r="B1" s="32"/>
      <c r="C1" s="32"/>
      <c r="D1" s="32"/>
      <c r="E1" s="32"/>
      <c r="F1" s="32"/>
      <c r="G1" s="32"/>
      <c r="H1" s="32"/>
      <c r="I1" s="32"/>
      <c r="J1" s="32"/>
      <c r="K1" s="32"/>
      <c r="L1" s="32"/>
      <c r="M1" s="32"/>
      <c r="N1" s="32"/>
      <c r="O1" s="32"/>
      <c r="P1" s="32"/>
    </row>
    <row r="2" spans="1:16" x14ac:dyDescent="0.25">
      <c r="B2" s="30" t="s">
        <v>60</v>
      </c>
    </row>
    <row r="3" spans="1:16" x14ac:dyDescent="0.25">
      <c r="B3" s="15" t="s">
        <v>18</v>
      </c>
      <c r="C3" s="15">
        <v>100000</v>
      </c>
      <c r="D3" s="15" t="s">
        <v>19</v>
      </c>
      <c r="E3" s="10">
        <v>5</v>
      </c>
    </row>
    <row r="4" spans="1:16" x14ac:dyDescent="0.25">
      <c r="B4" s="15" t="s">
        <v>20</v>
      </c>
      <c r="C4" s="15">
        <v>1000</v>
      </c>
      <c r="D4" s="15" t="s">
        <v>21</v>
      </c>
      <c r="E4" s="10">
        <f>10*1000</f>
        <v>10000</v>
      </c>
    </row>
    <row r="5" spans="1:16" ht="16.8" customHeight="1" x14ac:dyDescent="0.25">
      <c r="B5" s="10" t="s">
        <v>22</v>
      </c>
      <c r="C5" s="10">
        <v>100000</v>
      </c>
      <c r="D5" s="15"/>
    </row>
    <row r="6" spans="1:16" ht="16.8" customHeight="1" x14ac:dyDescent="0.25">
      <c r="D6" s="15"/>
    </row>
    <row r="7" spans="1:16" ht="16.8" customHeight="1" x14ac:dyDescent="0.25">
      <c r="B7" s="30" t="s">
        <v>64</v>
      </c>
      <c r="D7" s="1" t="s">
        <v>27</v>
      </c>
      <c r="E7" s="1">
        <v>0.45</v>
      </c>
      <c r="F7" s="1" t="s">
        <v>3</v>
      </c>
      <c r="G7" s="1">
        <v>1.05</v>
      </c>
      <c r="H7" s="1" t="s">
        <v>28</v>
      </c>
      <c r="I7" s="1">
        <v>0.3</v>
      </c>
    </row>
    <row r="8" spans="1:16" ht="16.8" customHeight="1" x14ac:dyDescent="0.25">
      <c r="D8" s="1" t="s">
        <v>29</v>
      </c>
      <c r="E8" s="1">
        <v>2.35</v>
      </c>
      <c r="F8" s="1" t="s">
        <v>30</v>
      </c>
      <c r="G8" s="1">
        <v>0.2</v>
      </c>
      <c r="H8" s="1"/>
      <c r="I8" s="1"/>
    </row>
    <row r="9" spans="1:16" ht="16.8" customHeight="1" x14ac:dyDescent="0.25">
      <c r="D9" s="15"/>
    </row>
    <row r="10" spans="1:16" ht="16.8" customHeight="1" x14ac:dyDescent="0.25">
      <c r="B10" s="30" t="s">
        <v>62</v>
      </c>
      <c r="E10" s="15" t="s">
        <v>61</v>
      </c>
    </row>
    <row r="11" spans="1:16" ht="16.8" customHeight="1" x14ac:dyDescent="0.25">
      <c r="B11" s="30" t="s">
        <v>25</v>
      </c>
      <c r="D11" s="15"/>
      <c r="E11" s="10" t="s">
        <v>26</v>
      </c>
    </row>
    <row r="12" spans="1:16" x14ac:dyDescent="0.25">
      <c r="L12" s="15"/>
    </row>
    <row r="13" spans="1:16" x14ac:dyDescent="0.25">
      <c r="A13" s="40" t="s">
        <v>47</v>
      </c>
      <c r="B13" s="40"/>
      <c r="C13" s="40"/>
      <c r="D13" s="40"/>
      <c r="E13" s="40"/>
      <c r="F13" s="40"/>
      <c r="G13" s="40"/>
      <c r="H13" s="40"/>
      <c r="I13" s="40"/>
      <c r="J13" s="40"/>
      <c r="K13" s="40"/>
      <c r="L13" s="40"/>
      <c r="M13" s="40"/>
      <c r="N13" s="40"/>
      <c r="O13" s="40"/>
      <c r="P13" s="40"/>
    </row>
    <row r="15" spans="1:16" x14ac:dyDescent="0.25">
      <c r="A15" s="12"/>
      <c r="F15" s="24"/>
      <c r="G15" s="24"/>
      <c r="H15" s="24"/>
    </row>
    <row r="16" spans="1:16" x14ac:dyDescent="0.25">
      <c r="A16" s="1"/>
      <c r="B16" s="1"/>
      <c r="D16" s="33" t="s">
        <v>10</v>
      </c>
      <c r="E16" s="34"/>
      <c r="F16" s="34"/>
      <c r="G16" s="34"/>
      <c r="H16" s="35"/>
      <c r="L16" s="33" t="s">
        <v>10</v>
      </c>
      <c r="M16" s="34"/>
      <c r="N16" s="34"/>
      <c r="O16" s="34"/>
      <c r="P16" s="35"/>
    </row>
    <row r="17" spans="1:16" x14ac:dyDescent="0.25">
      <c r="A17" s="26" t="s">
        <v>0</v>
      </c>
      <c r="B17" s="1"/>
      <c r="C17" s="2" t="s">
        <v>15</v>
      </c>
      <c r="D17" s="2">
        <v>5</v>
      </c>
      <c r="E17" s="2">
        <v>4</v>
      </c>
      <c r="F17" s="2">
        <v>3</v>
      </c>
      <c r="G17" s="2">
        <v>2</v>
      </c>
      <c r="H17" s="2">
        <v>1</v>
      </c>
      <c r="J17" s="1"/>
      <c r="K17" s="2" t="s">
        <v>24</v>
      </c>
      <c r="L17" s="2">
        <v>5</v>
      </c>
      <c r="M17" s="2">
        <v>4</v>
      </c>
      <c r="N17" s="2">
        <v>3</v>
      </c>
      <c r="O17" s="2">
        <v>2</v>
      </c>
      <c r="P17" s="2">
        <f>1/1</f>
        <v>1</v>
      </c>
    </row>
    <row r="18" spans="1:16" ht="27.6" x14ac:dyDescent="0.25">
      <c r="A18" s="36">
        <v>1</v>
      </c>
      <c r="B18" s="9" t="s">
        <v>12</v>
      </c>
      <c r="C18" s="4">
        <v>3.45</v>
      </c>
      <c r="D18" s="4">
        <v>3.23</v>
      </c>
      <c r="E18" s="4">
        <v>3.23</v>
      </c>
      <c r="F18" s="22">
        <v>3.17</v>
      </c>
      <c r="G18" s="22">
        <v>3.03</v>
      </c>
      <c r="H18" s="22">
        <v>2.68</v>
      </c>
      <c r="J18" s="14" t="s">
        <v>23</v>
      </c>
      <c r="K18" s="16">
        <f t="shared" ref="K18:P18" si="0">($C$3/$C$4)*(($C$4+$C$5)*$E$3/C18)-$C$3-$E$4</f>
        <v>14527681.159420289</v>
      </c>
      <c r="L18" s="16">
        <f t="shared" si="0"/>
        <v>15524674.922600618</v>
      </c>
      <c r="M18" s="16">
        <f t="shared" si="0"/>
        <v>15524674.922600618</v>
      </c>
      <c r="N18" s="16">
        <f t="shared" si="0"/>
        <v>15820599.369085172</v>
      </c>
      <c r="O18" s="16">
        <f t="shared" si="0"/>
        <v>16556666.666666668</v>
      </c>
      <c r="P18" s="16">
        <f t="shared" si="0"/>
        <v>18733283.582089551</v>
      </c>
    </row>
    <row r="19" spans="1:16" ht="41.4" x14ac:dyDescent="0.25">
      <c r="A19" s="36"/>
      <c r="B19" s="9" t="s">
        <v>16</v>
      </c>
      <c r="C19" s="13"/>
      <c r="D19" s="4">
        <v>3.38</v>
      </c>
      <c r="E19" s="4">
        <v>3.4</v>
      </c>
      <c r="F19" s="22">
        <v>3.38</v>
      </c>
      <c r="G19" s="22">
        <v>3.28</v>
      </c>
      <c r="H19" s="22">
        <v>2.95</v>
      </c>
      <c r="J19" s="14" t="s">
        <v>17</v>
      </c>
      <c r="K19" s="4">
        <f t="shared" ref="K19:P19" si="1">(K18-$K$18)/$K$18</f>
        <v>0</v>
      </c>
      <c r="L19" s="4">
        <f t="shared" si="1"/>
        <v>6.8627178160076893E-2</v>
      </c>
      <c r="M19" s="4">
        <f t="shared" si="1"/>
        <v>6.8627178160076893E-2</v>
      </c>
      <c r="N19" s="4">
        <f t="shared" si="1"/>
        <v>8.8996874000535645E-2</v>
      </c>
      <c r="O19" s="4">
        <f t="shared" si="1"/>
        <v>0.13966341117905862</v>
      </c>
      <c r="P19" s="4">
        <f t="shared" si="1"/>
        <v>0.28948889891778723</v>
      </c>
    </row>
    <row r="20" spans="1:16" x14ac:dyDescent="0.25">
      <c r="A20" s="8"/>
      <c r="C20" s="1"/>
      <c r="D20" s="1"/>
      <c r="E20" s="1"/>
      <c r="F20" s="23"/>
      <c r="G20" s="23"/>
      <c r="H20" s="23"/>
    </row>
    <row r="21" spans="1:16" ht="27.6" x14ac:dyDescent="0.25">
      <c r="A21" s="36">
        <v>2</v>
      </c>
      <c r="B21" s="9" t="s">
        <v>12</v>
      </c>
      <c r="C21" s="4">
        <v>2.7</v>
      </c>
      <c r="D21" s="4">
        <v>2.56</v>
      </c>
      <c r="E21" s="4">
        <v>2.5099999999999998</v>
      </c>
      <c r="F21" s="22">
        <v>2.46</v>
      </c>
      <c r="G21" s="22">
        <v>2.4</v>
      </c>
      <c r="H21" s="22">
        <v>2.19</v>
      </c>
      <c r="J21" s="14" t="s">
        <v>23</v>
      </c>
      <c r="K21" s="16">
        <f t="shared" ref="K21:P21" si="2">($C$3/$C$4)*(($C$4+$C$5)*$E$3/C21)-$C$3-$E$4</f>
        <v>18593703.703703701</v>
      </c>
      <c r="L21" s="16">
        <f t="shared" si="2"/>
        <v>19616562.5</v>
      </c>
      <c r="M21" s="16">
        <f t="shared" si="2"/>
        <v>20009521.912350599</v>
      </c>
      <c r="N21" s="16">
        <f t="shared" si="2"/>
        <v>20418455.284552846</v>
      </c>
      <c r="O21" s="16">
        <f t="shared" si="2"/>
        <v>20931666.666666668</v>
      </c>
      <c r="P21" s="16">
        <f t="shared" si="2"/>
        <v>22949360.730593607</v>
      </c>
    </row>
    <row r="22" spans="1:16" ht="41.4" x14ac:dyDescent="0.25">
      <c r="A22" s="36"/>
      <c r="B22" s="9" t="s">
        <v>16</v>
      </c>
      <c r="C22" s="13"/>
      <c r="D22" s="4">
        <v>2.67</v>
      </c>
      <c r="E22" s="4" t="s">
        <v>51</v>
      </c>
      <c r="F22" s="22">
        <v>2.66</v>
      </c>
      <c r="G22" s="22">
        <v>2.65</v>
      </c>
      <c r="H22" s="22">
        <v>2.4</v>
      </c>
      <c r="J22" s="14" t="s">
        <v>17</v>
      </c>
      <c r="K22" s="4">
        <f t="shared" ref="K22:P22" si="3">(K21-$K$21)/$K$21</f>
        <v>0</v>
      </c>
      <c r="L22" s="4">
        <f t="shared" si="3"/>
        <v>5.5011030217317812E-2</v>
      </c>
      <c r="M22" s="4">
        <f t="shared" si="3"/>
        <v>7.6145034427158198E-2</v>
      </c>
      <c r="N22" s="4">
        <f t="shared" si="3"/>
        <v>9.8138144499187119E-2</v>
      </c>
      <c r="O22" s="4">
        <f t="shared" si="3"/>
        <v>0.1257394976395835</v>
      </c>
      <c r="P22" s="4">
        <f t="shared" si="3"/>
        <v>0.23425440656141558</v>
      </c>
    </row>
    <row r="25" spans="1:16" x14ac:dyDescent="0.25">
      <c r="A25" s="40" t="s">
        <v>48</v>
      </c>
      <c r="B25" s="40"/>
      <c r="C25" s="40"/>
      <c r="D25" s="40"/>
      <c r="E25" s="40"/>
      <c r="F25" s="40"/>
      <c r="G25" s="40"/>
      <c r="H25" s="40"/>
      <c r="I25" s="40"/>
      <c r="J25" s="40"/>
      <c r="K25" s="40"/>
      <c r="L25" s="40"/>
      <c r="M25" s="40"/>
      <c r="N25" s="40"/>
      <c r="O25" s="40"/>
      <c r="P25" s="40"/>
    </row>
    <row r="28" spans="1:16" x14ac:dyDescent="0.25">
      <c r="A28" s="1"/>
      <c r="B28" s="1"/>
      <c r="D28" s="33" t="s">
        <v>10</v>
      </c>
      <c r="E28" s="34"/>
      <c r="F28" s="34"/>
      <c r="G28" s="34"/>
      <c r="H28" s="35"/>
      <c r="L28" s="33" t="s">
        <v>10</v>
      </c>
      <c r="M28" s="34"/>
      <c r="N28" s="34"/>
      <c r="O28" s="34"/>
      <c r="P28" s="35"/>
    </row>
    <row r="29" spans="1:16" x14ac:dyDescent="0.25">
      <c r="A29" s="26" t="s">
        <v>0</v>
      </c>
      <c r="B29" s="1"/>
      <c r="C29" s="2" t="s">
        <v>15</v>
      </c>
      <c r="D29" s="2">
        <v>5</v>
      </c>
      <c r="E29" s="2">
        <v>4</v>
      </c>
      <c r="F29" s="2">
        <v>3</v>
      </c>
      <c r="G29" s="2">
        <v>2</v>
      </c>
      <c r="H29" s="2">
        <v>1</v>
      </c>
      <c r="J29" s="1"/>
      <c r="K29" s="2" t="s">
        <v>24</v>
      </c>
      <c r="L29" s="2">
        <v>5</v>
      </c>
      <c r="M29" s="2">
        <v>4</v>
      </c>
      <c r="N29" s="2">
        <v>3</v>
      </c>
      <c r="O29" s="2">
        <v>2</v>
      </c>
      <c r="P29" s="2">
        <f>1/1</f>
        <v>1</v>
      </c>
    </row>
    <row r="30" spans="1:16" ht="27.6" x14ac:dyDescent="0.25">
      <c r="A30" s="36">
        <v>1</v>
      </c>
      <c r="B30" s="9" t="s">
        <v>12</v>
      </c>
      <c r="C30" s="4">
        <v>0.5</v>
      </c>
      <c r="D30" s="4">
        <v>0.66</v>
      </c>
      <c r="E30" s="4">
        <v>0.65</v>
      </c>
      <c r="F30" s="22">
        <v>0.71</v>
      </c>
      <c r="G30" s="22">
        <v>0.82</v>
      </c>
      <c r="H30" s="22">
        <v>0.85</v>
      </c>
      <c r="J30" s="14" t="s">
        <v>23</v>
      </c>
      <c r="K30" s="16">
        <f t="shared" ref="K30:P30" si="4">($C$3/$C$4)*(($C$4+$C$5)*$E$3/C30)-$C$3-$E$4</f>
        <v>100890000</v>
      </c>
      <c r="L30" s="16">
        <f t="shared" si="4"/>
        <v>76405151.515151516</v>
      </c>
      <c r="M30" s="16">
        <f t="shared" si="4"/>
        <v>77582307.692307681</v>
      </c>
      <c r="N30" s="16">
        <f t="shared" si="4"/>
        <v>71016760.563380286</v>
      </c>
      <c r="O30" s="16">
        <f t="shared" si="4"/>
        <v>61475365.853658542</v>
      </c>
      <c r="P30" s="16">
        <f t="shared" si="4"/>
        <v>59301764.705882348</v>
      </c>
    </row>
    <row r="31" spans="1:16" ht="41.4" x14ac:dyDescent="0.25">
      <c r="A31" s="36"/>
      <c r="B31" s="9" t="s">
        <v>16</v>
      </c>
      <c r="C31" s="13"/>
      <c r="D31" s="4">
        <v>0.5</v>
      </c>
      <c r="E31" s="4">
        <v>0.5</v>
      </c>
      <c r="F31" s="22">
        <v>0.52</v>
      </c>
      <c r="G31" s="22">
        <v>0.51</v>
      </c>
      <c r="H31" s="22">
        <v>0.37</v>
      </c>
      <c r="J31" s="14" t="s">
        <v>17</v>
      </c>
      <c r="K31" s="17">
        <f t="shared" ref="K31:P31" si="5">(K30-$K$30)/$K$30</f>
        <v>0</v>
      </c>
      <c r="L31" s="17">
        <f t="shared" si="5"/>
        <v>-0.24268855669390904</v>
      </c>
      <c r="M31" s="17">
        <f t="shared" si="5"/>
        <v>-0.23102083762208661</v>
      </c>
      <c r="N31" s="17">
        <f t="shared" si="5"/>
        <v>-0.29609712990999815</v>
      </c>
      <c r="O31" s="17">
        <f t="shared" si="5"/>
        <v>-0.39066938394629258</v>
      </c>
      <c r="P31" s="17">
        <f t="shared" si="5"/>
        <v>-0.41221365144333089</v>
      </c>
    </row>
    <row r="32" spans="1:16" x14ac:dyDescent="0.25">
      <c r="A32" s="8"/>
      <c r="C32" s="1"/>
      <c r="D32" s="1"/>
      <c r="E32" s="1"/>
      <c r="F32" s="23"/>
      <c r="G32" s="23"/>
      <c r="H32" s="23"/>
    </row>
    <row r="33" spans="1:16" ht="27.6" x14ac:dyDescent="0.25">
      <c r="A33" s="36">
        <v>2</v>
      </c>
      <c r="B33" s="9" t="s">
        <v>12</v>
      </c>
      <c r="C33" s="4">
        <v>0.6</v>
      </c>
      <c r="D33" s="4">
        <v>0.65</v>
      </c>
      <c r="E33" s="4">
        <v>0.69</v>
      </c>
      <c r="F33" s="22">
        <v>0.75</v>
      </c>
      <c r="G33" s="22">
        <v>0.8</v>
      </c>
      <c r="H33" s="22">
        <v>0.72</v>
      </c>
      <c r="J33" s="14" t="s">
        <v>23</v>
      </c>
      <c r="K33" s="16">
        <f t="shared" ref="K33:P33" si="6">($C$3/$C$4)*(($C$4+$C$5)*$E$3/C33)-$C$3-$E$4</f>
        <v>84056666.666666672</v>
      </c>
      <c r="L33" s="16">
        <f t="shared" si="6"/>
        <v>77582307.692307681</v>
      </c>
      <c r="M33" s="16">
        <f t="shared" si="6"/>
        <v>73078405.797101453</v>
      </c>
      <c r="N33" s="16">
        <f t="shared" si="6"/>
        <v>67223333.333333343</v>
      </c>
      <c r="O33" s="16">
        <f t="shared" si="6"/>
        <v>63015000</v>
      </c>
      <c r="P33" s="16">
        <f t="shared" si="6"/>
        <v>70028888.888888881</v>
      </c>
    </row>
    <row r="34" spans="1:16" ht="41.4" x14ac:dyDescent="0.25">
      <c r="A34" s="36"/>
      <c r="B34" s="9" t="s">
        <v>16</v>
      </c>
      <c r="C34" s="13"/>
      <c r="D34" s="4">
        <v>0.57999999999999996</v>
      </c>
      <c r="E34" s="4">
        <v>0.59</v>
      </c>
      <c r="F34" s="22">
        <v>0.6</v>
      </c>
      <c r="G34" s="22">
        <v>0.59</v>
      </c>
      <c r="H34" s="22">
        <v>0.5</v>
      </c>
      <c r="J34" s="14" t="s">
        <v>17</v>
      </c>
      <c r="K34" s="17">
        <f t="shared" ref="K34:P34" si="7">(K33-$K$33)/$K$33</f>
        <v>0</v>
      </c>
      <c r="L34" s="17">
        <f t="shared" si="7"/>
        <v>-7.7023741615088917E-2</v>
      </c>
      <c r="M34" s="17">
        <f t="shared" si="7"/>
        <v>-0.13060547491254176</v>
      </c>
      <c r="N34" s="17">
        <f t="shared" si="7"/>
        <v>-0.2002617281992306</v>
      </c>
      <c r="O34" s="17">
        <f t="shared" si="7"/>
        <v>-0.25032716024903839</v>
      </c>
      <c r="P34" s="17">
        <f t="shared" si="7"/>
        <v>-0.16688477349935904</v>
      </c>
    </row>
  </sheetData>
  <mergeCells count="11">
    <mergeCell ref="A21:A22"/>
    <mergeCell ref="A1:P1"/>
    <mergeCell ref="A13:P13"/>
    <mergeCell ref="D16:H16"/>
    <mergeCell ref="L16:P16"/>
    <mergeCell ref="A18:A19"/>
    <mergeCell ref="A25:P25"/>
    <mergeCell ref="D28:H28"/>
    <mergeCell ref="L28:P28"/>
    <mergeCell ref="A30:A31"/>
    <mergeCell ref="A33:A3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Zone_déteriorat°_tension_HB</vt:lpstr>
      <vt:lpstr>Zone_déteriorat°_compression_HB</vt:lpstr>
      <vt:lpstr>Mesure_comparaison_scotch_HB</vt:lpstr>
      <vt:lpstr>Mesure_3H</vt:lpstr>
      <vt:lpstr>Mesure_2H</vt:lpstr>
      <vt:lpstr>Mesure_H</vt:lpstr>
      <vt:lpstr>Mesure_B</vt:lpstr>
      <vt:lpstr>Mesure_2B</vt:lpstr>
      <vt:lpstr>Mesure_3B</vt:lpstr>
      <vt:lpstr>Mesure_différents_crayons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Eléonore GAICH</dc:creator>
  <cp:lastModifiedBy>Calvin</cp:lastModifiedBy>
  <dcterms:created xsi:type="dcterms:W3CDTF">2021-04-13T18:55:06Z</dcterms:created>
  <dcterms:modified xsi:type="dcterms:W3CDTF">2021-05-01T07:20:41Z</dcterms:modified>
</cp:coreProperties>
</file>