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ilisateur\Desktop\Projet_Capteur\"/>
    </mc:Choice>
  </mc:AlternateContent>
  <bookViews>
    <workbookView xWindow="0" yWindow="0" windowWidth="17256" windowHeight="57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U29" i="1"/>
  <c r="U30" i="1"/>
  <c r="U31" i="1"/>
  <c r="U32" i="1"/>
  <c r="U33" i="1"/>
  <c r="U28" i="1"/>
  <c r="M28" i="1"/>
  <c r="T29" i="1"/>
  <c r="T30" i="1"/>
  <c r="T31" i="1"/>
  <c r="T32" i="1"/>
  <c r="T33" i="1"/>
  <c r="T28" i="1"/>
  <c r="L28" i="1"/>
  <c r="V12" i="1"/>
  <c r="V13" i="1"/>
  <c r="V14" i="1"/>
  <c r="V15" i="1"/>
  <c r="V11" i="1"/>
  <c r="U12" i="1"/>
  <c r="U13" i="1"/>
  <c r="U14" i="1"/>
  <c r="U15" i="1"/>
  <c r="U11" i="1"/>
  <c r="M29" i="1" l="1"/>
  <c r="M30" i="1"/>
  <c r="M31" i="1"/>
  <c r="M32" i="1"/>
  <c r="M33" i="1"/>
  <c r="L29" i="1"/>
  <c r="L30" i="1"/>
  <c r="L31" i="1"/>
  <c r="L32" i="1"/>
  <c r="L33" i="1"/>
  <c r="J29" i="1"/>
  <c r="J30" i="1"/>
  <c r="J31" i="1"/>
  <c r="J32" i="1"/>
  <c r="J33" i="1"/>
  <c r="J28" i="1"/>
  <c r="I29" i="1"/>
  <c r="I30" i="1"/>
  <c r="I31" i="1"/>
  <c r="I32" i="1"/>
  <c r="I33" i="1"/>
  <c r="I28" i="1"/>
  <c r="S20" i="1"/>
  <c r="S21" i="1"/>
  <c r="S22" i="1"/>
  <c r="S23" i="1"/>
  <c r="S12" i="1"/>
  <c r="S13" i="1"/>
  <c r="S14" i="1"/>
  <c r="S15" i="1"/>
  <c r="S11" i="1"/>
  <c r="S19" i="1" s="1"/>
  <c r="Q24" i="1"/>
  <c r="N24" i="1"/>
  <c r="R12" i="1"/>
  <c r="R20" i="1" s="1"/>
  <c r="R13" i="1"/>
  <c r="R21" i="1" s="1"/>
  <c r="R14" i="1"/>
  <c r="R22" i="1" s="1"/>
  <c r="R15" i="1"/>
  <c r="Q12" i="1"/>
  <c r="Q20" i="1" s="1"/>
  <c r="Q13" i="1"/>
  <c r="Q21" i="1" s="1"/>
  <c r="Q14" i="1"/>
  <c r="Q22" i="1" s="1"/>
  <c r="Q15" i="1"/>
  <c r="Q23" i="1" s="1"/>
  <c r="Q16" i="1"/>
  <c r="N16" i="1"/>
  <c r="P12" i="1"/>
  <c r="P20" i="1" s="1"/>
  <c r="P13" i="1"/>
  <c r="P21" i="1" s="1"/>
  <c r="P14" i="1"/>
  <c r="P22" i="1" s="1"/>
  <c r="P15" i="1"/>
  <c r="P23" i="1" s="1"/>
  <c r="O12" i="1"/>
  <c r="O20" i="1" s="1"/>
  <c r="O13" i="1"/>
  <c r="O21" i="1" s="1"/>
  <c r="O14" i="1"/>
  <c r="O22" i="1" s="1"/>
  <c r="O15" i="1"/>
  <c r="N12" i="1"/>
  <c r="N13" i="1"/>
  <c r="N21" i="1" s="1"/>
  <c r="N14" i="1"/>
  <c r="N15" i="1"/>
  <c r="N23" i="1" s="1"/>
  <c r="N11" i="1"/>
  <c r="O11" i="1"/>
  <c r="P11" i="1"/>
  <c r="Q11" i="1"/>
  <c r="R11" i="1"/>
  <c r="N19" i="1"/>
  <c r="O19" i="1"/>
  <c r="P19" i="1"/>
  <c r="M20" i="1"/>
  <c r="N20" i="1"/>
  <c r="M21" i="1"/>
  <c r="M22" i="1"/>
  <c r="N22" i="1"/>
  <c r="O23" i="1"/>
  <c r="R23" i="1"/>
  <c r="Q19" i="1"/>
  <c r="R19" i="1"/>
  <c r="G29" i="1"/>
  <c r="G30" i="1"/>
  <c r="G31" i="1"/>
  <c r="G28" i="1"/>
  <c r="F29" i="1"/>
  <c r="F30" i="1"/>
  <c r="F31" i="1"/>
  <c r="F28" i="1"/>
  <c r="D28" i="1"/>
  <c r="C32" i="1"/>
  <c r="C29" i="1"/>
  <c r="C30" i="1"/>
  <c r="C31" i="1"/>
  <c r="C28" i="1"/>
  <c r="L20" i="1"/>
  <c r="L21" i="1"/>
  <c r="L22" i="1"/>
  <c r="M12" i="1"/>
  <c r="M13" i="1"/>
  <c r="M14" i="1"/>
  <c r="M15" i="1"/>
  <c r="L12" i="1"/>
  <c r="L13" i="1"/>
  <c r="L14" i="1"/>
  <c r="L15" i="1"/>
  <c r="L19" i="1"/>
  <c r="M19" i="1"/>
  <c r="M11" i="1"/>
  <c r="L11" i="1"/>
  <c r="K13" i="1"/>
  <c r="K21" i="1" s="1"/>
  <c r="I20" i="1"/>
  <c r="J20" i="1"/>
  <c r="K20" i="1"/>
  <c r="I21" i="1"/>
  <c r="J21" i="1"/>
  <c r="I22" i="1"/>
  <c r="J22" i="1"/>
  <c r="K22" i="1"/>
  <c r="I23" i="1"/>
  <c r="J23" i="1"/>
  <c r="I24" i="1"/>
  <c r="J19" i="1"/>
  <c r="K19" i="1"/>
  <c r="K12" i="1"/>
  <c r="K14" i="1"/>
  <c r="J12" i="1"/>
  <c r="J13" i="1"/>
  <c r="J14" i="1"/>
  <c r="J15" i="1"/>
  <c r="K11" i="1"/>
  <c r="J11" i="1"/>
  <c r="G20" i="1" l="1"/>
  <c r="H20" i="1"/>
  <c r="G21" i="1"/>
  <c r="H21" i="1"/>
  <c r="G22" i="1"/>
  <c r="H22" i="1"/>
  <c r="G23" i="1"/>
  <c r="H23" i="1"/>
  <c r="H19" i="1"/>
  <c r="I19" i="1"/>
  <c r="G19" i="1"/>
  <c r="I12" i="1"/>
  <c r="I13" i="1"/>
  <c r="I14" i="1"/>
  <c r="I15" i="1"/>
  <c r="I16" i="1"/>
  <c r="H12" i="1"/>
  <c r="H13" i="1"/>
  <c r="H14" i="1"/>
  <c r="H15" i="1"/>
  <c r="H16" i="1"/>
  <c r="G12" i="1"/>
  <c r="G13" i="1"/>
  <c r="G14" i="1"/>
  <c r="G15" i="1"/>
  <c r="G16" i="1"/>
  <c r="I11" i="1"/>
  <c r="H11" i="1"/>
  <c r="G11" i="1"/>
  <c r="F20" i="1"/>
  <c r="F21" i="1"/>
  <c r="F22" i="1"/>
  <c r="F12" i="1"/>
  <c r="F13" i="1"/>
  <c r="F14" i="1"/>
  <c r="F15" i="1"/>
  <c r="F16" i="1"/>
  <c r="F11" i="1"/>
  <c r="F19" i="1" s="1"/>
  <c r="E12" i="1" l="1"/>
  <c r="E20" i="1" s="1"/>
  <c r="D29" i="1" s="1"/>
  <c r="E13" i="1"/>
  <c r="E21" i="1" s="1"/>
  <c r="D30" i="1" s="1"/>
  <c r="E14" i="1"/>
  <c r="E22" i="1" s="1"/>
  <c r="D31" i="1" s="1"/>
  <c r="E15" i="1"/>
  <c r="E23" i="1" s="1"/>
  <c r="D32" i="1" s="1"/>
  <c r="E16" i="1"/>
  <c r="E24" i="1" s="1"/>
  <c r="D33" i="1" s="1"/>
  <c r="E11" i="1"/>
  <c r="E19" i="1" s="1"/>
  <c r="D20" i="1"/>
  <c r="D21" i="1"/>
  <c r="D22" i="1"/>
  <c r="D23" i="1"/>
  <c r="D24" i="1"/>
  <c r="D19" i="1"/>
  <c r="C20" i="1"/>
  <c r="C21" i="1"/>
  <c r="C22" i="1"/>
  <c r="C23" i="1"/>
  <c r="C24" i="1"/>
  <c r="C19" i="1"/>
  <c r="D12" i="1"/>
  <c r="D13" i="1"/>
  <c r="D14" i="1"/>
  <c r="D15" i="1"/>
  <c r="D16" i="1"/>
  <c r="D11" i="1"/>
  <c r="C12" i="1"/>
  <c r="C13" i="1"/>
  <c r="C14" i="1"/>
  <c r="C15" i="1"/>
  <c r="C16" i="1"/>
  <c r="C11" i="1"/>
</calcChain>
</file>

<file path=xl/sharedStrings.xml><?xml version="1.0" encoding="utf-8"?>
<sst xmlns="http://schemas.openxmlformats.org/spreadsheetml/2006/main" count="51" uniqueCount="48">
  <si>
    <t>Def (cm)</t>
  </si>
  <si>
    <t>Delta R1/R1_0</t>
  </si>
  <si>
    <t>Delta R2/R2_0</t>
  </si>
  <si>
    <t>ΔR1/R1</t>
  </si>
  <si>
    <t>ΔR2/R2</t>
  </si>
  <si>
    <t>ΔR3/R3</t>
  </si>
  <si>
    <t>R5 B</t>
  </si>
  <si>
    <t>R6 B</t>
  </si>
  <si>
    <t>R7 B</t>
  </si>
  <si>
    <t>R8 B2</t>
  </si>
  <si>
    <t>R9 B2</t>
  </si>
  <si>
    <t>R10 B2</t>
  </si>
  <si>
    <t>R11 B2</t>
  </si>
  <si>
    <t>ΔR4/R4</t>
  </si>
  <si>
    <t>ΔR5/R5</t>
  </si>
  <si>
    <t>ΔR6/R6</t>
  </si>
  <si>
    <t>ΔR7/R7</t>
  </si>
  <si>
    <t>ΔR8/R8</t>
  </si>
  <si>
    <t>ΔR9/R9</t>
  </si>
  <si>
    <t>ΔR10/R10</t>
  </si>
  <si>
    <t>ΔR11/R11</t>
  </si>
  <si>
    <t>R4 B</t>
  </si>
  <si>
    <t>R3 B</t>
  </si>
  <si>
    <t>R1 B</t>
  </si>
  <si>
    <t>R2 HB</t>
  </si>
  <si>
    <t>ΔR/R (B+)</t>
  </si>
  <si>
    <t>ΔR/R (B -)</t>
  </si>
  <si>
    <t>ΔR/R (2B+)</t>
  </si>
  <si>
    <t>ΔR/R (2B-)</t>
  </si>
  <si>
    <t>R12 HB</t>
  </si>
  <si>
    <t>R13 HB</t>
  </si>
  <si>
    <t>R14 HB</t>
  </si>
  <si>
    <t>R15 HB</t>
  </si>
  <si>
    <t>ΔR12/R12</t>
  </si>
  <si>
    <t>ΔR13/R13</t>
  </si>
  <si>
    <t>ΔR14/R14</t>
  </si>
  <si>
    <t>ΔR15/R15</t>
  </si>
  <si>
    <t>ΔR16/R16</t>
  </si>
  <si>
    <t>ΔR17/R17</t>
  </si>
  <si>
    <t>R17 HB</t>
  </si>
  <si>
    <t>R16 HB</t>
  </si>
  <si>
    <t>ΔR/R (HB+)</t>
  </si>
  <si>
    <t>ΔR/R (HB-)</t>
  </si>
  <si>
    <t>L =</t>
  </si>
  <si>
    <t>Angle (rad)</t>
  </si>
  <si>
    <t>Angle (°)</t>
  </si>
  <si>
    <t>Flex sensor</t>
  </si>
  <si>
    <t xml:space="preserve">L sensor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</si>
</sst>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résistance relative selon le type de graphite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R2 (HB)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709701040527224"/>
                  <c:y val="-2.1790198460915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Feuil1!$D$19:$D$24</c:f>
              <c:numCache>
                <c:formatCode>0.00</c:formatCode>
                <c:ptCount val="6"/>
                <c:pt idx="0">
                  <c:v>0</c:v>
                </c:pt>
                <c:pt idx="1">
                  <c:v>-3.8834951456310711</c:v>
                </c:pt>
                <c:pt idx="2">
                  <c:v>-5.8252427184466153</c:v>
                </c:pt>
                <c:pt idx="3">
                  <c:v>-9.2233009708737956</c:v>
                </c:pt>
                <c:pt idx="4">
                  <c:v>-11.165048543689323</c:v>
                </c:pt>
                <c:pt idx="5">
                  <c:v>-13.592233009708741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1-41C3-966C-18692E9DDB30}"/>
            </c:ext>
          </c:extLst>
        </c:ser>
        <c:ser>
          <c:idx val="1"/>
          <c:order val="1"/>
          <c:tx>
            <c:v>R1 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90105197814682"/>
                  <c:y val="5.37978013987619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Feuil1!$C$19:$C$24</c:f>
              <c:numCache>
                <c:formatCode>0.00</c:formatCode>
                <c:ptCount val="6"/>
                <c:pt idx="0">
                  <c:v>0</c:v>
                </c:pt>
                <c:pt idx="1">
                  <c:v>-4.9504950495049505</c:v>
                </c:pt>
                <c:pt idx="2">
                  <c:v>-8.9108910891089099</c:v>
                </c:pt>
                <c:pt idx="3">
                  <c:v>-10.099009900990103</c:v>
                </c:pt>
                <c:pt idx="4">
                  <c:v>-13.861386138613863</c:v>
                </c:pt>
                <c:pt idx="5">
                  <c:v>-19.009900990099013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1-41C3-966C-18692E9DDB30}"/>
            </c:ext>
          </c:extLst>
        </c:ser>
        <c:ser>
          <c:idx val="2"/>
          <c:order val="2"/>
          <c:tx>
            <c:v>R3 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90105197814682"/>
                  <c:y val="-6.98647480729550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Feuil1!$E$19:$E$24</c:f>
              <c:numCache>
                <c:formatCode>General</c:formatCode>
                <c:ptCount val="6"/>
                <c:pt idx="0">
                  <c:v>0</c:v>
                </c:pt>
                <c:pt idx="1">
                  <c:v>-2.8985507246376812</c:v>
                </c:pt>
                <c:pt idx="2">
                  <c:v>-4.3478260869565215</c:v>
                </c:pt>
                <c:pt idx="3">
                  <c:v>-5.5072463768115902</c:v>
                </c:pt>
                <c:pt idx="4">
                  <c:v>-6.956521739130431</c:v>
                </c:pt>
                <c:pt idx="5">
                  <c:v>-7.8260869565217366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11-41C3-966C-18692E9DDB30}"/>
            </c:ext>
          </c:extLst>
        </c:ser>
        <c:ser>
          <c:idx val="3"/>
          <c:order val="3"/>
          <c:tx>
            <c:v>R4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Feuil1!$F$19:$F$22</c:f>
              <c:numCache>
                <c:formatCode>General</c:formatCode>
                <c:ptCount val="4"/>
                <c:pt idx="0">
                  <c:v>0</c:v>
                </c:pt>
                <c:pt idx="1">
                  <c:v>5.0335570469798654</c:v>
                </c:pt>
                <c:pt idx="2">
                  <c:v>6.3758389261744917</c:v>
                </c:pt>
                <c:pt idx="3">
                  <c:v>8.0536912751677914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5-450E-BAA3-6FDBC98879E5}"/>
            </c:ext>
          </c:extLst>
        </c:ser>
        <c:ser>
          <c:idx val="4"/>
          <c:order val="4"/>
          <c:tx>
            <c:v>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Feuil1!$G$19:$G$23</c:f>
              <c:numCache>
                <c:formatCode>General</c:formatCode>
                <c:ptCount val="5"/>
                <c:pt idx="0">
                  <c:v>0</c:v>
                </c:pt>
                <c:pt idx="1">
                  <c:v>2.760736196319014</c:v>
                </c:pt>
                <c:pt idx="2">
                  <c:v>5.521472392638028</c:v>
                </c:pt>
                <c:pt idx="3">
                  <c:v>7.6687116564417179</c:v>
                </c:pt>
                <c:pt idx="4">
                  <c:v>9.8159509202453847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5-450E-BAA3-6FDBC98879E5}"/>
            </c:ext>
          </c:extLst>
        </c:ser>
        <c:ser>
          <c:idx val="5"/>
          <c:order val="5"/>
          <c:tx>
            <c:v>R6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Feuil1!$H$19:$H$23</c:f>
              <c:numCache>
                <c:formatCode>General</c:formatCode>
                <c:ptCount val="5"/>
                <c:pt idx="0">
                  <c:v>0</c:v>
                </c:pt>
                <c:pt idx="1">
                  <c:v>1.7191977077363938</c:v>
                </c:pt>
                <c:pt idx="2">
                  <c:v>2.8653295128939829</c:v>
                </c:pt>
                <c:pt idx="3">
                  <c:v>5.1575931232091818</c:v>
                </c:pt>
                <c:pt idx="4">
                  <c:v>6.8767908309455548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5-450E-BAA3-6FDBC98879E5}"/>
            </c:ext>
          </c:extLst>
        </c:ser>
        <c:ser>
          <c:idx val="6"/>
          <c:order val="6"/>
          <c:tx>
            <c:v>R7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Feuil1!$I$19:$I$24</c:f>
              <c:numCache>
                <c:formatCode>General</c:formatCode>
                <c:ptCount val="6"/>
                <c:pt idx="0">
                  <c:v>0</c:v>
                </c:pt>
                <c:pt idx="1">
                  <c:v>-3.6144578313253093</c:v>
                </c:pt>
                <c:pt idx="2">
                  <c:v>-5.120481927710852</c:v>
                </c:pt>
                <c:pt idx="3">
                  <c:v>-9.3373493975903656</c:v>
                </c:pt>
                <c:pt idx="4">
                  <c:v>-10.240963855421692</c:v>
                </c:pt>
                <c:pt idx="5">
                  <c:v>-12.34939759036145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5-450E-BAA3-6FDBC98879E5}"/>
            </c:ext>
          </c:extLst>
        </c:ser>
        <c:ser>
          <c:idx val="7"/>
          <c:order val="7"/>
          <c:tx>
            <c:strRef>
              <c:f>Feuil1!$J$1</c:f>
              <c:strCache>
                <c:ptCount val="1"/>
                <c:pt idx="0">
                  <c:v>R8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Feuil1!$B$11:$B$16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Feuil1!$J$19:$J$23</c:f>
              <c:numCache>
                <c:formatCode>General</c:formatCode>
                <c:ptCount val="5"/>
                <c:pt idx="0">
                  <c:v>0</c:v>
                </c:pt>
                <c:pt idx="1">
                  <c:v>2.553191489361708</c:v>
                </c:pt>
                <c:pt idx="2">
                  <c:v>4.2553191489361701</c:v>
                </c:pt>
                <c:pt idx="3">
                  <c:v>5.9574468085106327</c:v>
                </c:pt>
                <c:pt idx="4">
                  <c:v>7.6595744680851094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B-4F45-B8F8-E09B213DB9A3}"/>
            </c:ext>
          </c:extLst>
        </c:ser>
        <c:ser>
          <c:idx val="8"/>
          <c:order val="8"/>
          <c:tx>
            <c:strRef>
              <c:f>Feuil1!$K$1</c:f>
              <c:strCache>
                <c:ptCount val="1"/>
                <c:pt idx="0">
                  <c:v>R9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Feuil1!$B$19:$B$22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xVal>
          <c:yVal>
            <c:numRef>
              <c:f>Feuil1!$K$19:$K$22</c:f>
              <c:numCache>
                <c:formatCode>General</c:formatCode>
                <c:ptCount val="4"/>
                <c:pt idx="0">
                  <c:v>0</c:v>
                </c:pt>
                <c:pt idx="1">
                  <c:v>-5.1282051282051277</c:v>
                </c:pt>
                <c:pt idx="2">
                  <c:v>-6.6666666666666705</c:v>
                </c:pt>
                <c:pt idx="3">
                  <c:v>-8.7179487179487154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B-4F45-B8F8-E09B213DB9A3}"/>
            </c:ext>
          </c:extLst>
        </c:ser>
        <c:ser>
          <c:idx val="9"/>
          <c:order val="9"/>
          <c:tx>
            <c:strRef>
              <c:f>Feuil1!$L$1</c:f>
              <c:strCache>
                <c:ptCount val="1"/>
                <c:pt idx="0">
                  <c:v>R10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Feuil1!$L$19:$L$22</c:f>
              <c:numCache>
                <c:formatCode>General</c:formatCode>
                <c:ptCount val="4"/>
                <c:pt idx="0">
                  <c:v>0</c:v>
                </c:pt>
                <c:pt idx="1">
                  <c:v>3.4782608695652204</c:v>
                </c:pt>
                <c:pt idx="2">
                  <c:v>6.9565217391304408</c:v>
                </c:pt>
                <c:pt idx="3">
                  <c:v>10.434782608695645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B-4F45-B8F8-E09B213DB9A3}"/>
            </c:ext>
          </c:extLst>
        </c:ser>
        <c:ser>
          <c:idx val="10"/>
          <c:order val="10"/>
          <c:tx>
            <c:strRef>
              <c:f>Feuil1!$M$1</c:f>
              <c:strCache>
                <c:ptCount val="1"/>
                <c:pt idx="0">
                  <c:v>R11 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Feuil1!$B$19:$B$24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Feuil1!$M$19:$M$22</c:f>
              <c:numCache>
                <c:formatCode>General</c:formatCode>
                <c:ptCount val="4"/>
                <c:pt idx="0">
                  <c:v>0</c:v>
                </c:pt>
                <c:pt idx="1">
                  <c:v>-3.5087719298245648</c:v>
                </c:pt>
                <c:pt idx="2">
                  <c:v>-8.7719298245614024</c:v>
                </c:pt>
                <c:pt idx="3">
                  <c:v>-10.526315789473694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B-4F45-B8F8-E09B213D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99503"/>
        <c:axId val="1710087855"/>
      </c:scatterChart>
      <c:valAx>
        <c:axId val="17100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Flexion (cm)</a:t>
                </a:r>
              </a:p>
            </c:rich>
          </c:tx>
          <c:layout>
            <c:manualLayout>
              <c:xMode val="edge"/>
              <c:yMode val="edge"/>
              <c:x val="0.38433935712111761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087855"/>
        <c:crosses val="autoZero"/>
        <c:crossBetween val="midCat"/>
      </c:valAx>
      <c:valAx>
        <c:axId val="17100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 smtClean="0"/>
                  <a:t>Δ</a:t>
                </a:r>
                <a:r>
                  <a:rPr lang="fr-FR"/>
                  <a:t>R/R0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09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relative de résistance selon le type de graphite en tension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6385843926371951E-2"/>
                  <c:y val="-5.1964183489409503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Feuil1!$M$28:$M$34</c:f>
              <c:numCache>
                <c:formatCode>0.00</c:formatCode>
                <c:ptCount val="7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Feuil1!$I$28:$I$33</c:f>
              <c:numCache>
                <c:formatCode>General</c:formatCode>
                <c:ptCount val="6"/>
                <c:pt idx="0">
                  <c:v>0</c:v>
                </c:pt>
                <c:pt idx="1">
                  <c:v>4.0010422590245609</c:v>
                </c:pt>
                <c:pt idx="2">
                  <c:v>6.1589067351700777</c:v>
                </c:pt>
                <c:pt idx="3">
                  <c:v>9.3402881363482724</c:v>
                </c:pt>
                <c:pt idx="4">
                  <c:v>11.714664763729782</c:v>
                </c:pt>
                <c:pt idx="5">
                  <c:v>15.442561205273062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7-4E49-8FBF-C8CEE48AEFBA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4725267184739084E-2"/>
                  <c:y val="0.12821648322766238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Feuil1!$M$28:$M$36</c:f>
              <c:numCache>
                <c:formatCode>0.00</c:formatCode>
                <c:ptCount val="9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Feuil1!$C$28:$C$34</c:f>
              <c:numCache>
                <c:formatCode>0.00</c:formatCode>
                <c:ptCount val="7"/>
                <c:pt idx="0">
                  <c:v>0</c:v>
                </c:pt>
                <c:pt idx="1">
                  <c:v>3.1711636503450911</c:v>
                </c:pt>
                <c:pt idx="2">
                  <c:v>4.9208802772355007</c:v>
                </c:pt>
                <c:pt idx="3">
                  <c:v>6.9599986849395634</c:v>
                </c:pt>
                <c:pt idx="4">
                  <c:v>8.3463708755954702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7-4E49-8FBF-C8CEE48AEFBA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1879934125881324"/>
                  <c:y val="1.0523890275032494E-3"/>
                </c:manualLayout>
              </c:layout>
              <c:numFmt formatCode="General" sourceLinked="0"/>
              <c:spPr>
                <a:noFill/>
                <a:ln>
                  <a:solidFill>
                    <a:srgbClr val="92D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Feuil1!$M$28:$M$36</c:f>
              <c:numCache>
                <c:formatCode>0.00</c:formatCode>
                <c:ptCount val="9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Feuil1!$F$28:$F$34</c:f>
              <c:numCache>
                <c:formatCode>General</c:formatCode>
                <c:ptCount val="7"/>
                <c:pt idx="0">
                  <c:v>0</c:v>
                </c:pt>
                <c:pt idx="1">
                  <c:v>3.0157261794634644</c:v>
                </c:pt>
                <c:pt idx="2">
                  <c:v>5.6059204440333055</c:v>
                </c:pt>
                <c:pt idx="3">
                  <c:v>8.1961147086031385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17-4E49-8FBF-C8CEE48A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15887"/>
        <c:axId val="1520316303"/>
      </c:scatterChart>
      <c:valAx>
        <c:axId val="15203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courbure</a:t>
                </a:r>
                <a:r>
                  <a:rPr lang="fr-FR" baseline="0"/>
                  <a:t> (deg)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316303"/>
        <c:crosses val="autoZero"/>
        <c:crossBetween val="midCat"/>
      </c:valAx>
      <c:valAx>
        <c:axId val="15203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31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relative de résistance selon le type de graphite en compression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274338256737516E-2"/>
                  <c:y val="6.079265811938117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Feuil1!$M$28:$M$34</c:f>
              <c:numCache>
                <c:formatCode>0.00</c:formatCode>
                <c:ptCount val="7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Feuil1!$J$28:$J$33</c:f>
              <c:numCache>
                <c:formatCode>0.00</c:formatCode>
                <c:ptCount val="6"/>
                <c:pt idx="0">
                  <c:v>0</c:v>
                </c:pt>
                <c:pt idx="1">
                  <c:v>-3.4344125160795969</c:v>
                </c:pt>
                <c:pt idx="2">
                  <c:v>-5.1929651267460848</c:v>
                </c:pt>
                <c:pt idx="3">
                  <c:v>-7.3083482430857503</c:v>
                </c:pt>
                <c:pt idx="4">
                  <c:v>-9.0760355130534851</c:v>
                </c:pt>
                <c:pt idx="5">
                  <c:v>-13.07883901794338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2-4F91-A9F5-2946411E47EC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4727840392499957E-2"/>
                  <c:y val="-0.16410680146463175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Feuil1!$M$28:$M$36</c:f>
              <c:numCache>
                <c:formatCode>0.00</c:formatCode>
                <c:ptCount val="9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Feuil1!$D$28:$D$33</c:f>
              <c:numCache>
                <c:formatCode>General</c:formatCode>
                <c:ptCount val="6"/>
                <c:pt idx="0">
                  <c:v>0</c:v>
                </c:pt>
                <c:pt idx="1">
                  <c:v>-3.2565042779814952</c:v>
                </c:pt>
                <c:pt idx="2">
                  <c:v>-4.7341540073336867</c:v>
                </c:pt>
                <c:pt idx="3">
                  <c:v>-7.4222978872009779</c:v>
                </c:pt>
                <c:pt idx="4">
                  <c:v>-8.5987427972760617</c:v>
                </c:pt>
                <c:pt idx="5">
                  <c:v>-10.087742273441593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2-4F91-A9F5-2946411E47EC}"/>
            </c:ext>
          </c:extLst>
        </c:ser>
        <c:ser>
          <c:idx val="2"/>
          <c:order val="2"/>
          <c:tx>
            <c:v>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993367985864512"/>
                  <c:y val="-9.1092677201358066E-2"/>
                </c:manualLayout>
              </c:layout>
              <c:numFmt formatCode="General" sourceLinked="0"/>
              <c:spPr>
                <a:noFill/>
                <a:ln>
                  <a:solidFill>
                    <a:srgbClr val="92D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Feuil1!$M$28:$M$36</c:f>
              <c:numCache>
                <c:formatCode>0.00</c:formatCode>
                <c:ptCount val="9"/>
                <c:pt idx="0">
                  <c:v>0</c:v>
                </c:pt>
                <c:pt idx="1">
                  <c:v>17.354024636261322</c:v>
                </c:pt>
                <c:pt idx="2">
                  <c:v>25.114834886144564</c:v>
                </c:pt>
                <c:pt idx="3">
                  <c:v>32.005383208083494</c:v>
                </c:pt>
                <c:pt idx="4">
                  <c:v>37.998732442504661</c:v>
                </c:pt>
                <c:pt idx="5">
                  <c:v>43.152389734005403</c:v>
                </c:pt>
              </c:numCache>
            </c:numRef>
          </c:xVal>
          <c:yVal>
            <c:numRef>
              <c:f>Feuil1!$G$28:$G$31</c:f>
              <c:numCache>
                <c:formatCode>General</c:formatCode>
                <c:ptCount val="4"/>
                <c:pt idx="0">
                  <c:v>0</c:v>
                </c:pt>
                <c:pt idx="1">
                  <c:v>-4.3184885290148465</c:v>
                </c:pt>
                <c:pt idx="2">
                  <c:v>-7.719298245614036</c:v>
                </c:pt>
                <c:pt idx="3">
                  <c:v>-9.6221322537112037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2-4F91-A9F5-2946411E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15887"/>
        <c:axId val="1520316303"/>
      </c:scatterChart>
      <c:valAx>
        <c:axId val="15203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courbure</a:t>
                </a:r>
                <a:r>
                  <a:rPr lang="fr-FR" baseline="0"/>
                  <a:t> (deg)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316303"/>
        <c:crosses val="autoZero"/>
        <c:crossBetween val="midCat"/>
      </c:valAx>
      <c:valAx>
        <c:axId val="15203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031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Sensibilité du </a:t>
            </a:r>
            <a:r>
              <a:rPr lang="fr-FR" i="1"/>
              <a:t>Flex sensor </a:t>
            </a:r>
            <a:r>
              <a:rPr lang="fr-FR" i="0"/>
              <a:t>commercial en tension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1287620297462816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Feuil1!$U$28:$U$33</c:f>
              <c:numCache>
                <c:formatCode>General</c:formatCode>
                <c:ptCount val="6"/>
                <c:pt idx="0">
                  <c:v>0</c:v>
                </c:pt>
                <c:pt idx="1">
                  <c:v>10.885527054658738</c:v>
                </c:pt>
                <c:pt idx="2">
                  <c:v>16.090816348852169</c:v>
                </c:pt>
                <c:pt idx="3">
                  <c:v>21.037511025421814</c:v>
                </c:pt>
                <c:pt idx="4">
                  <c:v>25.676815681838217</c:v>
                </c:pt>
                <c:pt idx="5">
                  <c:v>29.981639368849329</c:v>
                </c:pt>
              </c:numCache>
            </c:numRef>
          </c:xVal>
          <c:yVal>
            <c:numRef>
              <c:f>Feuil1!$U$11:$U$16</c:f>
              <c:numCache>
                <c:formatCode>General</c:formatCode>
                <c:ptCount val="6"/>
                <c:pt idx="0">
                  <c:v>0</c:v>
                </c:pt>
                <c:pt idx="1">
                  <c:v>8.7972508591065368E-2</c:v>
                </c:pt>
                <c:pt idx="2">
                  <c:v>0.12409240924092414</c:v>
                </c:pt>
                <c:pt idx="3">
                  <c:v>0.14662379421221872</c:v>
                </c:pt>
                <c:pt idx="4">
                  <c:v>0.19085365853658531</c:v>
                </c:pt>
                <c:pt idx="5">
                  <c:v>0.23515850144092229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9-4517-8FF2-F9626D32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72720"/>
        <c:axId val="773379376"/>
      </c:scatterChart>
      <c:valAx>
        <c:axId val="7733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courbure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9376"/>
        <c:crosses val="autoZero"/>
        <c:crossBetween val="midCat"/>
      </c:valAx>
      <c:valAx>
        <c:axId val="773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Sensibilité du </a:t>
            </a:r>
            <a:r>
              <a:rPr lang="fr-FR" i="1"/>
              <a:t>Flex sensor </a:t>
            </a:r>
            <a:r>
              <a:rPr lang="fr-FR" i="0"/>
              <a:t>commercial en compression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7314960629921259E-2"/>
                  <c:y val="-0.30005613881598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Feuil1!$U$28:$U$33</c:f>
              <c:numCache>
                <c:formatCode>General</c:formatCode>
                <c:ptCount val="6"/>
                <c:pt idx="0">
                  <c:v>0</c:v>
                </c:pt>
                <c:pt idx="1">
                  <c:v>10.885527054658738</c:v>
                </c:pt>
                <c:pt idx="2">
                  <c:v>16.090816348852169</c:v>
                </c:pt>
                <c:pt idx="3">
                  <c:v>21.037511025421814</c:v>
                </c:pt>
                <c:pt idx="4">
                  <c:v>25.676815681838217</c:v>
                </c:pt>
                <c:pt idx="5">
                  <c:v>29.981639368849329</c:v>
                </c:pt>
              </c:numCache>
            </c:numRef>
          </c:xVal>
          <c:yVal>
            <c:numRef>
              <c:f>Feuil1!$V$11:$V$15</c:f>
              <c:numCache>
                <c:formatCode>General</c:formatCode>
                <c:ptCount val="5"/>
                <c:pt idx="0">
                  <c:v>0</c:v>
                </c:pt>
                <c:pt idx="1">
                  <c:v>-1.937984496124031E-2</c:v>
                </c:pt>
                <c:pt idx="2">
                  <c:v>-3.137254901960787E-2</c:v>
                </c:pt>
                <c:pt idx="3">
                  <c:v>-4.7808764940239015E-2</c:v>
                </c:pt>
                <c:pt idx="4">
                  <c:v>-6.048387096774193E-2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489A-AB42-A118D390C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372720"/>
        <c:axId val="773379376"/>
      </c:scatterChart>
      <c:valAx>
        <c:axId val="7733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de courbure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9376"/>
        <c:crosses val="autoZero"/>
        <c:crossBetween val="midCat"/>
      </c:valAx>
      <c:valAx>
        <c:axId val="773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37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52</xdr:row>
      <xdr:rowOff>0</xdr:rowOff>
    </xdr:from>
    <xdr:to>
      <xdr:col>19</xdr:col>
      <xdr:colOff>609600</xdr:colOff>
      <xdr:row>69</xdr:row>
      <xdr:rowOff>106680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754380</xdr:colOff>
      <xdr:row>37</xdr:row>
      <xdr:rowOff>26670</xdr:rowOff>
    </xdr:from>
    <xdr:to>
      <xdr:col>12</xdr:col>
      <xdr:colOff>266700</xdr:colOff>
      <xdr:row>54</xdr:row>
      <xdr:rowOff>15240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198120</xdr:colOff>
      <xdr:row>54</xdr:row>
      <xdr:rowOff>129540</xdr:rowOff>
    </xdr:from>
    <xdr:to>
      <xdr:col>7</xdr:col>
      <xdr:colOff>510540</xdr:colOff>
      <xdr:row>71</xdr:row>
      <xdr:rowOff>60960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731520</xdr:colOff>
      <xdr:row>36</xdr:row>
      <xdr:rowOff>41910</xdr:rowOff>
    </xdr:from>
    <xdr:to>
      <xdr:col>23</xdr:col>
      <xdr:colOff>548640</xdr:colOff>
      <xdr:row>51</xdr:row>
      <xdr:rowOff>41910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53340</xdr:colOff>
      <xdr:row>36</xdr:row>
      <xdr:rowOff>53340</xdr:rowOff>
    </xdr:from>
    <xdr:to>
      <xdr:col>17</xdr:col>
      <xdr:colOff>662940</xdr:colOff>
      <xdr:row>51</xdr:row>
      <xdr:rowOff>53340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I37" workbookViewId="0">
      <selection activeCell="M58" sqref="M58"/>
    </sheetView>
  </sheetViews>
  <sheetFormatPr baseColWidth="10" defaultRowHeight="14.4" x14ac:dyDescent="0.3"/>
  <cols>
    <col min="6" max="7" width="13.21875" customWidth="1"/>
  </cols>
  <sheetData>
    <row r="1" spans="1:22" x14ac:dyDescent="0.3">
      <c r="C1" t="s">
        <v>23</v>
      </c>
      <c r="D1" t="s">
        <v>24</v>
      </c>
      <c r="E1" t="s">
        <v>22</v>
      </c>
      <c r="F1" t="s">
        <v>21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29</v>
      </c>
      <c r="O1" t="s">
        <v>30</v>
      </c>
      <c r="P1" t="s">
        <v>31</v>
      </c>
      <c r="Q1" t="s">
        <v>32</v>
      </c>
      <c r="R1" t="s">
        <v>40</v>
      </c>
      <c r="S1" t="s">
        <v>39</v>
      </c>
      <c r="U1" t="s">
        <v>46</v>
      </c>
    </row>
    <row r="2" spans="1:22" x14ac:dyDescent="0.3">
      <c r="A2" t="s">
        <v>0</v>
      </c>
      <c r="B2">
        <v>0</v>
      </c>
      <c r="C2">
        <v>50.5</v>
      </c>
      <c r="D2">
        <v>20.6</v>
      </c>
      <c r="E2">
        <v>34.5</v>
      </c>
      <c r="F2">
        <v>29.8</v>
      </c>
      <c r="G2">
        <v>32.6</v>
      </c>
      <c r="H2">
        <v>34.9</v>
      </c>
      <c r="I2">
        <v>33.200000000000003</v>
      </c>
      <c r="J2">
        <v>23.5</v>
      </c>
      <c r="K2">
        <v>19.5</v>
      </c>
      <c r="L2">
        <v>11.5</v>
      </c>
      <c r="M2">
        <v>11.4</v>
      </c>
      <c r="N2">
        <v>53.1</v>
      </c>
      <c r="O2">
        <v>72.599999999999994</v>
      </c>
      <c r="P2">
        <v>17.600000000000001</v>
      </c>
      <c r="Q2">
        <v>19.100000000000001</v>
      </c>
      <c r="R2">
        <v>19.100000000000001</v>
      </c>
      <c r="S2">
        <v>20.3</v>
      </c>
      <c r="U2">
        <v>26.54</v>
      </c>
      <c r="V2">
        <v>26.3</v>
      </c>
    </row>
    <row r="3" spans="1:22" x14ac:dyDescent="0.3">
      <c r="B3">
        <v>1</v>
      </c>
      <c r="C3">
        <v>48</v>
      </c>
      <c r="D3">
        <v>19.8</v>
      </c>
      <c r="E3">
        <v>33.5</v>
      </c>
      <c r="F3">
        <v>31.3</v>
      </c>
      <c r="G3">
        <v>33.5</v>
      </c>
      <c r="H3">
        <v>35.5</v>
      </c>
      <c r="I3">
        <v>32</v>
      </c>
      <c r="J3">
        <v>24.1</v>
      </c>
      <c r="K3">
        <v>18.5</v>
      </c>
      <c r="L3">
        <v>11.9</v>
      </c>
      <c r="M3">
        <v>11</v>
      </c>
      <c r="N3">
        <v>55.7</v>
      </c>
      <c r="O3">
        <v>70.599999999999994</v>
      </c>
      <c r="P3">
        <v>18.2</v>
      </c>
      <c r="Q3">
        <v>18.399999999999999</v>
      </c>
      <c r="R3">
        <v>20.100000000000001</v>
      </c>
      <c r="S3">
        <v>20.8</v>
      </c>
      <c r="U3">
        <v>29.1</v>
      </c>
      <c r="V3">
        <v>25.8</v>
      </c>
    </row>
    <row r="4" spans="1:22" x14ac:dyDescent="0.3">
      <c r="B4">
        <v>1.5</v>
      </c>
      <c r="C4">
        <v>46</v>
      </c>
      <c r="D4">
        <v>19.399999999999999</v>
      </c>
      <c r="E4">
        <v>33</v>
      </c>
      <c r="F4">
        <v>31.7</v>
      </c>
      <c r="G4">
        <v>34.4</v>
      </c>
      <c r="H4">
        <v>35.9</v>
      </c>
      <c r="I4">
        <v>31.5</v>
      </c>
      <c r="J4">
        <v>24.5</v>
      </c>
      <c r="K4">
        <v>18.2</v>
      </c>
      <c r="L4">
        <v>12.3</v>
      </c>
      <c r="M4">
        <v>10.4</v>
      </c>
      <c r="N4">
        <v>56.6</v>
      </c>
      <c r="O4">
        <v>69.7</v>
      </c>
      <c r="P4">
        <v>18.7</v>
      </c>
      <c r="Q4">
        <v>18</v>
      </c>
      <c r="R4">
        <v>20.6</v>
      </c>
      <c r="S4">
        <v>21.1</v>
      </c>
      <c r="U4">
        <v>30.3</v>
      </c>
      <c r="V4">
        <v>25.5</v>
      </c>
    </row>
    <row r="5" spans="1:22" x14ac:dyDescent="0.3">
      <c r="B5">
        <v>2</v>
      </c>
      <c r="C5">
        <v>45.4</v>
      </c>
      <c r="D5">
        <v>18.7</v>
      </c>
      <c r="E5">
        <v>32.6</v>
      </c>
      <c r="F5">
        <v>32.200000000000003</v>
      </c>
      <c r="G5">
        <v>35.1</v>
      </c>
      <c r="H5">
        <v>36.700000000000003</v>
      </c>
      <c r="I5">
        <v>30.1</v>
      </c>
      <c r="J5">
        <v>24.9</v>
      </c>
      <c r="K5">
        <v>17.8</v>
      </c>
      <c r="L5">
        <v>12.7</v>
      </c>
      <c r="M5">
        <v>10.199999999999999</v>
      </c>
      <c r="N5">
        <v>58.5</v>
      </c>
      <c r="O5">
        <v>68.7</v>
      </c>
      <c r="P5">
        <v>19.600000000000001</v>
      </c>
      <c r="Q5">
        <v>17.7</v>
      </c>
      <c r="R5">
        <v>20.9</v>
      </c>
      <c r="S5">
        <v>21.6</v>
      </c>
      <c r="U5">
        <v>31.1</v>
      </c>
      <c r="V5">
        <v>25.1</v>
      </c>
    </row>
    <row r="6" spans="1:22" x14ac:dyDescent="0.3">
      <c r="B6">
        <v>2.5</v>
      </c>
      <c r="C6">
        <v>43.5</v>
      </c>
      <c r="D6">
        <v>18.3</v>
      </c>
      <c r="E6">
        <v>32.1</v>
      </c>
      <c r="G6">
        <v>35.799999999999997</v>
      </c>
      <c r="H6">
        <v>37.299999999999997</v>
      </c>
      <c r="I6">
        <v>29.8</v>
      </c>
      <c r="J6">
        <v>25.3</v>
      </c>
      <c r="N6">
        <v>59.9</v>
      </c>
      <c r="O6">
        <v>67.400000000000006</v>
      </c>
      <c r="P6">
        <v>20</v>
      </c>
      <c r="Q6">
        <v>17.399999999999999</v>
      </c>
      <c r="R6">
        <v>21.4</v>
      </c>
      <c r="S6">
        <v>22</v>
      </c>
      <c r="U6">
        <v>32.799999999999997</v>
      </c>
      <c r="V6">
        <v>24.8</v>
      </c>
    </row>
    <row r="7" spans="1:22" x14ac:dyDescent="0.3">
      <c r="B7">
        <v>3</v>
      </c>
      <c r="C7">
        <v>40.9</v>
      </c>
      <c r="D7">
        <v>17.8</v>
      </c>
      <c r="E7">
        <v>31.8</v>
      </c>
      <c r="I7">
        <v>29.1</v>
      </c>
      <c r="N7">
        <v>61.3</v>
      </c>
      <c r="Q7">
        <v>16.7</v>
      </c>
      <c r="U7">
        <v>34.700000000000003</v>
      </c>
    </row>
    <row r="10" spans="1:22" x14ac:dyDescent="0.3">
      <c r="C10" t="s">
        <v>1</v>
      </c>
      <c r="D10" t="s">
        <v>2</v>
      </c>
    </row>
    <row r="11" spans="1:22" x14ac:dyDescent="0.3">
      <c r="B11">
        <v>0</v>
      </c>
      <c r="C11">
        <f t="shared" ref="C11:C16" si="0">(C2-$C$2)/$C$2</f>
        <v>0</v>
      </c>
      <c r="D11">
        <f t="shared" ref="D11:D16" si="1">(D2-$D$2)/$D$2</f>
        <v>0</v>
      </c>
      <c r="E11">
        <f t="shared" ref="E11:E16" si="2">(E2-$E$2)/$E$2</f>
        <v>0</v>
      </c>
      <c r="F11">
        <f>(F2-$F$2)/$F$2</f>
        <v>0</v>
      </c>
      <c r="G11">
        <f>(G2-$G$2)/$G$2</f>
        <v>0</v>
      </c>
      <c r="H11">
        <f>(H2-$H$2)/$H$2</f>
        <v>0</v>
      </c>
      <c r="I11">
        <f>(I2-$I$2)/$I$2</f>
        <v>0</v>
      </c>
      <c r="J11">
        <f>(J2-$J$2)/$J$2</f>
        <v>0</v>
      </c>
      <c r="K11">
        <f>(K2-$K$2)/$K$2</f>
        <v>0</v>
      </c>
      <c r="L11">
        <f>(L2-$L$2)/$L$2</f>
        <v>0</v>
      </c>
      <c r="M11">
        <f>(M2-$M$2)/$M$2</f>
        <v>0</v>
      </c>
      <c r="N11">
        <f>(N2-$N$2)/$N$2</f>
        <v>0</v>
      </c>
      <c r="O11">
        <f>(O2-$O$2)/$O$2</f>
        <v>0</v>
      </c>
      <c r="P11">
        <f>(P2-$P$2)/$P$2</f>
        <v>0</v>
      </c>
      <c r="Q11">
        <f>(Q2-$Q$2)/$Q$2</f>
        <v>0</v>
      </c>
      <c r="R11">
        <f>(R2-$R$2)/$R$2</f>
        <v>0</v>
      </c>
      <c r="S11">
        <f>(S2-$S$2)/$S$2</f>
        <v>0</v>
      </c>
      <c r="U11">
        <f>(U2-$U$2)/U2</f>
        <v>0</v>
      </c>
      <c r="V11">
        <f>(V2-$V$2)/V2</f>
        <v>0</v>
      </c>
    </row>
    <row r="12" spans="1:22" x14ac:dyDescent="0.3">
      <c r="B12">
        <v>1</v>
      </c>
      <c r="C12" s="1">
        <f t="shared" si="0"/>
        <v>-4.9504950495049507E-2</v>
      </c>
      <c r="D12" s="1">
        <f t="shared" si="1"/>
        <v>-3.8834951456310711E-2</v>
      </c>
      <c r="E12">
        <f t="shared" si="2"/>
        <v>-2.8985507246376812E-2</v>
      </c>
      <c r="F12">
        <f t="shared" ref="F12:F16" si="3">(F3-$F$2)/$F$2</f>
        <v>5.0335570469798654E-2</v>
      </c>
      <c r="G12">
        <f t="shared" ref="G12:G16" si="4">(G3-$G$2)/$G$2</f>
        <v>2.7607361963190139E-2</v>
      </c>
      <c r="H12">
        <f t="shared" ref="H12:H16" si="5">(H3-$H$2)/$H$2</f>
        <v>1.7191977077363939E-2</v>
      </c>
      <c r="I12">
        <f t="shared" ref="I12:I16" si="6">(I3-$I$2)/$I$2</f>
        <v>-3.6144578313253094E-2</v>
      </c>
      <c r="J12">
        <f t="shared" ref="J12:J15" si="7">(J3-$J$2)/$J$2</f>
        <v>2.5531914893617082E-2</v>
      </c>
      <c r="K12">
        <f t="shared" ref="K12:K14" si="8">(K3-$K$2)/$K$2</f>
        <v>-5.128205128205128E-2</v>
      </c>
      <c r="L12">
        <f t="shared" ref="L12:L15" si="9">(L3-$L$2)/$L$2</f>
        <v>3.4782608695652202E-2</v>
      </c>
      <c r="M12">
        <f t="shared" ref="M12:M15" si="10">(M3-$M$2)/$M$2</f>
        <v>-3.5087719298245647E-2</v>
      </c>
      <c r="N12">
        <f t="shared" ref="N12:N16" si="11">(N3-$N$2)/$N$2</f>
        <v>4.8964218455743905E-2</v>
      </c>
      <c r="O12">
        <f t="shared" ref="O12:O15" si="12">(O3-$O$2)/$O$2</f>
        <v>-2.7548209366391185E-2</v>
      </c>
      <c r="P12">
        <f t="shared" ref="P12:P15" si="13">(P3-$P$2)/$P$2</f>
        <v>3.409090909090897E-2</v>
      </c>
      <c r="Q12">
        <f t="shared" ref="Q12:Q16" si="14">(Q3-$Q$2)/$Q$2</f>
        <v>-3.6649214659686007E-2</v>
      </c>
      <c r="R12">
        <f t="shared" ref="R12:R15" si="15">(R3-$R$2)/$R$2</f>
        <v>5.235602094240837E-2</v>
      </c>
      <c r="S12">
        <f t="shared" ref="S12:S15" si="16">(S3-$S$2)/$S$2</f>
        <v>2.463054187192118E-2</v>
      </c>
      <c r="U12">
        <f t="shared" ref="U12:U16" si="17">(U3-$U$2)/U3</f>
        <v>8.7972508591065368E-2</v>
      </c>
      <c r="V12">
        <f t="shared" ref="V12:V15" si="18">(V3-$V$2)/V3</f>
        <v>-1.937984496124031E-2</v>
      </c>
    </row>
    <row r="13" spans="1:22" x14ac:dyDescent="0.3">
      <c r="B13">
        <v>1.5</v>
      </c>
      <c r="C13" s="1">
        <f t="shared" si="0"/>
        <v>-8.9108910891089105E-2</v>
      </c>
      <c r="D13" s="1">
        <f t="shared" si="1"/>
        <v>-5.8252427184466153E-2</v>
      </c>
      <c r="E13">
        <f t="shared" si="2"/>
        <v>-4.3478260869565216E-2</v>
      </c>
      <c r="F13">
        <f t="shared" si="3"/>
        <v>6.3758389261744916E-2</v>
      </c>
      <c r="G13">
        <f t="shared" si="4"/>
        <v>5.5214723926380278E-2</v>
      </c>
      <c r="H13">
        <f t="shared" si="5"/>
        <v>2.865329512893983E-2</v>
      </c>
      <c r="I13">
        <f t="shared" si="6"/>
        <v>-5.1204819277108515E-2</v>
      </c>
      <c r="J13">
        <f t="shared" si="7"/>
        <v>4.2553191489361701E-2</v>
      </c>
      <c r="K13">
        <f>(K4-$K$2)/$K$2</f>
        <v>-6.6666666666666707E-2</v>
      </c>
      <c r="L13">
        <f t="shared" si="9"/>
        <v>6.9565217391304404E-2</v>
      </c>
      <c r="M13">
        <f t="shared" si="10"/>
        <v>-8.771929824561403E-2</v>
      </c>
      <c r="N13">
        <f t="shared" si="11"/>
        <v>6.5913370998116755E-2</v>
      </c>
      <c r="O13">
        <f t="shared" si="12"/>
        <v>-3.9944903581267101E-2</v>
      </c>
      <c r="P13">
        <f t="shared" si="13"/>
        <v>6.2499999999999875E-2</v>
      </c>
      <c r="Q13">
        <f t="shared" si="14"/>
        <v>-5.7591623036649282E-2</v>
      </c>
      <c r="R13">
        <f t="shared" si="15"/>
        <v>7.8534031413612565E-2</v>
      </c>
      <c r="S13">
        <f t="shared" si="16"/>
        <v>3.9408866995073927E-2</v>
      </c>
      <c r="U13">
        <f t="shared" si="17"/>
        <v>0.12409240924092414</v>
      </c>
      <c r="V13">
        <f t="shared" si="18"/>
        <v>-3.137254901960787E-2</v>
      </c>
    </row>
    <row r="14" spans="1:22" x14ac:dyDescent="0.3">
      <c r="B14">
        <v>2</v>
      </c>
      <c r="C14" s="1">
        <f t="shared" si="0"/>
        <v>-0.10099009900990102</v>
      </c>
      <c r="D14" s="1">
        <f t="shared" si="1"/>
        <v>-9.2233009708737962E-2</v>
      </c>
      <c r="E14">
        <f t="shared" si="2"/>
        <v>-5.5072463768115899E-2</v>
      </c>
      <c r="F14">
        <f t="shared" si="3"/>
        <v>8.0536912751677917E-2</v>
      </c>
      <c r="G14">
        <f t="shared" si="4"/>
        <v>7.6687116564417179E-2</v>
      </c>
      <c r="H14">
        <f t="shared" si="5"/>
        <v>5.1575931232091816E-2</v>
      </c>
      <c r="I14">
        <f t="shared" si="6"/>
        <v>-9.3373493975903651E-2</v>
      </c>
      <c r="J14">
        <f t="shared" si="7"/>
        <v>5.9574468085106323E-2</v>
      </c>
      <c r="K14">
        <f t="shared" si="8"/>
        <v>-8.7179487179487147E-2</v>
      </c>
      <c r="L14">
        <f t="shared" si="9"/>
        <v>0.10434782608695646</v>
      </c>
      <c r="M14">
        <f t="shared" si="10"/>
        <v>-0.10526315789473693</v>
      </c>
      <c r="N14">
        <f t="shared" si="11"/>
        <v>0.10169491525423725</v>
      </c>
      <c r="O14">
        <f t="shared" si="12"/>
        <v>-5.3719008264462693E-2</v>
      </c>
      <c r="P14">
        <f t="shared" si="13"/>
        <v>0.11363636363636363</v>
      </c>
      <c r="Q14">
        <f t="shared" si="14"/>
        <v>-7.3298429319371833E-2</v>
      </c>
      <c r="R14">
        <f t="shared" si="15"/>
        <v>9.4240837696334928E-2</v>
      </c>
      <c r="S14">
        <f t="shared" si="16"/>
        <v>6.4039408866995107E-2</v>
      </c>
      <c r="U14">
        <f t="shared" si="17"/>
        <v>0.14662379421221872</v>
      </c>
      <c r="V14">
        <f t="shared" si="18"/>
        <v>-4.7808764940239015E-2</v>
      </c>
    </row>
    <row r="15" spans="1:22" x14ac:dyDescent="0.3">
      <c r="B15">
        <v>2.5</v>
      </c>
      <c r="C15" s="1">
        <f t="shared" si="0"/>
        <v>-0.13861386138613863</v>
      </c>
      <c r="D15" s="1">
        <f t="shared" si="1"/>
        <v>-0.11165048543689324</v>
      </c>
      <c r="E15">
        <f t="shared" si="2"/>
        <v>-6.9565217391304307E-2</v>
      </c>
      <c r="F15">
        <f t="shared" si="3"/>
        <v>-1</v>
      </c>
      <c r="G15">
        <f t="shared" si="4"/>
        <v>9.8159509202453851E-2</v>
      </c>
      <c r="H15">
        <f t="shared" si="5"/>
        <v>6.8767908309455547E-2</v>
      </c>
      <c r="I15">
        <f t="shared" si="6"/>
        <v>-0.10240963855421692</v>
      </c>
      <c r="J15">
        <f t="shared" si="7"/>
        <v>7.6595744680851091E-2</v>
      </c>
      <c r="L15">
        <f t="shared" si="9"/>
        <v>-1</v>
      </c>
      <c r="M15">
        <f t="shared" si="10"/>
        <v>-1</v>
      </c>
      <c r="N15">
        <f t="shared" si="11"/>
        <v>0.12806026365348394</v>
      </c>
      <c r="O15">
        <f t="shared" si="12"/>
        <v>-7.1625344352616929E-2</v>
      </c>
      <c r="P15">
        <f t="shared" si="13"/>
        <v>0.13636363636363627</v>
      </c>
      <c r="Q15">
        <f t="shared" si="14"/>
        <v>-8.9005235602094376E-2</v>
      </c>
      <c r="R15">
        <f t="shared" si="15"/>
        <v>0.1204188481675391</v>
      </c>
      <c r="S15">
        <f t="shared" si="16"/>
        <v>8.3743842364531987E-2</v>
      </c>
      <c r="U15">
        <f t="shared" si="17"/>
        <v>0.19085365853658531</v>
      </c>
      <c r="V15">
        <f t="shared" si="18"/>
        <v>-6.048387096774193E-2</v>
      </c>
    </row>
    <row r="16" spans="1:22" x14ac:dyDescent="0.3">
      <c r="B16">
        <v>3</v>
      </c>
      <c r="C16" s="1">
        <f t="shared" si="0"/>
        <v>-0.19009900990099013</v>
      </c>
      <c r="D16" s="1">
        <f t="shared" si="1"/>
        <v>-0.1359223300970874</v>
      </c>
      <c r="E16">
        <f t="shared" si="2"/>
        <v>-7.826086956521737E-2</v>
      </c>
      <c r="F16">
        <f t="shared" si="3"/>
        <v>-1</v>
      </c>
      <c r="G16">
        <f t="shared" si="4"/>
        <v>-1</v>
      </c>
      <c r="H16">
        <f t="shared" si="5"/>
        <v>-1</v>
      </c>
      <c r="I16">
        <f t="shared" si="6"/>
        <v>-0.12349397590361449</v>
      </c>
      <c r="N16">
        <f t="shared" si="11"/>
        <v>0.15442561205273062</v>
      </c>
      <c r="Q16">
        <f t="shared" si="14"/>
        <v>-0.12565445026178021</v>
      </c>
      <c r="U16">
        <f t="shared" si="17"/>
        <v>0.23515850144092229</v>
      </c>
    </row>
    <row r="18" spans="2:21" x14ac:dyDescent="0.3">
      <c r="C18" s="3" t="s">
        <v>3</v>
      </c>
      <c r="D18" s="3" t="s">
        <v>4</v>
      </c>
      <c r="E18" s="3" t="s">
        <v>5</v>
      </c>
      <c r="F18" t="s">
        <v>13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M18" t="s">
        <v>20</v>
      </c>
      <c r="N18" t="s">
        <v>33</v>
      </c>
      <c r="O18" t="s">
        <v>34</v>
      </c>
      <c r="P18" t="s">
        <v>35</v>
      </c>
      <c r="Q18" t="s">
        <v>36</v>
      </c>
      <c r="R18" t="s">
        <v>37</v>
      </c>
      <c r="S18" t="s">
        <v>38</v>
      </c>
    </row>
    <row r="19" spans="2:21" x14ac:dyDescent="0.3">
      <c r="B19">
        <v>0</v>
      </c>
      <c r="C19" s="2">
        <f t="shared" ref="C19:E24" si="19">C11*100</f>
        <v>0</v>
      </c>
      <c r="D19" s="2">
        <f t="shared" si="19"/>
        <v>0</v>
      </c>
      <c r="E19">
        <f t="shared" si="19"/>
        <v>0</v>
      </c>
      <c r="F19">
        <f>100*F11</f>
        <v>0</v>
      </c>
      <c r="G19">
        <f>G11*100</f>
        <v>0</v>
      </c>
      <c r="H19">
        <f t="shared" ref="H19:S19" si="20">H11*100</f>
        <v>0</v>
      </c>
      <c r="I19">
        <f t="shared" si="20"/>
        <v>0</v>
      </c>
      <c r="J19">
        <f t="shared" si="20"/>
        <v>0</v>
      </c>
      <c r="K19">
        <f t="shared" si="20"/>
        <v>0</v>
      </c>
      <c r="L19">
        <f t="shared" si="20"/>
        <v>0</v>
      </c>
      <c r="M19">
        <f t="shared" si="20"/>
        <v>0</v>
      </c>
      <c r="N19">
        <f>N11*100</f>
        <v>0</v>
      </c>
      <c r="O19">
        <f t="shared" si="20"/>
        <v>0</v>
      </c>
      <c r="P19">
        <f t="shared" si="20"/>
        <v>0</v>
      </c>
      <c r="Q19">
        <f t="shared" si="20"/>
        <v>0</v>
      </c>
      <c r="R19">
        <f t="shared" si="20"/>
        <v>0</v>
      </c>
      <c r="S19">
        <f t="shared" si="20"/>
        <v>0</v>
      </c>
    </row>
    <row r="20" spans="2:21" x14ac:dyDescent="0.3">
      <c r="B20">
        <v>1</v>
      </c>
      <c r="C20" s="2">
        <f t="shared" si="19"/>
        <v>-4.9504950495049505</v>
      </c>
      <c r="D20" s="2">
        <f t="shared" si="19"/>
        <v>-3.8834951456310711</v>
      </c>
      <c r="E20">
        <f t="shared" si="19"/>
        <v>-2.8985507246376812</v>
      </c>
      <c r="F20">
        <f t="shared" ref="F20:F22" si="21">100*F12</f>
        <v>5.0335570469798654</v>
      </c>
      <c r="G20">
        <f t="shared" ref="G20:S20" si="22">G12*100</f>
        <v>2.760736196319014</v>
      </c>
      <c r="H20">
        <f t="shared" si="22"/>
        <v>1.7191977077363938</v>
      </c>
      <c r="I20">
        <f t="shared" si="22"/>
        <v>-3.6144578313253093</v>
      </c>
      <c r="J20">
        <f t="shared" si="22"/>
        <v>2.553191489361708</v>
      </c>
      <c r="K20">
        <f t="shared" si="22"/>
        <v>-5.1282051282051277</v>
      </c>
      <c r="L20">
        <f t="shared" si="22"/>
        <v>3.4782608695652204</v>
      </c>
      <c r="M20">
        <f t="shared" si="22"/>
        <v>-3.5087719298245648</v>
      </c>
      <c r="N20">
        <f t="shared" si="22"/>
        <v>4.8964218455743902</v>
      </c>
      <c r="O20">
        <f t="shared" si="22"/>
        <v>-2.7548209366391188</v>
      </c>
      <c r="P20">
        <f t="shared" si="22"/>
        <v>3.4090909090908972</v>
      </c>
      <c r="Q20">
        <f t="shared" si="22"/>
        <v>-3.6649214659686007</v>
      </c>
      <c r="R20">
        <f t="shared" si="22"/>
        <v>5.2356020942408366</v>
      </c>
      <c r="S20">
        <f t="shared" si="22"/>
        <v>2.4630541871921179</v>
      </c>
    </row>
    <row r="21" spans="2:21" x14ac:dyDescent="0.3">
      <c r="B21">
        <v>1.5</v>
      </c>
      <c r="C21" s="2">
        <f t="shared" si="19"/>
        <v>-8.9108910891089099</v>
      </c>
      <c r="D21" s="2">
        <f t="shared" si="19"/>
        <v>-5.8252427184466153</v>
      </c>
      <c r="E21">
        <f t="shared" si="19"/>
        <v>-4.3478260869565215</v>
      </c>
      <c r="F21">
        <f t="shared" si="21"/>
        <v>6.3758389261744917</v>
      </c>
      <c r="G21">
        <f t="shared" ref="G21:S21" si="23">G13*100</f>
        <v>5.521472392638028</v>
      </c>
      <c r="H21">
        <f t="shared" si="23"/>
        <v>2.8653295128939829</v>
      </c>
      <c r="I21">
        <f t="shared" si="23"/>
        <v>-5.120481927710852</v>
      </c>
      <c r="J21">
        <f t="shared" si="23"/>
        <v>4.2553191489361701</v>
      </c>
      <c r="K21">
        <f t="shared" si="23"/>
        <v>-6.6666666666666705</v>
      </c>
      <c r="L21">
        <f t="shared" si="23"/>
        <v>6.9565217391304408</v>
      </c>
      <c r="M21">
        <f t="shared" si="23"/>
        <v>-8.7719298245614024</v>
      </c>
      <c r="N21">
        <f t="shared" si="23"/>
        <v>6.5913370998116756</v>
      </c>
      <c r="O21">
        <f t="shared" si="23"/>
        <v>-3.9944903581267099</v>
      </c>
      <c r="P21">
        <f t="shared" si="23"/>
        <v>6.2499999999999876</v>
      </c>
      <c r="Q21">
        <f t="shared" si="23"/>
        <v>-5.7591623036649287</v>
      </c>
      <c r="R21">
        <f t="shared" si="23"/>
        <v>7.8534031413612562</v>
      </c>
      <c r="S21">
        <f t="shared" si="23"/>
        <v>3.9408866995073928</v>
      </c>
    </row>
    <row r="22" spans="2:21" x14ac:dyDescent="0.3">
      <c r="B22">
        <v>2</v>
      </c>
      <c r="C22" s="2">
        <f t="shared" si="19"/>
        <v>-10.099009900990103</v>
      </c>
      <c r="D22" s="2">
        <f t="shared" si="19"/>
        <v>-9.2233009708737956</v>
      </c>
      <c r="E22">
        <f t="shared" si="19"/>
        <v>-5.5072463768115902</v>
      </c>
      <c r="F22">
        <f t="shared" si="21"/>
        <v>8.0536912751677914</v>
      </c>
      <c r="G22">
        <f t="shared" ref="G22:S22" si="24">G14*100</f>
        <v>7.6687116564417179</v>
      </c>
      <c r="H22">
        <f t="shared" si="24"/>
        <v>5.1575931232091818</v>
      </c>
      <c r="I22">
        <f t="shared" si="24"/>
        <v>-9.3373493975903656</v>
      </c>
      <c r="J22">
        <f t="shared" si="24"/>
        <v>5.9574468085106327</v>
      </c>
      <c r="K22">
        <f t="shared" si="24"/>
        <v>-8.7179487179487154</v>
      </c>
      <c r="L22">
        <f t="shared" si="24"/>
        <v>10.434782608695645</v>
      </c>
      <c r="M22">
        <f t="shared" si="24"/>
        <v>-10.526315789473694</v>
      </c>
      <c r="N22">
        <f t="shared" si="24"/>
        <v>10.169491525423725</v>
      </c>
      <c r="O22">
        <f t="shared" si="24"/>
        <v>-5.3719008264462698</v>
      </c>
      <c r="P22">
        <f t="shared" si="24"/>
        <v>11.363636363636363</v>
      </c>
      <c r="Q22">
        <f t="shared" si="24"/>
        <v>-7.3298429319371836</v>
      </c>
      <c r="R22">
        <f t="shared" si="24"/>
        <v>9.4240837696334925</v>
      </c>
      <c r="S22">
        <f t="shared" si="24"/>
        <v>6.4039408866995107</v>
      </c>
    </row>
    <row r="23" spans="2:21" x14ac:dyDescent="0.3">
      <c r="B23">
        <v>2.5</v>
      </c>
      <c r="C23" s="2">
        <f t="shared" si="19"/>
        <v>-13.861386138613863</v>
      </c>
      <c r="D23" s="2">
        <f t="shared" si="19"/>
        <v>-11.165048543689323</v>
      </c>
      <c r="E23">
        <f t="shared" si="19"/>
        <v>-6.956521739130431</v>
      </c>
      <c r="G23">
        <f t="shared" ref="G23:J23" si="25">G15*100</f>
        <v>9.8159509202453847</v>
      </c>
      <c r="H23">
        <f t="shared" si="25"/>
        <v>6.8767908309455548</v>
      </c>
      <c r="I23">
        <f t="shared" si="25"/>
        <v>-10.240963855421692</v>
      </c>
      <c r="J23">
        <f t="shared" si="25"/>
        <v>7.6595744680851094</v>
      </c>
      <c r="N23">
        <f t="shared" ref="N23:S24" si="26">N15*100</f>
        <v>12.806026365348394</v>
      </c>
      <c r="O23">
        <f t="shared" si="26"/>
        <v>-7.1625344352616933</v>
      </c>
      <c r="P23">
        <f t="shared" si="26"/>
        <v>13.636363636363628</v>
      </c>
      <c r="Q23">
        <f t="shared" si="26"/>
        <v>-8.9005235602094377</v>
      </c>
      <c r="R23">
        <f t="shared" si="26"/>
        <v>12.04188481675391</v>
      </c>
      <c r="S23">
        <f t="shared" si="26"/>
        <v>8.3743842364531993</v>
      </c>
    </row>
    <row r="24" spans="2:21" x14ac:dyDescent="0.3">
      <c r="B24">
        <v>3</v>
      </c>
      <c r="C24" s="2">
        <f t="shared" si="19"/>
        <v>-19.009900990099013</v>
      </c>
      <c r="D24" s="2">
        <f t="shared" si="19"/>
        <v>-13.592233009708741</v>
      </c>
      <c r="E24">
        <f t="shared" si="19"/>
        <v>-7.8260869565217366</v>
      </c>
      <c r="I24">
        <f t="shared" ref="I24" si="27">I16*100</f>
        <v>-12.34939759036145</v>
      </c>
      <c r="N24">
        <f t="shared" si="26"/>
        <v>15.442561205273062</v>
      </c>
      <c r="Q24">
        <f t="shared" si="26"/>
        <v>-12.56544502617802</v>
      </c>
    </row>
    <row r="27" spans="2:21" x14ac:dyDescent="0.3">
      <c r="B27" t="s">
        <v>0</v>
      </c>
      <c r="C27" t="s">
        <v>25</v>
      </c>
      <c r="D27" t="s">
        <v>26</v>
      </c>
      <c r="F27" t="s">
        <v>27</v>
      </c>
      <c r="G27" t="s">
        <v>28</v>
      </c>
      <c r="I27" t="s">
        <v>41</v>
      </c>
      <c r="J27" t="s">
        <v>42</v>
      </c>
      <c r="L27" t="s">
        <v>44</v>
      </c>
      <c r="M27" t="s">
        <v>45</v>
      </c>
      <c r="T27" t="s">
        <v>44</v>
      </c>
      <c r="U27" t="s">
        <v>45</v>
      </c>
    </row>
    <row r="28" spans="2:21" x14ac:dyDescent="0.3">
      <c r="B28">
        <v>0</v>
      </c>
      <c r="C28" s="2">
        <f>AVERAGE(F19,G19,H19)</f>
        <v>0</v>
      </c>
      <c r="D28">
        <f t="shared" ref="D28:D33" si="28">AVERAGE(E19,I19)</f>
        <v>0</v>
      </c>
      <c r="F28">
        <f t="shared" ref="F28:G31" si="29">AVERAGE(J19,L19)</f>
        <v>0</v>
      </c>
      <c r="G28">
        <f t="shared" si="29"/>
        <v>0</v>
      </c>
      <c r="I28">
        <f>AVERAGE(S19,R19,P19,N19)</f>
        <v>0</v>
      </c>
      <c r="J28" s="2">
        <f>AVERAGE(Q19,O19,D19)</f>
        <v>0</v>
      </c>
      <c r="L28">
        <f>ATAN(B28/$C$37)</f>
        <v>0</v>
      </c>
      <c r="M28" s="2">
        <f>L28/(PI()/180)</f>
        <v>0</v>
      </c>
      <c r="T28" s="2">
        <f>ATAN(B28/$C$38)</f>
        <v>0</v>
      </c>
      <c r="U28">
        <f>T28/(PI()/180)</f>
        <v>0</v>
      </c>
    </row>
    <row r="29" spans="2:21" x14ac:dyDescent="0.3">
      <c r="B29">
        <v>1</v>
      </c>
      <c r="C29" s="2">
        <f>AVERAGE(F20,G20,H20)</f>
        <v>3.1711636503450911</v>
      </c>
      <c r="D29">
        <f t="shared" si="28"/>
        <v>-3.2565042779814952</v>
      </c>
      <c r="F29">
        <f t="shared" si="29"/>
        <v>3.0157261794634644</v>
      </c>
      <c r="G29">
        <f t="shared" si="29"/>
        <v>-4.3184885290148465</v>
      </c>
      <c r="I29">
        <f t="shared" ref="I29:I33" si="30">AVERAGE(S20,R20,P20,N20)</f>
        <v>4.0010422590245609</v>
      </c>
      <c r="J29" s="2">
        <f t="shared" ref="J29:J33" si="31">AVERAGE(Q20,O20,D20)</f>
        <v>-3.4344125160795969</v>
      </c>
      <c r="L29">
        <f t="shared" ref="L29:L33" si="32">ATAN(B29/$C$37)</f>
        <v>0.30288486837497142</v>
      </c>
      <c r="M29" s="2">
        <f t="shared" ref="M29:M33" si="33">L29/(PI()/180)</f>
        <v>17.354024636261322</v>
      </c>
      <c r="T29" s="2">
        <f t="shared" ref="T29:T33" si="34">ATAN(B29/$C$38)</f>
        <v>0.18998828791871572</v>
      </c>
      <c r="U29">
        <f t="shared" ref="U29:U33" si="35">T29/(PI()/180)</f>
        <v>10.885527054658738</v>
      </c>
    </row>
    <row r="30" spans="2:21" x14ac:dyDescent="0.3">
      <c r="B30">
        <v>1.5</v>
      </c>
      <c r="C30" s="2">
        <f>AVERAGE(F21,G21,H21)</f>
        <v>4.9208802772355007</v>
      </c>
      <c r="D30">
        <f t="shared" si="28"/>
        <v>-4.7341540073336867</v>
      </c>
      <c r="F30">
        <f t="shared" si="29"/>
        <v>5.6059204440333055</v>
      </c>
      <c r="G30">
        <f t="shared" si="29"/>
        <v>-7.719298245614036</v>
      </c>
      <c r="I30">
        <f t="shared" si="30"/>
        <v>6.1589067351700777</v>
      </c>
      <c r="J30" s="2">
        <f t="shared" si="31"/>
        <v>-5.1929651267460848</v>
      </c>
      <c r="L30">
        <f t="shared" si="32"/>
        <v>0.43833655985795783</v>
      </c>
      <c r="M30" s="2">
        <f t="shared" si="33"/>
        <v>25.114834886144564</v>
      </c>
      <c r="T30" s="2">
        <f t="shared" si="34"/>
        <v>0.28083772462120282</v>
      </c>
      <c r="U30">
        <f t="shared" si="35"/>
        <v>16.090816348852169</v>
      </c>
    </row>
    <row r="31" spans="2:21" x14ac:dyDescent="0.3">
      <c r="B31">
        <v>2</v>
      </c>
      <c r="C31" s="2">
        <f>AVERAGE(F22,G22,H22)</f>
        <v>6.9599986849395634</v>
      </c>
      <c r="D31">
        <f t="shared" si="28"/>
        <v>-7.4222978872009779</v>
      </c>
      <c r="F31">
        <f t="shared" si="29"/>
        <v>8.1961147086031385</v>
      </c>
      <c r="G31">
        <f t="shared" si="29"/>
        <v>-9.6221322537112037</v>
      </c>
      <c r="I31">
        <f t="shared" si="30"/>
        <v>9.3402881363482724</v>
      </c>
      <c r="J31" s="2">
        <f t="shared" si="31"/>
        <v>-7.3083482430857503</v>
      </c>
      <c r="L31">
        <f t="shared" si="32"/>
        <v>0.55859931534356244</v>
      </c>
      <c r="M31" s="2">
        <f t="shared" si="33"/>
        <v>32.005383208083494</v>
      </c>
      <c r="T31" s="2">
        <f t="shared" si="34"/>
        <v>0.36717383381821916</v>
      </c>
      <c r="U31">
        <f t="shared" si="35"/>
        <v>21.037511025421814</v>
      </c>
    </row>
    <row r="32" spans="2:21" x14ac:dyDescent="0.3">
      <c r="B32">
        <v>2.5</v>
      </c>
      <c r="C32" s="2">
        <f>AVERAGE(F23,G23,H23)</f>
        <v>8.3463708755954702</v>
      </c>
      <c r="D32">
        <f t="shared" si="28"/>
        <v>-8.5987427972760617</v>
      </c>
      <c r="I32">
        <f t="shared" si="30"/>
        <v>11.714664763729782</v>
      </c>
      <c r="J32" s="2">
        <f t="shared" si="31"/>
        <v>-9.0760355130534851</v>
      </c>
      <c r="L32">
        <f t="shared" si="32"/>
        <v>0.66320299270609329</v>
      </c>
      <c r="M32" s="2">
        <f t="shared" si="33"/>
        <v>37.998732442504661</v>
      </c>
      <c r="T32" s="2">
        <f t="shared" si="34"/>
        <v>0.44814497507578965</v>
      </c>
      <c r="U32">
        <f t="shared" si="35"/>
        <v>25.676815681838217</v>
      </c>
    </row>
    <row r="33" spans="2:21" x14ac:dyDescent="0.3">
      <c r="B33">
        <v>3</v>
      </c>
      <c r="D33">
        <f t="shared" si="28"/>
        <v>-10.087742273441593</v>
      </c>
      <c r="I33">
        <f t="shared" si="30"/>
        <v>15.442561205273062</v>
      </c>
      <c r="J33" s="2">
        <f t="shared" si="31"/>
        <v>-13.07883901794338</v>
      </c>
      <c r="L33">
        <f t="shared" si="32"/>
        <v>0.75315128096219441</v>
      </c>
      <c r="M33" s="2">
        <f t="shared" si="33"/>
        <v>43.152389734005403</v>
      </c>
      <c r="T33" s="2">
        <f t="shared" si="34"/>
        <v>0.52327832213197545</v>
      </c>
      <c r="U33">
        <f t="shared" si="35"/>
        <v>29.981639368849329</v>
      </c>
    </row>
    <row r="37" spans="2:21" x14ac:dyDescent="0.3">
      <c r="B37" t="s">
        <v>43</v>
      </c>
      <c r="C37">
        <v>3.2</v>
      </c>
    </row>
    <row r="38" spans="2:21" x14ac:dyDescent="0.3">
      <c r="B38" t="s">
        <v>47</v>
      </c>
      <c r="C38">
        <v>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o mestre</dc:creator>
  <cp:lastModifiedBy>Alexandre o mestre</cp:lastModifiedBy>
  <dcterms:created xsi:type="dcterms:W3CDTF">2022-04-14T18:54:29Z</dcterms:created>
  <dcterms:modified xsi:type="dcterms:W3CDTF">2022-04-22T13:52:38Z</dcterms:modified>
</cp:coreProperties>
</file>