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ixent\Desktop\Projet MOSH\2022_2023_4G_Kerleau_Cassagne\"/>
    </mc:Choice>
  </mc:AlternateContent>
  <xr:revisionPtr revIDLastSave="0" documentId="13_ncr:1_{D62EE8B6-F1AD-44F1-A8B7-BFB650621C09}" xr6:coauthVersionLast="47" xr6:coauthVersionMax="47" xr10:uidLastSave="{00000000-0000-0000-0000-000000000000}"/>
  <bookViews>
    <workbookView xWindow="-108" yWindow="-108" windowWidth="23256" windowHeight="12456" xr2:uid="{8132DBF5-2445-4F9A-82A8-CBFCD812A86E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2" i="1" l="1"/>
  <c r="D33" i="1" s="1"/>
  <c r="E33" i="1" s="1"/>
  <c r="D31" i="1"/>
  <c r="E31" i="1" s="1"/>
  <c r="F27" i="1"/>
  <c r="G13" i="1"/>
  <c r="F15" i="1"/>
  <c r="F16" i="1"/>
  <c r="F17" i="1"/>
  <c r="F18" i="1"/>
  <c r="F19" i="1"/>
  <c r="F20" i="1"/>
  <c r="F14" i="1"/>
  <c r="E13" i="1"/>
  <c r="E14" i="1"/>
  <c r="G14" i="1" s="1"/>
  <c r="E15" i="1"/>
  <c r="G15" i="1" s="1"/>
  <c r="I15" i="1" s="1"/>
  <c r="E16" i="1"/>
  <c r="G16" i="1" s="1"/>
  <c r="I16" i="1" s="1"/>
  <c r="E17" i="1"/>
  <c r="G17" i="1" s="1"/>
  <c r="I17" i="1" s="1"/>
  <c r="E18" i="1"/>
  <c r="G18" i="1" s="1"/>
  <c r="I18" i="1" s="1"/>
  <c r="E19" i="1"/>
  <c r="G19" i="1" s="1"/>
  <c r="I19" i="1" s="1"/>
  <c r="E20" i="1"/>
  <c r="G20" i="1" s="1"/>
  <c r="I20" i="1" s="1"/>
  <c r="F4" i="1"/>
  <c r="E26" i="1"/>
  <c r="G26" i="1" s="1"/>
  <c r="E27" i="1"/>
  <c r="G27" i="1" s="1"/>
  <c r="I27" i="1" s="1"/>
  <c r="E28" i="1"/>
  <c r="G28" i="1" s="1"/>
  <c r="E3" i="1"/>
  <c r="G3" i="1" s="1"/>
  <c r="F10" i="1"/>
  <c r="F9" i="1"/>
  <c r="F8" i="1"/>
  <c r="F7" i="1"/>
  <c r="F6" i="1"/>
  <c r="F5" i="1"/>
  <c r="E5" i="1"/>
  <c r="G5" i="1" s="1"/>
  <c r="E6" i="1"/>
  <c r="G6" i="1" s="1"/>
  <c r="E7" i="1"/>
  <c r="G7" i="1" s="1"/>
  <c r="E8" i="1"/>
  <c r="G8" i="1" s="1"/>
  <c r="E9" i="1"/>
  <c r="G9" i="1" s="1"/>
  <c r="E10" i="1"/>
  <c r="G10" i="1" s="1"/>
  <c r="E4" i="1"/>
  <c r="G4" i="1" s="1"/>
  <c r="E32" i="1" l="1"/>
  <c r="I14" i="1"/>
  <c r="I6" i="1"/>
  <c r="I3" i="1"/>
  <c r="I5" i="1"/>
  <c r="I4" i="1"/>
  <c r="I7" i="1"/>
  <c r="I10" i="1"/>
  <c r="I9" i="1"/>
  <c r="I8" i="1"/>
  <c r="I28" i="1"/>
  <c r="F28" i="1" s="1"/>
  <c r="C27" i="1"/>
  <c r="I26" i="1"/>
  <c r="C28" i="1" l="1"/>
</calcChain>
</file>

<file path=xl/sharedStrings.xml><?xml version="1.0" encoding="utf-8"?>
<sst xmlns="http://schemas.openxmlformats.org/spreadsheetml/2006/main" count="25" uniqueCount="19">
  <si>
    <t>Valeur numérique</t>
  </si>
  <si>
    <t>Tension</t>
  </si>
  <si>
    <t>Rflex</t>
  </si>
  <si>
    <t>Rayon (cm)</t>
  </si>
  <si>
    <t>e (cm)</t>
  </si>
  <si>
    <t>ε</t>
  </si>
  <si>
    <t>R-R0/R0</t>
  </si>
  <si>
    <t>R0</t>
  </si>
  <si>
    <t>HB</t>
  </si>
  <si>
    <t>Compression</t>
  </si>
  <si>
    <t>Haut</t>
  </si>
  <si>
    <t>Bas</t>
  </si>
  <si>
    <t>Read</t>
  </si>
  <si>
    <t>Moyenne</t>
  </si>
  <si>
    <t>Volume (cm3)</t>
  </si>
  <si>
    <t>Volume (cL)</t>
  </si>
  <si>
    <t>h (cm)</t>
  </si>
  <si>
    <t>Vread (V)</t>
  </si>
  <si>
    <t>Rflex (Mohm)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</si>
</sst>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Courbe de la</a:t>
            </a:r>
            <a:r>
              <a:rPr lang="fr-FR" baseline="0"/>
              <a:t> résistance relative en fonction de la déformation en tension</a:t>
            </a:r>
            <a:endParaRPr lang="fr-FR"/>
          </a:p>
        </c:rich>
      </c:tx>
      <c:layout>
        <c:manualLayout>
          <c:xMode val="edge"/>
          <c:yMode val="edge"/>
          <c:x val="0.14487601012584156"/>
          <c:y val="4.56140313070287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Feuil1!$F$4:$F$10</c:f>
              <c:numCache>
                <c:formatCode>General</c:formatCode>
                <c:ptCount val="7"/>
                <c:pt idx="0">
                  <c:v>2E-3</c:v>
                </c:pt>
                <c:pt idx="1">
                  <c:v>2.2222222222222222E-3</c:v>
                </c:pt>
                <c:pt idx="2">
                  <c:v>2.5000000000000001E-3</c:v>
                </c:pt>
                <c:pt idx="3">
                  <c:v>2.8571428571428571E-3</c:v>
                </c:pt>
                <c:pt idx="4">
                  <c:v>3.3333333333333335E-3</c:v>
                </c:pt>
                <c:pt idx="5">
                  <c:v>4.0000000000000001E-3</c:v>
                </c:pt>
                <c:pt idx="6">
                  <c:v>5.0000000000000001E-3</c:v>
                </c:pt>
              </c:numCache>
            </c:numRef>
          </c:xVal>
          <c:yVal>
            <c:numRef>
              <c:f>Feuil1!$I$4:$I$10</c:f>
              <c:numCache>
                <c:formatCode>0.00</c:formatCode>
                <c:ptCount val="7"/>
                <c:pt idx="0">
                  <c:v>5.11853144884283E-2</c:v>
                </c:pt>
                <c:pt idx="1">
                  <c:v>8.8302150725651188E-2</c:v>
                </c:pt>
                <c:pt idx="2">
                  <c:v>0.11789530394181566</c:v>
                </c:pt>
                <c:pt idx="3">
                  <c:v>0.10785476981490293</c:v>
                </c:pt>
                <c:pt idx="4">
                  <c:v>0.13852906214758157</c:v>
                </c:pt>
                <c:pt idx="5">
                  <c:v>0.14913252122554463</c:v>
                </c:pt>
                <c:pt idx="6">
                  <c:v>0.19358548428315894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2D-415F-83E5-984B89AC58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4909408"/>
        <c:axId val="874890208"/>
      </c:scatterChart>
      <c:valAx>
        <c:axId val="874909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74890208"/>
        <c:crosses val="autoZero"/>
        <c:crossBetween val="midCat"/>
      </c:valAx>
      <c:valAx>
        <c:axId val="87489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74909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Courbe de la résistance relative en fonction de la déformation en compression</a:t>
            </a:r>
          </a:p>
        </c:rich>
      </c:tx>
      <c:layout>
        <c:manualLayout>
          <c:xMode val="edge"/>
          <c:yMode val="edge"/>
          <c:x val="0.11266787091075815"/>
          <c:y val="3.192982191492013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4.9019861265122235E-2"/>
          <c:y val="0.23345261222937322"/>
          <c:w val="0.90012411921578384"/>
          <c:h val="0.70268774394078648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Feuil1!$F$14:$F$20</c:f>
              <c:numCache>
                <c:formatCode>General</c:formatCode>
                <c:ptCount val="7"/>
                <c:pt idx="0">
                  <c:v>-2E-3</c:v>
                </c:pt>
                <c:pt idx="1">
                  <c:v>-2.2222222222222222E-3</c:v>
                </c:pt>
                <c:pt idx="2">
                  <c:v>-2.5000000000000001E-3</c:v>
                </c:pt>
                <c:pt idx="3">
                  <c:v>-2.8571428571428571E-3</c:v>
                </c:pt>
                <c:pt idx="4">
                  <c:v>-3.3333333333333335E-3</c:v>
                </c:pt>
                <c:pt idx="5">
                  <c:v>-4.0000000000000001E-3</c:v>
                </c:pt>
                <c:pt idx="6">
                  <c:v>-5.0000000000000001E-3</c:v>
                </c:pt>
              </c:numCache>
            </c:numRef>
          </c:xVal>
          <c:yVal>
            <c:numRef>
              <c:f>Feuil1!$I$14:$I$20</c:f>
              <c:numCache>
                <c:formatCode>0.00</c:formatCode>
                <c:ptCount val="7"/>
                <c:pt idx="0">
                  <c:v>-5.0101344143375366E-2</c:v>
                </c:pt>
                <c:pt idx="1">
                  <c:v>-0.11651475382180287</c:v>
                </c:pt>
                <c:pt idx="2">
                  <c:v>-0.13664002948193257</c:v>
                </c:pt>
                <c:pt idx="3">
                  <c:v>-0.17426554484652271</c:v>
                </c:pt>
                <c:pt idx="4">
                  <c:v>-0.20875560059739715</c:v>
                </c:pt>
                <c:pt idx="5">
                  <c:v>-0.22494481043964423</c:v>
                </c:pt>
                <c:pt idx="6">
                  <c:v>-0.2697764684643284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F9-4DF1-96C2-730424BB55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2419615"/>
        <c:axId val="603161647"/>
      </c:scatterChart>
      <c:valAx>
        <c:axId val="542419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3161647"/>
        <c:crosses val="autoZero"/>
        <c:crossBetween val="midCat"/>
      </c:valAx>
      <c:valAx>
        <c:axId val="603161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42419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60960</xdr:colOff>
      <xdr:row>1</xdr:row>
      <xdr:rowOff>118110</xdr:rowOff>
    </xdr:from>
    <xdr:to>
      <xdr:col>16</xdr:col>
      <xdr:colOff>670560</xdr:colOff>
      <xdr:row>16</xdr:row>
      <xdr:rowOff>118110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BCEA9328-0983-1100-DFCE-74323E3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57639</xdr:colOff>
      <xdr:row>17</xdr:row>
      <xdr:rowOff>124752</xdr:rowOff>
    </xdr:from>
    <xdr:to>
      <xdr:col>16</xdr:col>
      <xdr:colOff>666066</xdr:colOff>
      <xdr:row>32</xdr:row>
      <xdr:rowOff>124753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E03CC958-3D0D-9FAA-67A7-68329CBDD5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2B807-EF37-44FA-9852-4E75C0698907}">
  <dimension ref="A2:I33"/>
  <sheetViews>
    <sheetView tabSelected="1" topLeftCell="A7" zoomScale="85" workbookViewId="0">
      <selection activeCell="J12" sqref="J12"/>
    </sheetView>
  </sheetViews>
  <sheetFormatPr baseColWidth="10" defaultRowHeight="14.4" x14ac:dyDescent="0.3"/>
  <cols>
    <col min="1" max="3" width="11.5546875" style="5"/>
    <col min="4" max="4" width="16.44140625" style="5" customWidth="1"/>
    <col min="5" max="5" width="11.5546875" style="5" customWidth="1"/>
    <col min="6" max="6" width="11.5546875" style="1"/>
    <col min="7" max="16384" width="11.5546875" style="5"/>
  </cols>
  <sheetData>
    <row r="2" spans="1:9" x14ac:dyDescent="0.3">
      <c r="A2" s="5" t="s">
        <v>8</v>
      </c>
      <c r="B2" s="5" t="s">
        <v>4</v>
      </c>
      <c r="C2" s="5" t="s">
        <v>3</v>
      </c>
      <c r="D2" s="5" t="s">
        <v>0</v>
      </c>
      <c r="E2" s="5" t="s">
        <v>1</v>
      </c>
      <c r="F2" s="2" t="s">
        <v>5</v>
      </c>
      <c r="G2" s="5" t="s">
        <v>2</v>
      </c>
      <c r="I2" s="5" t="s">
        <v>6</v>
      </c>
    </row>
    <row r="3" spans="1:9" x14ac:dyDescent="0.3">
      <c r="C3" s="5" t="s">
        <v>7</v>
      </c>
      <c r="D3" s="5">
        <v>620</v>
      </c>
      <c r="E3" s="5">
        <f t="shared" ref="E3:E10" si="0">5*D3/1023</f>
        <v>3.0303030303030303</v>
      </c>
      <c r="F3" s="1">
        <v>0</v>
      </c>
      <c r="G3" s="5">
        <f t="shared" ref="G3:G10" si="1">((5/E3)*(100)/1*(101)-(110))/1000</f>
        <v>16.555</v>
      </c>
      <c r="I3" s="5">
        <f t="shared" ref="I3:I10" si="2">(G3-$G$3)/$G$3</f>
        <v>0</v>
      </c>
    </row>
    <row r="4" spans="1:9" x14ac:dyDescent="0.3">
      <c r="B4" s="5">
        <v>0.01</v>
      </c>
      <c r="C4" s="5">
        <v>2.5</v>
      </c>
      <c r="D4" s="5">
        <v>590</v>
      </c>
      <c r="E4" s="5">
        <f t="shared" si="0"/>
        <v>2.8836754643206257</v>
      </c>
      <c r="F4" s="1">
        <f t="shared" ref="F4:F10" si="3">$B$4/(2*C4)</f>
        <v>2E-3</v>
      </c>
      <c r="G4" s="5">
        <f t="shared" si="1"/>
        <v>17.40237288135593</v>
      </c>
      <c r="I4" s="5">
        <f t="shared" si="2"/>
        <v>5.11853144884283E-2</v>
      </c>
    </row>
    <row r="5" spans="1:9" x14ac:dyDescent="0.3">
      <c r="C5" s="5">
        <v>2.25</v>
      </c>
      <c r="D5" s="5">
        <v>570</v>
      </c>
      <c r="E5" s="5">
        <f t="shared" si="0"/>
        <v>2.7859237536656893</v>
      </c>
      <c r="F5" s="1">
        <f t="shared" si="3"/>
        <v>2.2222222222222222E-3</v>
      </c>
      <c r="G5" s="5">
        <f t="shared" si="1"/>
        <v>18.016842105263155</v>
      </c>
      <c r="I5" s="5">
        <f t="shared" si="2"/>
        <v>8.8302150725651188E-2</v>
      </c>
    </row>
    <row r="6" spans="1:9" x14ac:dyDescent="0.3">
      <c r="C6" s="5">
        <v>2</v>
      </c>
      <c r="D6" s="5">
        <v>555</v>
      </c>
      <c r="E6" s="5">
        <f t="shared" si="0"/>
        <v>2.7126099706744866</v>
      </c>
      <c r="F6" s="1">
        <f t="shared" si="3"/>
        <v>2.5000000000000001E-3</v>
      </c>
      <c r="G6" s="5">
        <f t="shared" si="1"/>
        <v>18.506756756756758</v>
      </c>
      <c r="I6" s="5">
        <f t="shared" si="2"/>
        <v>0.11789530394181566</v>
      </c>
    </row>
    <row r="7" spans="1:9" x14ac:dyDescent="0.3">
      <c r="C7" s="5">
        <v>1.75</v>
      </c>
      <c r="D7" s="5">
        <v>560</v>
      </c>
      <c r="E7" s="5">
        <f t="shared" si="0"/>
        <v>2.7370478983382207</v>
      </c>
      <c r="F7" s="1">
        <f t="shared" si="3"/>
        <v>2.8571428571428571E-3</v>
      </c>
      <c r="G7" s="5">
        <f t="shared" si="1"/>
        <v>18.340535714285718</v>
      </c>
      <c r="I7" s="5">
        <f t="shared" si="2"/>
        <v>0.10785476981490293</v>
      </c>
    </row>
    <row r="8" spans="1:9" x14ac:dyDescent="0.3">
      <c r="C8" s="5">
        <v>1.5</v>
      </c>
      <c r="D8" s="5">
        <v>545</v>
      </c>
      <c r="E8" s="5">
        <f t="shared" si="0"/>
        <v>2.6637341153470184</v>
      </c>
      <c r="F8" s="1">
        <f t="shared" si="3"/>
        <v>3.3333333333333335E-3</v>
      </c>
      <c r="G8" s="5">
        <f t="shared" si="1"/>
        <v>18.848348623853212</v>
      </c>
      <c r="I8" s="5">
        <f t="shared" si="2"/>
        <v>0.13852906214758157</v>
      </c>
    </row>
    <row r="9" spans="1:9" x14ac:dyDescent="0.3">
      <c r="C9" s="5">
        <v>1.25</v>
      </c>
      <c r="D9" s="5">
        <v>540</v>
      </c>
      <c r="E9" s="5">
        <f t="shared" si="0"/>
        <v>2.6392961876832843</v>
      </c>
      <c r="F9" s="1">
        <f t="shared" si="3"/>
        <v>4.0000000000000001E-3</v>
      </c>
      <c r="G9" s="5">
        <f t="shared" si="1"/>
        <v>19.023888888888891</v>
      </c>
      <c r="I9" s="5">
        <f t="shared" si="2"/>
        <v>0.14913252122554463</v>
      </c>
    </row>
    <row r="10" spans="1:9" x14ac:dyDescent="0.3">
      <c r="C10" s="5">
        <v>1</v>
      </c>
      <c r="D10" s="5">
        <v>520</v>
      </c>
      <c r="E10" s="5">
        <f t="shared" si="0"/>
        <v>2.541544477028348</v>
      </c>
      <c r="F10" s="1">
        <f t="shared" si="3"/>
        <v>5.0000000000000001E-3</v>
      </c>
      <c r="G10" s="5">
        <f t="shared" si="1"/>
        <v>19.759807692307696</v>
      </c>
      <c r="I10" s="5">
        <f t="shared" si="2"/>
        <v>0.19358548428315894</v>
      </c>
    </row>
    <row r="12" spans="1:9" x14ac:dyDescent="0.3">
      <c r="E12" s="5" t="s">
        <v>9</v>
      </c>
    </row>
    <row r="13" spans="1:9" x14ac:dyDescent="0.3">
      <c r="D13" s="5">
        <v>190</v>
      </c>
      <c r="E13" s="5">
        <f t="shared" ref="E13:E20" si="4">5*D13/1023</f>
        <v>0.92864125122189634</v>
      </c>
      <c r="G13" s="5">
        <f>((5/E13)*(100)/1*(101)-(110))/1000</f>
        <v>54.270526315789475</v>
      </c>
    </row>
    <row r="14" spans="1:9" x14ac:dyDescent="0.3">
      <c r="C14" s="5">
        <v>2.5</v>
      </c>
      <c r="D14" s="5">
        <v>200</v>
      </c>
      <c r="E14" s="5">
        <f t="shared" si="4"/>
        <v>0.97751710654936463</v>
      </c>
      <c r="F14" s="1">
        <f>-$B$4/(2*C14)</f>
        <v>-2E-3</v>
      </c>
      <c r="G14" s="5">
        <f t="shared" ref="G14:G20" si="5">((5/E14)*(100)/1*(101)-(110))/1000</f>
        <v>51.551499999999997</v>
      </c>
      <c r="I14" s="5">
        <f t="shared" ref="I14:I20" si="6">(G14-$G$13)/$G$13</f>
        <v>-5.0101344143375366E-2</v>
      </c>
    </row>
    <row r="15" spans="1:9" x14ac:dyDescent="0.3">
      <c r="C15" s="5">
        <v>2.25</v>
      </c>
      <c r="D15" s="5">
        <v>215</v>
      </c>
      <c r="E15" s="5">
        <f t="shared" si="4"/>
        <v>1.0508308895405669</v>
      </c>
      <c r="F15" s="1">
        <f t="shared" ref="F15:F20" si="7">-$B$4/(2*C15)</f>
        <v>-2.2222222222222222E-3</v>
      </c>
      <c r="G15" s="5">
        <f t="shared" si="5"/>
        <v>47.947209302325589</v>
      </c>
      <c r="I15" s="5">
        <f t="shared" si="6"/>
        <v>-0.11651475382180287</v>
      </c>
    </row>
    <row r="16" spans="1:9" x14ac:dyDescent="0.3">
      <c r="C16" s="5">
        <v>2</v>
      </c>
      <c r="D16" s="5">
        <v>220</v>
      </c>
      <c r="E16" s="5">
        <f t="shared" si="4"/>
        <v>1.075268817204301</v>
      </c>
      <c r="F16" s="1">
        <f t="shared" si="7"/>
        <v>-2.5000000000000001E-3</v>
      </c>
      <c r="G16" s="5">
        <f t="shared" si="5"/>
        <v>46.855000000000004</v>
      </c>
      <c r="I16" s="5">
        <f t="shared" si="6"/>
        <v>-0.13664002948193257</v>
      </c>
    </row>
    <row r="17" spans="2:9" x14ac:dyDescent="0.3">
      <c r="C17" s="5">
        <v>1.75</v>
      </c>
      <c r="D17" s="5">
        <v>230</v>
      </c>
      <c r="E17" s="5">
        <f t="shared" si="4"/>
        <v>1.1241446725317692</v>
      </c>
      <c r="F17" s="1">
        <f t="shared" si="7"/>
        <v>-2.8571428571428571E-3</v>
      </c>
      <c r="G17" s="5">
        <f t="shared" si="5"/>
        <v>44.813043478260873</v>
      </c>
      <c r="I17" s="5">
        <f t="shared" si="6"/>
        <v>-0.17426554484652271</v>
      </c>
    </row>
    <row r="18" spans="2:9" x14ac:dyDescent="0.3">
      <c r="C18" s="5">
        <v>1.5</v>
      </c>
      <c r="D18" s="5">
        <v>240</v>
      </c>
      <c r="E18" s="5">
        <f t="shared" si="4"/>
        <v>1.1730205278592376</v>
      </c>
      <c r="F18" s="1">
        <f t="shared" si="7"/>
        <v>-3.3333333333333335E-3</v>
      </c>
      <c r="G18" s="5">
        <f t="shared" si="5"/>
        <v>42.941249999999997</v>
      </c>
      <c r="I18" s="5">
        <f t="shared" si="6"/>
        <v>-0.20875560059739715</v>
      </c>
    </row>
    <row r="19" spans="2:9" x14ac:dyDescent="0.3">
      <c r="C19" s="5">
        <v>1.25</v>
      </c>
      <c r="D19" s="5">
        <v>245</v>
      </c>
      <c r="E19" s="5">
        <f t="shared" si="4"/>
        <v>1.1974584555229717</v>
      </c>
      <c r="F19" s="1">
        <f t="shared" si="7"/>
        <v>-4.0000000000000001E-3</v>
      </c>
      <c r="G19" s="5">
        <f t="shared" si="5"/>
        <v>42.062653061224488</v>
      </c>
      <c r="I19" s="5">
        <f t="shared" si="6"/>
        <v>-0.22494481043964423</v>
      </c>
    </row>
    <row r="20" spans="2:9" x14ac:dyDescent="0.3">
      <c r="C20" s="5">
        <v>1</v>
      </c>
      <c r="D20" s="5">
        <v>260</v>
      </c>
      <c r="E20" s="5">
        <f t="shared" si="4"/>
        <v>1.270772238514174</v>
      </c>
      <c r="F20" s="1">
        <f t="shared" si="7"/>
        <v>-5.0000000000000001E-3</v>
      </c>
      <c r="G20" s="5">
        <f t="shared" si="5"/>
        <v>39.629615384615391</v>
      </c>
      <c r="I20" s="5">
        <f t="shared" si="6"/>
        <v>-0.2697764684643284</v>
      </c>
    </row>
    <row r="25" spans="2:9" x14ac:dyDescent="0.3">
      <c r="B25" s="6"/>
      <c r="C25" s="6" t="s">
        <v>3</v>
      </c>
      <c r="D25" s="6" t="s">
        <v>12</v>
      </c>
      <c r="E25" s="6" t="s">
        <v>17</v>
      </c>
      <c r="F25" s="4" t="s">
        <v>5</v>
      </c>
      <c r="G25" s="7" t="s">
        <v>18</v>
      </c>
      <c r="H25" s="6"/>
      <c r="I25" s="6" t="s">
        <v>6</v>
      </c>
    </row>
    <row r="26" spans="2:9" x14ac:dyDescent="0.3">
      <c r="B26" s="6" t="s">
        <v>7</v>
      </c>
      <c r="C26" s="6"/>
      <c r="D26" s="6">
        <v>620</v>
      </c>
      <c r="E26" s="6">
        <f>5*D26/1023</f>
        <v>3.0303030303030303</v>
      </c>
      <c r="F26" s="3"/>
      <c r="G26" s="6">
        <f>((5/E26)*(100)/1*(101)-(110))/1000</f>
        <v>16.555</v>
      </c>
      <c r="H26" s="6"/>
      <c r="I26" s="6">
        <f>(G26-$G$26)/$G$26</f>
        <v>0</v>
      </c>
    </row>
    <row r="27" spans="2:9" x14ac:dyDescent="0.3">
      <c r="B27" s="6" t="s">
        <v>10</v>
      </c>
      <c r="C27" s="6">
        <f>$B$4/(2*F27)</f>
        <v>3.5567176136673599</v>
      </c>
      <c r="D27" s="6">
        <v>590</v>
      </c>
      <c r="E27" s="6">
        <f>5*D27/1023</f>
        <v>2.8836754643206257</v>
      </c>
      <c r="F27" s="3">
        <f>(I27+0.0057)/40.465</f>
        <v>1.4057905471006624E-3</v>
      </c>
      <c r="G27" s="6">
        <f>((5/E27)*(100)/1*(101)-(110))/1000</f>
        <v>17.40237288135593</v>
      </c>
      <c r="H27" s="6"/>
      <c r="I27" s="6">
        <f>(G27-$G$26)/$G$26</f>
        <v>5.11853144884283E-2</v>
      </c>
    </row>
    <row r="28" spans="2:9" x14ac:dyDescent="0.3">
      <c r="B28" s="6" t="s">
        <v>11</v>
      </c>
      <c r="C28" s="6">
        <f>$B$4/(2*F28)</f>
        <v>2.1523443712526658</v>
      </c>
      <c r="D28" s="6">
        <v>570</v>
      </c>
      <c r="E28" s="6">
        <f>5*D28/1023</f>
        <v>2.7859237536656893</v>
      </c>
      <c r="F28" s="3">
        <f>(I28+0.0057)/40.465</f>
        <v>2.3230483312900326E-3</v>
      </c>
      <c r="G28" s="6">
        <f>((5/E28)*(100)/1*(101)-(110))/1000</f>
        <v>18.016842105263155</v>
      </c>
      <c r="H28" s="6"/>
      <c r="I28" s="6">
        <f>(G28-$G$26)/$G$26</f>
        <v>8.8302150725651188E-2</v>
      </c>
    </row>
    <row r="30" spans="2:9" x14ac:dyDescent="0.3">
      <c r="B30" s="6"/>
      <c r="C30" s="6" t="s">
        <v>16</v>
      </c>
      <c r="D30" s="6" t="s">
        <v>14</v>
      </c>
      <c r="E30" s="6" t="s">
        <v>15</v>
      </c>
    </row>
    <row r="31" spans="2:9" x14ac:dyDescent="0.3">
      <c r="B31" s="6" t="s">
        <v>10</v>
      </c>
      <c r="C31" s="8">
        <v>11.5</v>
      </c>
      <c r="D31" s="6">
        <f>PI()*C27^2*$C$31</f>
        <v>457.03186870160755</v>
      </c>
      <c r="E31" s="6">
        <f>D31/10</f>
        <v>45.703186870160756</v>
      </c>
    </row>
    <row r="32" spans="2:9" x14ac:dyDescent="0.3">
      <c r="B32" s="6" t="s">
        <v>11</v>
      </c>
      <c r="C32" s="8"/>
      <c r="D32" s="6">
        <f>PI()*C28^2*11.5</f>
        <v>167.36753923051037</v>
      </c>
      <c r="E32" s="6">
        <f t="shared" ref="E32:E33" si="8">D32/10</f>
        <v>16.736753923051037</v>
      </c>
    </row>
    <row r="33" spans="2:5" x14ac:dyDescent="0.3">
      <c r="B33" s="6" t="s">
        <v>13</v>
      </c>
      <c r="C33" s="8"/>
      <c r="D33" s="6">
        <f>(D31+D32)/2</f>
        <v>312.19970396605896</v>
      </c>
      <c r="E33" s="6">
        <f t="shared" si="8"/>
        <v>31.219970396605895</v>
      </c>
    </row>
  </sheetData>
  <mergeCells count="1">
    <mergeCell ref="C31:C3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Maixent</dc:creator>
  <cp:lastModifiedBy>Maixent</cp:lastModifiedBy>
  <dcterms:created xsi:type="dcterms:W3CDTF">2023-05-12T08:21:17Z</dcterms:created>
  <dcterms:modified xsi:type="dcterms:W3CDTF">2023-05-30T17:41:40Z</dcterms:modified>
</cp:coreProperties>
</file>