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Capteur\Bench_test\"/>
    </mc:Choice>
  </mc:AlternateContent>
  <xr:revisionPtr revIDLastSave="0" documentId="13_ncr:1_{F627A7C8-DAB0-41C2-9AAE-9B5F9B028B17}" xr6:coauthVersionLast="47" xr6:coauthVersionMax="47" xr10:uidLastSave="{00000000-0000-0000-0000-000000000000}"/>
  <bookViews>
    <workbookView xWindow="-108" yWindow="-108" windowWidth="23256" windowHeight="12456" firstSheet="3" activeTab="6" xr2:uid="{6D486C2E-F01A-421B-84B9-2289C5544FDA}"/>
  </bookViews>
  <sheets>
    <sheet name="Mesure_2H" sheetId="26" r:id="rId1"/>
    <sheet name="Mesure_H" sheetId="30" r:id="rId2"/>
    <sheet name="Mesure_B" sheetId="23" r:id="rId3"/>
    <sheet name="Mesure_2B" sheetId="29" r:id="rId4"/>
    <sheet name="Mesure_3B" sheetId="28" r:id="rId5"/>
    <sheet name="Mesure_flex" sheetId="21" r:id="rId6"/>
    <sheet name="Mesure_différents_crayon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1" l="1"/>
  <c r="E23" i="21"/>
  <c r="G23" i="21"/>
  <c r="H23" i="21"/>
  <c r="I23" i="21"/>
  <c r="J23" i="21"/>
  <c r="D23" i="21"/>
  <c r="E2" i="21"/>
  <c r="E3" i="21"/>
  <c r="E4" i="21"/>
  <c r="E5" i="21"/>
  <c r="E6" i="21"/>
  <c r="E7" i="21"/>
  <c r="E8" i="21"/>
  <c r="R30" i="30"/>
  <c r="R31" i="30" s="1"/>
  <c r="Q30" i="30"/>
  <c r="Q31" i="30" s="1"/>
  <c r="N30" i="30"/>
  <c r="N31" i="30" s="1"/>
  <c r="M30" i="30"/>
  <c r="M31" i="30" s="1"/>
  <c r="R18" i="30"/>
  <c r="R19" i="30" s="1"/>
  <c r="Q18" i="30"/>
  <c r="Q19" i="30" s="1"/>
  <c r="N18" i="30"/>
  <c r="N19" i="30" s="1"/>
  <c r="M18" i="30"/>
  <c r="M19" i="30" s="1"/>
  <c r="E4" i="30"/>
  <c r="T30" i="30" s="1"/>
  <c r="T31" i="30" s="1"/>
  <c r="R30" i="29"/>
  <c r="R31" i="29" s="1"/>
  <c r="Q30" i="29"/>
  <c r="Q31" i="29" s="1"/>
  <c r="N30" i="29"/>
  <c r="N31" i="29" s="1"/>
  <c r="M30" i="29"/>
  <c r="M31" i="29" s="1"/>
  <c r="R18" i="29"/>
  <c r="Q18" i="29"/>
  <c r="N18" i="29"/>
  <c r="M18" i="29"/>
  <c r="M19" i="29" s="1"/>
  <c r="E4" i="29"/>
  <c r="T30" i="29" s="1"/>
  <c r="T31" i="29" s="1"/>
  <c r="S30" i="28"/>
  <c r="R30" i="28"/>
  <c r="O30" i="28"/>
  <c r="N30" i="28"/>
  <c r="S18" i="28"/>
  <c r="R18" i="28"/>
  <c r="O18" i="28"/>
  <c r="N18" i="28"/>
  <c r="E4" i="28"/>
  <c r="Q30" i="28" s="1"/>
  <c r="M18" i="26"/>
  <c r="O18" i="30" l="1"/>
  <c r="O19" i="30" s="1"/>
  <c r="S18" i="30"/>
  <c r="S19" i="30" s="1"/>
  <c r="O30" i="30"/>
  <c r="O31" i="30" s="1"/>
  <c r="S30" i="30"/>
  <c r="S31" i="30" s="1"/>
  <c r="P18" i="30"/>
  <c r="P19" i="30" s="1"/>
  <c r="T18" i="30"/>
  <c r="T19" i="30" s="1"/>
  <c r="P30" i="30"/>
  <c r="P31" i="30" s="1"/>
  <c r="N19" i="29"/>
  <c r="Q19" i="29"/>
  <c r="R19" i="29"/>
  <c r="O18" i="29"/>
  <c r="O19" i="29" s="1"/>
  <c r="S18" i="29"/>
  <c r="S19" i="29" s="1"/>
  <c r="O30" i="29"/>
  <c r="O31" i="29" s="1"/>
  <c r="S30" i="29"/>
  <c r="S31" i="29" s="1"/>
  <c r="P18" i="29"/>
  <c r="P19" i="29" s="1"/>
  <c r="T18" i="29"/>
  <c r="T19" i="29" s="1"/>
  <c r="P30" i="29"/>
  <c r="P31" i="29" s="1"/>
  <c r="Q31" i="28"/>
  <c r="N31" i="28"/>
  <c r="R19" i="28"/>
  <c r="R31" i="28"/>
  <c r="P18" i="28"/>
  <c r="T18" i="28"/>
  <c r="P30" i="28"/>
  <c r="T30" i="28"/>
  <c r="T31" i="28" s="1"/>
  <c r="M18" i="28"/>
  <c r="M19" i="28" s="1"/>
  <c r="Q18" i="28"/>
  <c r="M30" i="28"/>
  <c r="M31" i="28" s="1"/>
  <c r="Q19" i="28" l="1"/>
  <c r="T19" i="28"/>
  <c r="N19" i="28"/>
  <c r="P31" i="28"/>
  <c r="O31" i="28"/>
  <c r="S31" i="28"/>
  <c r="P19" i="28"/>
  <c r="O19" i="28"/>
  <c r="S19" i="28"/>
  <c r="M19" i="26" l="1"/>
  <c r="S30" i="26"/>
  <c r="R30" i="26"/>
  <c r="Q30" i="26"/>
  <c r="O30" i="26"/>
  <c r="N30" i="26"/>
  <c r="M30" i="26"/>
  <c r="M31" i="26" s="1"/>
  <c r="S18" i="26"/>
  <c r="R18" i="26"/>
  <c r="Q18" i="26"/>
  <c r="O18" i="26"/>
  <c r="N18" i="26"/>
  <c r="E4" i="26"/>
  <c r="T30" i="26" s="1"/>
  <c r="E45" i="1"/>
  <c r="F45" i="1"/>
  <c r="G45" i="1"/>
  <c r="H45" i="1"/>
  <c r="I45" i="1"/>
  <c r="J45" i="1"/>
  <c r="K45" i="1"/>
  <c r="S30" i="23"/>
  <c r="R30" i="23"/>
  <c r="Q30" i="23"/>
  <c r="O30" i="23"/>
  <c r="N30" i="23"/>
  <c r="M30" i="23"/>
  <c r="M31" i="23" s="1"/>
  <c r="S18" i="23"/>
  <c r="R18" i="23"/>
  <c r="Q18" i="23"/>
  <c r="O18" i="23"/>
  <c r="N18" i="23"/>
  <c r="M18" i="23"/>
  <c r="M19" i="23" s="1"/>
  <c r="E4" i="23"/>
  <c r="T30" i="23" s="1"/>
  <c r="O19" i="26" l="1"/>
  <c r="Q19" i="26"/>
  <c r="N19" i="26"/>
  <c r="T31" i="23"/>
  <c r="Q19" i="23"/>
  <c r="N31" i="23"/>
  <c r="O31" i="23"/>
  <c r="R19" i="26"/>
  <c r="O31" i="26"/>
  <c r="S19" i="26"/>
  <c r="Q31" i="26"/>
  <c r="R31" i="26"/>
  <c r="T31" i="26"/>
  <c r="N31" i="26"/>
  <c r="S31" i="26"/>
  <c r="P18" i="26"/>
  <c r="P19" i="26" s="1"/>
  <c r="T18" i="26"/>
  <c r="T19" i="26" s="1"/>
  <c r="P30" i="26"/>
  <c r="P31" i="26" s="1"/>
  <c r="Q31" i="23"/>
  <c r="R31" i="23"/>
  <c r="S31" i="23"/>
  <c r="R19" i="23"/>
  <c r="N19" i="23"/>
  <c r="S19" i="23"/>
  <c r="O19" i="23"/>
  <c r="P18" i="23"/>
  <c r="P19" i="23" s="1"/>
  <c r="T18" i="23"/>
  <c r="T19" i="23" s="1"/>
  <c r="P30" i="23"/>
  <c r="P31" i="23" s="1"/>
</calcChain>
</file>

<file path=xl/sharedStrings.xml><?xml version="1.0" encoding="utf-8"?>
<sst xmlns="http://schemas.openxmlformats.org/spreadsheetml/2006/main" count="215" uniqueCount="51">
  <si>
    <t>Crayon</t>
  </si>
  <si>
    <t>B</t>
  </si>
  <si>
    <t>2B</t>
  </si>
  <si>
    <t>2H</t>
  </si>
  <si>
    <t>BANC DE TEST à partir de carton (low tech)</t>
  </si>
  <si>
    <t>En fonction du rayon de courbure</t>
  </si>
  <si>
    <t>Rayon de courbure (cm)</t>
  </si>
  <si>
    <t>Valeur de Vadc</t>
  </si>
  <si>
    <t xml:space="preserve">Sans rayon 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</si>
  <si>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R/Ro</t>
    </r>
  </si>
  <si>
    <t>R1</t>
  </si>
  <si>
    <t>Vcc</t>
  </si>
  <si>
    <t>R2</t>
  </si>
  <si>
    <t>R5</t>
  </si>
  <si>
    <t>R3</t>
  </si>
  <si>
    <t>Rcap</t>
  </si>
  <si>
    <t>Ro</t>
  </si>
  <si>
    <t xml:space="preserve">Expérimentateur coloriage </t>
  </si>
  <si>
    <t>A</t>
  </si>
  <si>
    <t>C</t>
  </si>
  <si>
    <t>D</t>
  </si>
  <si>
    <t>E</t>
  </si>
  <si>
    <t>H</t>
  </si>
  <si>
    <t>3B</t>
  </si>
  <si>
    <t>Sans rayon</t>
  </si>
  <si>
    <t>TENSION</t>
  </si>
  <si>
    <t xml:space="preserve">MESURE EN TENSION </t>
  </si>
  <si>
    <t xml:space="preserve">MESURE EN COMPRESSION </t>
  </si>
  <si>
    <t>COMPRESSION</t>
  </si>
  <si>
    <t>Grammage du papier</t>
  </si>
  <si>
    <t>160g/m^2</t>
  </si>
  <si>
    <t>Epaisseur papier</t>
  </si>
  <si>
    <t xml:space="preserve">Formule </t>
  </si>
  <si>
    <t>e/2R</t>
  </si>
  <si>
    <t>cm</t>
  </si>
  <si>
    <t xml:space="preserve">Paramètres pour calcul de Rcapteur </t>
  </si>
  <si>
    <t>160g/m²</t>
  </si>
  <si>
    <t>Type de feuille  (grammage)</t>
  </si>
  <si>
    <t xml:space="preserve">Mesure de la résistance relative avec le crayon 2H </t>
  </si>
  <si>
    <t>Daniel</t>
  </si>
  <si>
    <t>Dimensions du capteur (cm)</t>
  </si>
  <si>
    <t>Déformation</t>
  </si>
  <si>
    <t>Infini (sans rayon)</t>
  </si>
  <si>
    <t>Flex sensor</t>
  </si>
  <si>
    <r>
      <t>Résistance 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)</t>
    </r>
  </si>
  <si>
    <t>R courbure  (cm)</t>
  </si>
  <si>
    <t>Résistance pont diviseur (Ω)</t>
  </si>
  <si>
    <t>Résistance à plat (Ω)</t>
  </si>
  <si>
    <t xml:space="preserve">ΔR/Ro </t>
  </si>
  <si>
    <t>Epaisseur flex sensor (cm)</t>
  </si>
  <si>
    <t>Dimension Capteur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</si>
</sst>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  <font>
      <sz val="9"/>
      <color rgb="FF000000"/>
      <name val="Lucida Sans Unicode"/>
      <family val="2"/>
    </font>
    <font>
      <sz val="11"/>
      <color theme="1"/>
      <name val="Aptos Narrow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1" xfId="0" applyFont="1" applyBorder="1"/>
    <xf numFmtId="0" fontId="1" fillId="0" borderId="0" xfId="0" applyFont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vertical="center"/>
    </xf>
    <xf numFmtId="11" fontId="0" fillId="0" borderId="1" xfId="0" applyNumberFormat="1" applyBorder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R/Ro (deformation in tension for the flex sensor)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Flex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Mesure_flex!$C$23:$J$23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4.8000000000000004E-3</c:v>
                </c:pt>
                <c:pt idx="2">
                  <c:v>5.3333333333333332E-3</c:v>
                </c:pt>
                <c:pt idx="3">
                  <c:v>6.0000000000000001E-3</c:v>
                </c:pt>
                <c:pt idx="4">
                  <c:v>6.8571428571428577E-3</c:v>
                </c:pt>
                <c:pt idx="5">
                  <c:v>8.0000000000000002E-3</c:v>
                </c:pt>
                <c:pt idx="6">
                  <c:v>9.6000000000000009E-3</c:v>
                </c:pt>
                <c:pt idx="7">
                  <c:v>1.2E-2</c:v>
                </c:pt>
              </c:numCache>
            </c:numRef>
          </c:xVal>
          <c:yVal>
            <c:numRef>
              <c:f>Mesure_flex!$C$17:$J$17</c:f>
              <c:numCache>
                <c:formatCode>General</c:formatCode>
                <c:ptCount val="8"/>
                <c:pt idx="0">
                  <c:v>0</c:v>
                </c:pt>
                <c:pt idx="1">
                  <c:v>0.37096774193548387</c:v>
                </c:pt>
                <c:pt idx="2">
                  <c:v>1.096774193548387</c:v>
                </c:pt>
                <c:pt idx="3">
                  <c:v>1.2580645161290323</c:v>
                </c:pt>
                <c:pt idx="4">
                  <c:v>1.3870967741935485</c:v>
                </c:pt>
                <c:pt idx="5">
                  <c:v>1.4516129032258065</c:v>
                </c:pt>
                <c:pt idx="6">
                  <c:v>1.5806451612903225</c:v>
                </c:pt>
                <c:pt idx="7">
                  <c:v>1.7741935483870968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F-4FCC-A3B1-0EC19D34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8160"/>
        <c:axId val="885817200"/>
      </c:scatterChart>
      <c:valAx>
        <c:axId val="8858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Deformation </a:t>
                </a: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𝜀 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817200"/>
        <c:crosses val="autoZero"/>
        <c:crossBetween val="midCat"/>
      </c:valAx>
      <c:valAx>
        <c:axId val="8858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81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R/Ro (deformation in tension of the graphite sensor)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Mesure_différents_crayons!$D$34:$K$34</c:f>
              <c:numCache>
                <c:formatCode>General</c:formatCode>
                <c:ptCount val="8"/>
                <c:pt idx="0">
                  <c:v>0</c:v>
                </c:pt>
                <c:pt idx="1">
                  <c:v>4.0411139418430955E-2</c:v>
                </c:pt>
                <c:pt idx="2">
                  <c:v>4.0411139418430955E-2</c:v>
                </c:pt>
                <c:pt idx="3">
                  <c:v>-7.2162748961483961E-2</c:v>
                </c:pt>
                <c:pt idx="4">
                  <c:v>-3.9813930461508315E-2</c:v>
                </c:pt>
                <c:pt idx="5">
                  <c:v>8.4189873788397873E-2</c:v>
                </c:pt>
                <c:pt idx="6">
                  <c:v>0.18368699735650454</c:v>
                </c:pt>
                <c:pt idx="7">
                  <c:v>0.34837189153819809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A3F-4960-AEB2-BCE00AB99DE9}"/>
            </c:ext>
          </c:extLst>
        </c:ser>
        <c:ser>
          <c:idx val="1"/>
          <c:order val="1"/>
          <c:tx>
            <c:v>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Mesure_différents_crayons!$D$35:$K$35</c:f>
              <c:numCache>
                <c:formatCode>General</c:formatCode>
                <c:ptCount val="8"/>
                <c:pt idx="0">
                  <c:v>0</c:v>
                </c:pt>
                <c:pt idx="1">
                  <c:v>-6.4625185165204744E-3</c:v>
                </c:pt>
                <c:pt idx="2">
                  <c:v>-0.16348425220170648</c:v>
                </c:pt>
                <c:pt idx="3">
                  <c:v>-0.16576098707064293</c:v>
                </c:pt>
                <c:pt idx="4">
                  <c:v>0</c:v>
                </c:pt>
                <c:pt idx="5">
                  <c:v>0.14935598349291684</c:v>
                </c:pt>
                <c:pt idx="6">
                  <c:v>0.24195669325852534</c:v>
                </c:pt>
                <c:pt idx="7">
                  <c:v>0.29404459250168025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A3F-4960-AEB2-BCE00AB99DE9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Mesure_différents_crayons!$D$36:$K$36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2.3296332549849925E-2</c:v>
                </c:pt>
                <c:pt idx="7">
                  <c:v>2.8086232700286155E-2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A3F-4960-AEB2-BCE00AB99DE9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Mesure_différents_crayons!$D$37:$K$37</c:f>
              <c:numCache>
                <c:formatCode>General</c:formatCode>
                <c:ptCount val="8"/>
                <c:pt idx="0">
                  <c:v>0</c:v>
                </c:pt>
                <c:pt idx="1">
                  <c:v>5.2012450094773649E-2</c:v>
                </c:pt>
                <c:pt idx="2">
                  <c:v>5.2012450094773649E-2</c:v>
                </c:pt>
                <c:pt idx="3">
                  <c:v>5.9522269092414884E-2</c:v>
                </c:pt>
                <c:pt idx="4">
                  <c:v>8.5339156891534498E-2</c:v>
                </c:pt>
                <c:pt idx="5">
                  <c:v>9.8719860933761255E-2</c:v>
                </c:pt>
                <c:pt idx="6">
                  <c:v>0.12648482182138149</c:v>
                </c:pt>
                <c:pt idx="7">
                  <c:v>0.12648482182138149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A3F-4960-AEB2-BCE00AB99DE9}"/>
            </c:ext>
          </c:extLst>
        </c:ser>
        <c:ser>
          <c:idx val="4"/>
          <c:order val="4"/>
          <c:tx>
            <c:v>3B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Mesure_différents_crayons!$D$38:$K$38</c:f>
              <c:numCache>
                <c:formatCode>General</c:formatCode>
                <c:ptCount val="8"/>
                <c:pt idx="0">
                  <c:v>0</c:v>
                </c:pt>
                <c:pt idx="1">
                  <c:v>8.1925234096347305E-2</c:v>
                </c:pt>
                <c:pt idx="2">
                  <c:v>6.8260361065433151E-2</c:v>
                </c:pt>
                <c:pt idx="3">
                  <c:v>7.3685109655595091E-2</c:v>
                </c:pt>
                <c:pt idx="4">
                  <c:v>4.7093204801860203E-2</c:v>
                </c:pt>
                <c:pt idx="5">
                  <c:v>6.8260361065433151E-2</c:v>
                </c:pt>
                <c:pt idx="6">
                  <c:v>6.8260361065433151E-2</c:v>
                </c:pt>
                <c:pt idx="7">
                  <c:v>9.5940488487028644E-2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A3F-4960-AEB2-BCE00AB9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71872"/>
        <c:axId val="841870432"/>
      </c:scatterChart>
      <c:valAx>
        <c:axId val="841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Deformation </a:t>
                </a: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𝜀 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870432"/>
        <c:crosses val="autoZero"/>
        <c:crossBetween val="midCat"/>
      </c:valAx>
      <c:valAx>
        <c:axId val="841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8718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R/Ro (deformation in compression of the graphite sensor)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Mesure_différents_crayons!$P$34:$W$34</c:f>
              <c:numCache>
                <c:formatCode>General</c:formatCode>
                <c:ptCount val="8"/>
                <c:pt idx="0">
                  <c:v>0</c:v>
                </c:pt>
                <c:pt idx="1">
                  <c:v>-7.0503126660399679E-2</c:v>
                </c:pt>
                <c:pt idx="2">
                  <c:v>-7.4855171515980104E-2</c:v>
                </c:pt>
                <c:pt idx="3">
                  <c:v>-7.701611757591012E-2</c:v>
                </c:pt>
                <c:pt idx="4">
                  <c:v>-9.1867710496884553E-2</c:v>
                </c:pt>
                <c:pt idx="5">
                  <c:v>-9.6024620474119152E-2</c:v>
                </c:pt>
                <c:pt idx="6">
                  <c:v>-9.3950878535362561E-2</c:v>
                </c:pt>
                <c:pt idx="7">
                  <c:v>-9.6024620474119152E-2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6-4182-AAE3-1B2F5BCC79A1}"/>
            </c:ext>
          </c:extLst>
        </c:ser>
        <c:ser>
          <c:idx val="1"/>
          <c:order val="1"/>
          <c:tx>
            <c:v>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Mesure_différents_crayons!$P$35:$W$35</c:f>
              <c:numCache>
                <c:formatCode>General</c:formatCode>
                <c:ptCount val="8"/>
                <c:pt idx="0">
                  <c:v>0</c:v>
                </c:pt>
                <c:pt idx="1">
                  <c:v>-2.5256962136519432E-2</c:v>
                </c:pt>
                <c:pt idx="2">
                  <c:v>-4.4571109652681289E-2</c:v>
                </c:pt>
                <c:pt idx="3">
                  <c:v>-2.5256962136519432E-2</c:v>
                </c:pt>
                <c:pt idx="4">
                  <c:v>-6.0860149726552772E-2</c:v>
                </c:pt>
                <c:pt idx="5">
                  <c:v>-7.2162748961483961E-2</c:v>
                </c:pt>
                <c:pt idx="6">
                  <c:v>-7.2162748961483961E-2</c:v>
                </c:pt>
                <c:pt idx="7">
                  <c:v>-9.3979393996351163E-2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6-4182-AAE3-1B2F5BCC79A1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Mesure_différents_crayons!$P$36:$W$36</c:f>
              <c:numCache>
                <c:formatCode>General</c:formatCode>
                <c:ptCount val="8"/>
                <c:pt idx="0">
                  <c:v>0</c:v>
                </c:pt>
                <c:pt idx="1">
                  <c:v>1.0117006645756496E-2</c:v>
                </c:pt>
                <c:pt idx="2">
                  <c:v>7.5686422513592004E-3</c:v>
                </c:pt>
                <c:pt idx="3">
                  <c:v>7.5686422513592004E-3</c:v>
                </c:pt>
                <c:pt idx="4">
                  <c:v>7.5686422513592004E-3</c:v>
                </c:pt>
                <c:pt idx="5">
                  <c:v>-3.3869978770575862E-2</c:v>
                </c:pt>
                <c:pt idx="6">
                  <c:v>-3.3869978770575862E-2</c:v>
                </c:pt>
                <c:pt idx="7">
                  <c:v>-3.3869978770575862E-2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6-4182-AAE3-1B2F5BCC79A1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Mesure_différents_crayons!$P$37:$W$37</c:f>
              <c:numCache>
                <c:formatCode>General</c:formatCode>
                <c:ptCount val="8"/>
                <c:pt idx="0">
                  <c:v>0</c:v>
                </c:pt>
                <c:pt idx="1">
                  <c:v>2.1209136843458817E-2</c:v>
                </c:pt>
                <c:pt idx="2">
                  <c:v>1.2011296885836509E-2</c:v>
                </c:pt>
                <c:pt idx="3">
                  <c:v>1.8124831228926816E-2</c:v>
                </c:pt>
                <c:pt idx="4">
                  <c:v>-5.6052718800569168E-2</c:v>
                </c:pt>
                <c:pt idx="5">
                  <c:v>-2.8827112526006834E-2</c:v>
                </c:pt>
                <c:pt idx="6">
                  <c:v>-3.4395986536712872E-2</c:v>
                </c:pt>
                <c:pt idx="7">
                  <c:v>-4.2631645284939929E-2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76-4182-AAE3-1B2F5BCC79A1}"/>
            </c:ext>
          </c:extLst>
        </c:ser>
        <c:ser>
          <c:idx val="4"/>
          <c:order val="4"/>
          <c:tx>
            <c:v>3B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Mesure_différents_crayons!$D$45:$K$45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1.8800000000000002E-3</c:v>
                </c:pt>
                <c:pt idx="2">
                  <c:v>2.0888888888888888E-3</c:v>
                </c:pt>
                <c:pt idx="3">
                  <c:v>2.3500000000000001E-3</c:v>
                </c:pt>
                <c:pt idx="4">
                  <c:v>2.6857142857142856E-3</c:v>
                </c:pt>
                <c:pt idx="5">
                  <c:v>3.1333333333333335E-3</c:v>
                </c:pt>
                <c:pt idx="6">
                  <c:v>3.7600000000000003E-3</c:v>
                </c:pt>
                <c:pt idx="7">
                  <c:v>4.7000000000000002E-3</c:v>
                </c:pt>
              </c:numCache>
            </c:numRef>
          </c:xVal>
          <c:yVal>
            <c:numRef>
              <c:f>Mesure_différents_crayons!$P$38:$W$38</c:f>
              <c:numCache>
                <c:formatCode>General</c:formatCode>
                <c:ptCount val="8"/>
                <c:pt idx="0">
                  <c:v>0</c:v>
                </c:pt>
                <c:pt idx="1">
                  <c:v>4.9310468140722034E-3</c:v>
                </c:pt>
                <c:pt idx="2">
                  <c:v>-1.9254563750186224E-2</c:v>
                </c:pt>
                <c:pt idx="3">
                  <c:v>3.0325937906543407E-2</c:v>
                </c:pt>
                <c:pt idx="4">
                  <c:v>-1.9254563750186224E-2</c:v>
                </c:pt>
                <c:pt idx="5">
                  <c:v>-3.0920564140004929E-2</c:v>
                </c:pt>
                <c:pt idx="6">
                  <c:v>-1.9254563750186224E-2</c:v>
                </c:pt>
                <c:pt idx="7">
                  <c:v>-2.3954137366937658E-2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76-4182-AAE3-1B2F5BCC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71872"/>
        <c:axId val="841870432"/>
      </c:scatterChart>
      <c:valAx>
        <c:axId val="841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Deformation </a:t>
                </a: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𝜀 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870432"/>
        <c:crosses val="autoZero"/>
        <c:crossBetween val="midCat"/>
      </c:valAx>
      <c:valAx>
        <c:axId val="841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87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9</xdr:row>
      <xdr:rowOff>26670</xdr:rowOff>
    </xdr:from>
    <xdr:to>
      <xdr:col>18</xdr:col>
      <xdr:colOff>99060</xdr:colOff>
      <xdr:row>26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AA5013-076E-025A-3929-27D3E70E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623048</xdr:colOff>
      <xdr:row>47</xdr:row>
      <xdr:rowOff>89647</xdr:rowOff>
    </xdr:from>
    <xdr:to>
      <xdr:col>10</xdr:col>
      <xdr:colOff>627530</xdr:colOff>
      <xdr:row>72</xdr:row>
      <xdr:rowOff>71717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2707C1-1C31-ABBE-6487-E6D6385F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413658</xdr:colOff>
      <xdr:row>47</xdr:row>
      <xdr:rowOff>97972</xdr:rowOff>
    </xdr:from>
    <xdr:to>
      <xdr:col>21</xdr:col>
      <xdr:colOff>674915</xdr:colOff>
      <xdr:row>72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B26C29-1F6B-48EB-B48D-B0786509B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522508</xdr:colOff>
      <xdr:row>2</xdr:row>
      <xdr:rowOff>119743</xdr:rowOff>
    </xdr:from>
    <xdr:to>
      <xdr:col>11</xdr:col>
      <xdr:colOff>313</xdr:colOff>
      <xdr:row>25</xdr:row>
      <xdr:rowOff>52252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4E9A6137-232D-1FDF-833D-33DDB1F89920}"/>
            </a:ext>
          </a:extLst>
        </xdr:cNvPr>
        <xdr:cNvGrpSpPr/>
      </xdr:nvGrpSpPr>
      <xdr:grpSpPr>
        <a:xfrm>
          <a:off x="1490127" y="458410"/>
          <a:ext cx="8488757" cy="4008604"/>
          <a:chOff x="1490696" y="478331"/>
          <a:chExt cx="8397688" cy="4226603"/>
        </a:xfrm>
      </xdr:grpSpPr>
      <xdr:pic>
        <xdr:nvPicPr>
          <xdr:cNvPr id="5" name="Image 4">
            <a:extLst>
              <a:ext uri="{FF2B5EF4-FFF2-40B4-BE49-F238E27FC236}">
                <a16:creationId xmlns:a16="http://schemas.microsoft.com/office/drawing/2014/main" id="{A0FADF57-E3E0-73C1-AD5F-72688887707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0696" y="478331"/>
            <a:ext cx="8397688" cy="422660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72044C8-BF9E-C8C7-C816-D9833CE4DB05}"/>
              </a:ext>
            </a:extLst>
          </xdr:cNvPr>
          <xdr:cNvSpPr txBox="1"/>
        </xdr:nvSpPr>
        <xdr:spPr>
          <a:xfrm>
            <a:off x="2286000" y="3406588"/>
            <a:ext cx="600636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2cm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832DA3B5-3EC8-42E2-B00B-DEBCAE15820A}"/>
              </a:ext>
            </a:extLst>
          </xdr:cNvPr>
          <xdr:cNvSpPr txBox="1"/>
        </xdr:nvSpPr>
        <xdr:spPr>
          <a:xfrm>
            <a:off x="3370729" y="3442447"/>
            <a:ext cx="726142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2,5cm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8074C717-D433-43D8-816D-1A5FE7CCD276}"/>
              </a:ext>
            </a:extLst>
          </xdr:cNvPr>
          <xdr:cNvSpPr txBox="1"/>
        </xdr:nvSpPr>
        <xdr:spPr>
          <a:xfrm>
            <a:off x="4482353" y="3550023"/>
            <a:ext cx="600636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3cm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387F89AD-EBBF-45FA-BE79-C46956996015}"/>
              </a:ext>
            </a:extLst>
          </xdr:cNvPr>
          <xdr:cNvSpPr txBox="1"/>
        </xdr:nvSpPr>
        <xdr:spPr>
          <a:xfrm>
            <a:off x="5459505" y="3729317"/>
            <a:ext cx="824753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3,5cm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D989DB6B-922E-4D84-95F6-99545F4336EC}"/>
              </a:ext>
            </a:extLst>
          </xdr:cNvPr>
          <xdr:cNvSpPr txBox="1"/>
        </xdr:nvSpPr>
        <xdr:spPr>
          <a:xfrm>
            <a:off x="6463552" y="3818965"/>
            <a:ext cx="600636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4cm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E6F9172-5758-4C3B-822F-155097AC6F30}"/>
              </a:ext>
            </a:extLst>
          </xdr:cNvPr>
          <xdr:cNvSpPr txBox="1"/>
        </xdr:nvSpPr>
        <xdr:spPr>
          <a:xfrm>
            <a:off x="7368987" y="4034118"/>
            <a:ext cx="699248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4,5cm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F20DD487-FD2B-41C4-925C-88C0C4BC5F71}"/>
              </a:ext>
            </a:extLst>
          </xdr:cNvPr>
          <xdr:cNvSpPr txBox="1"/>
        </xdr:nvSpPr>
        <xdr:spPr>
          <a:xfrm>
            <a:off x="8328210" y="4150659"/>
            <a:ext cx="600636" cy="367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400"/>
              <a:t>5cm</a:t>
            </a:r>
          </a:p>
        </xdr:txBody>
      </xdr:sp>
    </xdr:grpSp>
    <xdr:clientData/>
  </xdr:twoCellAnchor>
  <xdr:twoCellAnchor editAs="oneCell">
    <xdr:from>
      <xdr:col>13</xdr:col>
      <xdr:colOff>133049</xdr:colOff>
      <xdr:row>10</xdr:row>
      <xdr:rowOff>24191</xdr:rowOff>
    </xdr:from>
    <xdr:to>
      <xdr:col>19</xdr:col>
      <xdr:colOff>786191</xdr:colOff>
      <xdr:row>23</xdr:row>
      <xdr:rowOff>154641</xdr:rowOff>
    </xdr:to>
    <xdr:pic>
      <xdr:nvPicPr>
        <xdr:cNvPr id="13" name="Image 4">
          <a:extLst>
            <a:ext uri="{FF2B5EF4-FFF2-40B4-BE49-F238E27FC236}">
              <a16:creationId xmlns:a16="http://schemas.microsoft.com/office/drawing/2014/main" id="{F53F5422-883B-45F1-849C-846FF818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8192" y="1898953"/>
          <a:ext cx="6434666" cy="2331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A330-560A-4F63-B8F5-60A585FD0A72}">
  <dimension ref="A1:T34"/>
  <sheetViews>
    <sheetView zoomScale="80" zoomScaleNormal="100" workbookViewId="0">
      <selection activeCell="D7" sqref="D7:I8"/>
    </sheetView>
  </sheetViews>
  <sheetFormatPr baseColWidth="10" defaultColWidth="11.5546875" defaultRowHeight="14.4" x14ac:dyDescent="0.3"/>
  <cols>
    <col min="1" max="2" width="11.5546875" style="8"/>
    <col min="3" max="3" width="14.21875" style="8" customWidth="1"/>
    <col min="4" max="9" width="11.5546875" style="8"/>
    <col min="12" max="16384" width="11.5546875" style="8"/>
  </cols>
  <sheetData>
    <row r="1" spans="1:20" ht="14.4" customHeight="1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B2" s="13" t="s">
        <v>35</v>
      </c>
    </row>
    <row r="3" spans="1:20" x14ac:dyDescent="0.3">
      <c r="B3" s="10" t="s">
        <v>10</v>
      </c>
      <c r="C3" s="10">
        <v>100000</v>
      </c>
      <c r="D3" s="10" t="s">
        <v>11</v>
      </c>
      <c r="E3" s="8">
        <v>5</v>
      </c>
    </row>
    <row r="4" spans="1:20" x14ac:dyDescent="0.3">
      <c r="B4" s="10" t="s">
        <v>12</v>
      </c>
      <c r="C4" s="10">
        <v>1200</v>
      </c>
      <c r="D4" s="10" t="s">
        <v>13</v>
      </c>
      <c r="E4" s="8">
        <f>10*1000</f>
        <v>10000</v>
      </c>
    </row>
    <row r="5" spans="1:20" ht="16.8" customHeight="1" x14ac:dyDescent="0.3">
      <c r="B5" s="8" t="s">
        <v>14</v>
      </c>
      <c r="C5" s="8">
        <v>100000</v>
      </c>
      <c r="D5" s="10"/>
    </row>
    <row r="6" spans="1:20" ht="16.8" customHeight="1" x14ac:dyDescent="0.3">
      <c r="D6" s="10"/>
    </row>
    <row r="7" spans="1:20" ht="16.8" customHeight="1" x14ac:dyDescent="0.3">
      <c r="B7" s="34" t="s">
        <v>40</v>
      </c>
      <c r="C7" s="34"/>
      <c r="D7" s="15" t="s">
        <v>18</v>
      </c>
      <c r="E7" s="15">
        <v>4</v>
      </c>
      <c r="F7" s="15" t="s">
        <v>1</v>
      </c>
      <c r="G7" s="15">
        <v>10</v>
      </c>
      <c r="H7" s="15" t="s">
        <v>19</v>
      </c>
      <c r="I7" s="15">
        <v>1</v>
      </c>
    </row>
    <row r="8" spans="1:20" ht="16.8" customHeight="1" x14ac:dyDescent="0.3">
      <c r="D8" s="15" t="s">
        <v>20</v>
      </c>
      <c r="E8" s="15">
        <v>24</v>
      </c>
      <c r="F8" s="15" t="s">
        <v>21</v>
      </c>
      <c r="G8" s="15">
        <v>2</v>
      </c>
      <c r="H8" s="15"/>
      <c r="I8" s="15"/>
    </row>
    <row r="9" spans="1:20" ht="16.8" customHeight="1" x14ac:dyDescent="0.3">
      <c r="D9" s="10"/>
    </row>
    <row r="10" spans="1:20" ht="16.8" customHeight="1" x14ac:dyDescent="0.3">
      <c r="B10" s="13" t="s">
        <v>37</v>
      </c>
      <c r="E10" s="10" t="s">
        <v>36</v>
      </c>
    </row>
    <row r="11" spans="1:20" ht="16.8" customHeight="1" x14ac:dyDescent="0.3">
      <c r="B11" s="13" t="s">
        <v>17</v>
      </c>
      <c r="D11" s="10"/>
      <c r="E11" s="8" t="s">
        <v>39</v>
      </c>
    </row>
    <row r="12" spans="1:20" x14ac:dyDescent="0.3">
      <c r="N12" s="10"/>
    </row>
    <row r="13" spans="1:20" ht="14.4" customHeight="1" x14ac:dyDescent="0.25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5" spans="1:20" x14ac:dyDescent="0.3">
      <c r="A15" s="6"/>
    </row>
    <row r="16" spans="1:20" x14ac:dyDescent="0.3">
      <c r="A16" s="1"/>
      <c r="B16" s="1"/>
      <c r="D16" s="30" t="s">
        <v>6</v>
      </c>
      <c r="E16" s="30"/>
      <c r="F16" s="30"/>
      <c r="G16" s="30"/>
      <c r="H16" s="30"/>
      <c r="I16" s="30"/>
      <c r="J16" s="30"/>
      <c r="M16" s="30" t="s">
        <v>6</v>
      </c>
      <c r="N16" s="30"/>
      <c r="O16" s="30"/>
      <c r="P16" s="30"/>
      <c r="Q16" s="30"/>
      <c r="R16" s="30"/>
      <c r="S16" s="30"/>
      <c r="T16" s="30"/>
    </row>
    <row r="17" spans="1:20" x14ac:dyDescent="0.3">
      <c r="A17"/>
      <c r="B17" s="1"/>
      <c r="C17" s="2" t="s">
        <v>8</v>
      </c>
      <c r="D17" s="2">
        <v>5</v>
      </c>
      <c r="E17" s="2">
        <v>4.5</v>
      </c>
      <c r="F17" s="2">
        <v>4</v>
      </c>
      <c r="G17" s="2">
        <v>3.5</v>
      </c>
      <c r="H17" s="2">
        <v>3</v>
      </c>
      <c r="I17" s="2">
        <v>2.5</v>
      </c>
      <c r="J17" s="2">
        <v>2</v>
      </c>
      <c r="L17" s="1"/>
      <c r="M17" s="2" t="s">
        <v>16</v>
      </c>
      <c r="N17" s="2">
        <v>5</v>
      </c>
      <c r="O17" s="2">
        <v>4.5</v>
      </c>
      <c r="P17" s="2">
        <v>4</v>
      </c>
      <c r="Q17" s="2">
        <v>3.5</v>
      </c>
      <c r="R17" s="2">
        <v>3</v>
      </c>
      <c r="S17" s="2">
        <v>2.5</v>
      </c>
      <c r="T17" s="2">
        <v>2</v>
      </c>
    </row>
    <row r="18" spans="1:20" ht="27.6" x14ac:dyDescent="0.3">
      <c r="A18"/>
      <c r="B18" s="7" t="s">
        <v>7</v>
      </c>
      <c r="C18" s="4">
        <v>3.9</v>
      </c>
      <c r="D18" s="4">
        <v>3.75</v>
      </c>
      <c r="E18" s="4">
        <v>3.75</v>
      </c>
      <c r="F18" s="4">
        <v>4.2</v>
      </c>
      <c r="G18" s="4">
        <v>4.0599999999999996</v>
      </c>
      <c r="H18" s="4">
        <v>3.6</v>
      </c>
      <c r="I18" s="4">
        <v>3.3</v>
      </c>
      <c r="J18" s="4">
        <v>2.9</v>
      </c>
      <c r="L18" s="9" t="s">
        <v>15</v>
      </c>
      <c r="M18" s="11">
        <f t="shared" ref="M18:R18" si="0">($C$3/$C$4)*(($C$4+$C$5)*$E$3/C18)-$C$3-$E$4</f>
        <v>10701965.811965812</v>
      </c>
      <c r="N18" s="11">
        <f t="shared" si="0"/>
        <v>11134444.444444444</v>
      </c>
      <c r="O18" s="11">
        <f t="shared" si="0"/>
        <v>11134444.444444444</v>
      </c>
      <c r="P18" s="11">
        <f t="shared" si="0"/>
        <v>9929682.5396825392</v>
      </c>
      <c r="Q18" s="11">
        <f t="shared" si="0"/>
        <v>10275878.489326766</v>
      </c>
      <c r="R18" s="11">
        <f t="shared" si="0"/>
        <v>11602962.962962963</v>
      </c>
      <c r="S18" s="11">
        <f t="shared" ref="S18" si="1">($C$3/$C$4)*(($C$4+$C$5)*$E$3/I18)-$C$3-$E$4</f>
        <v>12667777.777777778</v>
      </c>
      <c r="T18" s="11">
        <f>($C$3/$C$4)*(($C$4+$C$5)*$E$3/J18)-$C$3-$E$4</f>
        <v>14430229.88505747</v>
      </c>
    </row>
    <row r="19" spans="1:20" x14ac:dyDescent="0.3">
      <c r="A19"/>
      <c r="B19"/>
      <c r="C19"/>
      <c r="D19"/>
      <c r="E19"/>
      <c r="F19"/>
      <c r="G19"/>
      <c r="H19"/>
      <c r="L19" s="9" t="s">
        <v>9</v>
      </c>
      <c r="M19" s="4">
        <f t="shared" ref="M19:R19" si="2">(M18-$M$18)/$M$18</f>
        <v>0</v>
      </c>
      <c r="N19" s="4">
        <f t="shared" si="2"/>
        <v>4.0411139418430955E-2</v>
      </c>
      <c r="O19" s="4">
        <f t="shared" si="2"/>
        <v>4.0411139418430955E-2</v>
      </c>
      <c r="P19" s="4">
        <f t="shared" si="2"/>
        <v>-7.2162748961483961E-2</v>
      </c>
      <c r="Q19" s="4">
        <f t="shared" si="2"/>
        <v>-3.9813930461508315E-2</v>
      </c>
      <c r="R19" s="4">
        <f t="shared" si="2"/>
        <v>8.4189873788397873E-2</v>
      </c>
      <c r="S19" s="4">
        <f t="shared" ref="S19:T19" si="3">(S18-$M$18)/$M$18</f>
        <v>0.18368699735650454</v>
      </c>
      <c r="T19" s="4">
        <f t="shared" si="3"/>
        <v>0.34837189153819809</v>
      </c>
    </row>
    <row r="20" spans="1:20" x14ac:dyDescent="0.3">
      <c r="A20"/>
      <c r="C20" s="1"/>
      <c r="D20" s="1"/>
      <c r="E20" s="1"/>
      <c r="F20" s="1"/>
      <c r="G20" s="1"/>
      <c r="H20" s="1"/>
      <c r="I20" s="1"/>
      <c r="J20" s="1"/>
    </row>
    <row r="21" spans="1:20" x14ac:dyDescent="0.3">
      <c r="A21"/>
      <c r="B21"/>
      <c r="C21"/>
      <c r="D21"/>
      <c r="E21"/>
      <c r="F21"/>
      <c r="G21"/>
      <c r="H21"/>
      <c r="I21"/>
      <c r="L21"/>
      <c r="M21"/>
      <c r="N21"/>
      <c r="O21"/>
      <c r="P21"/>
      <c r="Q21"/>
      <c r="R21"/>
    </row>
    <row r="22" spans="1:20" x14ac:dyDescent="0.3">
      <c r="A22"/>
      <c r="B22"/>
      <c r="C22"/>
      <c r="D22"/>
      <c r="E22"/>
      <c r="F22"/>
      <c r="G22"/>
      <c r="H22"/>
      <c r="I22"/>
      <c r="L22"/>
      <c r="M22"/>
      <c r="N22"/>
      <c r="O22"/>
      <c r="P22"/>
      <c r="Q22"/>
      <c r="R22"/>
    </row>
    <row r="25" spans="1:20" ht="14.4" customHeight="1" x14ac:dyDescent="0.25">
      <c r="A25" s="35" t="s">
        <v>27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8" spans="1:20" x14ac:dyDescent="0.3">
      <c r="A28" s="1"/>
      <c r="B28" s="1"/>
      <c r="D28" s="30" t="s">
        <v>6</v>
      </c>
      <c r="E28" s="30"/>
      <c r="F28" s="30"/>
      <c r="G28" s="30"/>
      <c r="H28" s="30"/>
      <c r="I28" s="30"/>
      <c r="J28" s="30"/>
      <c r="N28" s="31" t="s">
        <v>6</v>
      </c>
      <c r="O28" s="32"/>
      <c r="P28" s="32"/>
      <c r="Q28" s="32"/>
      <c r="R28" s="32"/>
      <c r="S28" s="32"/>
      <c r="T28" s="32"/>
    </row>
    <row r="29" spans="1:20" x14ac:dyDescent="0.3">
      <c r="A29"/>
      <c r="B29" s="1"/>
      <c r="C29" s="2" t="s">
        <v>8</v>
      </c>
      <c r="D29" s="2">
        <v>5</v>
      </c>
      <c r="E29" s="2">
        <v>4.5</v>
      </c>
      <c r="F29" s="2">
        <v>4</v>
      </c>
      <c r="G29" s="2">
        <v>3.5</v>
      </c>
      <c r="H29" s="2">
        <v>3</v>
      </c>
      <c r="I29" s="2">
        <v>2.5</v>
      </c>
      <c r="J29" s="2">
        <v>2</v>
      </c>
      <c r="L29" s="1"/>
      <c r="M29" s="2" t="s">
        <v>16</v>
      </c>
      <c r="N29" s="2">
        <v>5</v>
      </c>
      <c r="O29" s="2">
        <v>4.5</v>
      </c>
      <c r="P29" s="2">
        <v>4</v>
      </c>
      <c r="Q29" s="2">
        <v>3.5</v>
      </c>
      <c r="R29" s="2">
        <v>3</v>
      </c>
      <c r="S29" s="2">
        <v>2.5</v>
      </c>
      <c r="T29" s="2">
        <v>2</v>
      </c>
    </row>
    <row r="30" spans="1:20" ht="27.6" x14ac:dyDescent="0.3">
      <c r="A30"/>
      <c r="B30" s="7" t="s">
        <v>7</v>
      </c>
      <c r="C30" s="4">
        <v>4</v>
      </c>
      <c r="D30" s="4">
        <v>4.3</v>
      </c>
      <c r="E30" s="4">
        <v>4.32</v>
      </c>
      <c r="F30" s="4">
        <v>4.33</v>
      </c>
      <c r="G30" s="4">
        <v>4.4000000000000004</v>
      </c>
      <c r="H30" s="4">
        <v>4.42</v>
      </c>
      <c r="I30" s="17">
        <v>4.41</v>
      </c>
      <c r="J30" s="17">
        <v>4.42</v>
      </c>
      <c r="L30" s="9" t="s">
        <v>15</v>
      </c>
      <c r="M30" s="11">
        <f t="shared" ref="M30:R30" si="4">($C$3/$C$4)*(($C$4+$C$5)*$E$3/C30)-$C$3-$E$4</f>
        <v>10431666.666666666</v>
      </c>
      <c r="N30" s="11">
        <f t="shared" si="4"/>
        <v>9696201.5503875967</v>
      </c>
      <c r="O30" s="11">
        <f t="shared" si="4"/>
        <v>9650802.4691358004</v>
      </c>
      <c r="P30" s="11">
        <f t="shared" si="4"/>
        <v>9628260.2001539636</v>
      </c>
      <c r="Q30" s="11">
        <f t="shared" si="4"/>
        <v>9473333.3333333321</v>
      </c>
      <c r="R30" s="11">
        <f t="shared" si="4"/>
        <v>9429969.8340874799</v>
      </c>
      <c r="S30" s="11">
        <f t="shared" ref="S30:T30" si="5">($C$3/$C$4)*(($C$4+$C$5)*$E$3/I30)-$C$3-$E$4</f>
        <v>9451602.4187452756</v>
      </c>
      <c r="T30" s="11">
        <f t="shared" si="5"/>
        <v>9429969.8340874799</v>
      </c>
    </row>
    <row r="31" spans="1:20" x14ac:dyDescent="0.3">
      <c r="A31"/>
      <c r="B31"/>
      <c r="C31"/>
      <c r="D31"/>
      <c r="E31"/>
      <c r="F31"/>
      <c r="G31"/>
      <c r="H31"/>
      <c r="L31" s="9" t="s">
        <v>9</v>
      </c>
      <c r="M31" s="4">
        <f t="shared" ref="M31:R31" si="6">(M30-$M$30)/$M$30</f>
        <v>0</v>
      </c>
      <c r="N31" s="4">
        <f t="shared" si="6"/>
        <v>-7.0503126660399679E-2</v>
      </c>
      <c r="O31" s="4">
        <f t="shared" si="6"/>
        <v>-7.4855171515980104E-2</v>
      </c>
      <c r="P31" s="4">
        <f t="shared" si="6"/>
        <v>-7.701611757591012E-2</v>
      </c>
      <c r="Q31" s="4">
        <f t="shared" si="6"/>
        <v>-9.1867710496884553E-2</v>
      </c>
      <c r="R31" s="4">
        <f t="shared" si="6"/>
        <v>-9.6024620474119152E-2</v>
      </c>
      <c r="S31" s="4">
        <f t="shared" ref="S31:T31" si="7">(S30-$M$30)/$M$30</f>
        <v>-9.3950878535362561E-2</v>
      </c>
      <c r="T31" s="4">
        <f t="shared" si="7"/>
        <v>-9.6024620474119152E-2</v>
      </c>
    </row>
    <row r="32" spans="1:20" x14ac:dyDescent="0.3">
      <c r="A32" s="6"/>
      <c r="C32" s="1"/>
      <c r="D32" s="1"/>
      <c r="E32" s="1"/>
      <c r="F32" s="1"/>
      <c r="G32" s="1"/>
      <c r="H32" s="1"/>
    </row>
    <row r="33" spans="1:18" x14ac:dyDescent="0.3">
      <c r="A33"/>
      <c r="B33"/>
      <c r="C33"/>
      <c r="D33"/>
      <c r="E33"/>
      <c r="F33"/>
      <c r="G33"/>
      <c r="H33"/>
      <c r="I33"/>
      <c r="L33"/>
      <c r="M33"/>
      <c r="N33"/>
      <c r="O33"/>
      <c r="P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L34"/>
      <c r="M34"/>
      <c r="N34"/>
      <c r="O34"/>
      <c r="P34"/>
      <c r="Q34"/>
      <c r="R34"/>
    </row>
  </sheetData>
  <mergeCells count="8">
    <mergeCell ref="D28:J28"/>
    <mergeCell ref="N28:T28"/>
    <mergeCell ref="A1:T1"/>
    <mergeCell ref="B7:C7"/>
    <mergeCell ref="A13:T13"/>
    <mergeCell ref="D16:J16"/>
    <mergeCell ref="M16:T16"/>
    <mergeCell ref="A25:T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1D57-FC16-4383-A834-A9DABD26B16E}">
  <dimension ref="A1:T34"/>
  <sheetViews>
    <sheetView zoomScale="57" zoomScaleNormal="85" workbookViewId="0">
      <selection activeCell="D7" sqref="D7:I8"/>
    </sheetView>
  </sheetViews>
  <sheetFormatPr baseColWidth="10" defaultColWidth="11.5546875" defaultRowHeight="14.4" x14ac:dyDescent="0.3"/>
  <cols>
    <col min="1" max="2" width="11.5546875" style="8"/>
    <col min="3" max="3" width="16.109375" style="8" customWidth="1"/>
    <col min="4" max="9" width="11.5546875" style="8"/>
    <col min="12" max="16384" width="11.5546875" style="8"/>
  </cols>
  <sheetData>
    <row r="1" spans="1:20" ht="14.4" customHeight="1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B2" s="13" t="s">
        <v>35</v>
      </c>
    </row>
    <row r="3" spans="1:20" x14ac:dyDescent="0.3">
      <c r="B3" s="10" t="s">
        <v>10</v>
      </c>
      <c r="C3" s="10">
        <v>100000</v>
      </c>
      <c r="D3" s="10" t="s">
        <v>11</v>
      </c>
      <c r="E3" s="8">
        <v>5</v>
      </c>
    </row>
    <row r="4" spans="1:20" x14ac:dyDescent="0.3">
      <c r="B4" s="10" t="s">
        <v>12</v>
      </c>
      <c r="C4" s="10">
        <v>1200</v>
      </c>
      <c r="D4" s="10" t="s">
        <v>13</v>
      </c>
      <c r="E4" s="8">
        <f>10*1000</f>
        <v>10000</v>
      </c>
    </row>
    <row r="5" spans="1:20" ht="16.8" customHeight="1" x14ac:dyDescent="0.3">
      <c r="B5" s="8" t="s">
        <v>14</v>
      </c>
      <c r="C5" s="8">
        <v>100000</v>
      </c>
      <c r="D5" s="10"/>
    </row>
    <row r="6" spans="1:20" ht="16.8" customHeight="1" x14ac:dyDescent="0.3">
      <c r="D6" s="10"/>
    </row>
    <row r="7" spans="1:20" ht="16.8" customHeight="1" x14ac:dyDescent="0.3">
      <c r="B7" s="34" t="s">
        <v>40</v>
      </c>
      <c r="C7" s="34"/>
      <c r="D7" s="15" t="s">
        <v>18</v>
      </c>
      <c r="E7" s="15">
        <v>4</v>
      </c>
      <c r="F7" s="15" t="s">
        <v>1</v>
      </c>
      <c r="G7" s="15">
        <v>10</v>
      </c>
      <c r="H7" s="15" t="s">
        <v>19</v>
      </c>
      <c r="I7" s="15">
        <v>1</v>
      </c>
    </row>
    <row r="8" spans="1:20" ht="16.8" customHeight="1" x14ac:dyDescent="0.3">
      <c r="D8" s="15" t="s">
        <v>20</v>
      </c>
      <c r="E8" s="15">
        <v>24</v>
      </c>
      <c r="F8" s="15" t="s">
        <v>21</v>
      </c>
      <c r="G8" s="15">
        <v>2</v>
      </c>
      <c r="H8" s="15"/>
      <c r="I8" s="15"/>
    </row>
    <row r="9" spans="1:20" ht="16.8" customHeight="1" x14ac:dyDescent="0.3">
      <c r="D9" s="10"/>
    </row>
    <row r="10" spans="1:20" ht="16.8" customHeight="1" x14ac:dyDescent="0.3">
      <c r="B10" s="13" t="s">
        <v>37</v>
      </c>
      <c r="E10" s="10" t="s">
        <v>36</v>
      </c>
    </row>
    <row r="11" spans="1:20" ht="16.8" customHeight="1" x14ac:dyDescent="0.3">
      <c r="B11" s="13" t="s">
        <v>17</v>
      </c>
      <c r="D11" s="10"/>
      <c r="E11" s="8" t="s">
        <v>39</v>
      </c>
    </row>
    <row r="12" spans="1:20" x14ac:dyDescent="0.3">
      <c r="N12" s="10"/>
    </row>
    <row r="13" spans="1:20" ht="14.4" customHeight="1" x14ac:dyDescent="0.25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5" spans="1:20" x14ac:dyDescent="0.3">
      <c r="A15" s="6"/>
    </row>
    <row r="16" spans="1:20" x14ac:dyDescent="0.3">
      <c r="A16" s="1"/>
      <c r="B16" s="1"/>
      <c r="D16" s="30" t="s">
        <v>6</v>
      </c>
      <c r="E16" s="30"/>
      <c r="F16" s="30"/>
      <c r="G16" s="30"/>
      <c r="H16" s="30"/>
      <c r="I16" s="30"/>
      <c r="J16" s="30"/>
      <c r="M16" s="30" t="s">
        <v>6</v>
      </c>
      <c r="N16" s="30"/>
      <c r="O16" s="30"/>
      <c r="P16" s="30"/>
      <c r="Q16" s="30"/>
      <c r="R16" s="30"/>
      <c r="S16" s="30"/>
      <c r="T16" s="30"/>
    </row>
    <row r="17" spans="1:20" x14ac:dyDescent="0.3">
      <c r="A17"/>
      <c r="B17" s="1"/>
      <c r="C17" s="2" t="s">
        <v>8</v>
      </c>
      <c r="D17" s="2">
        <v>5</v>
      </c>
      <c r="E17" s="2">
        <v>4.5</v>
      </c>
      <c r="F17" s="2">
        <v>4</v>
      </c>
      <c r="G17" s="2">
        <v>3.5</v>
      </c>
      <c r="H17" s="2">
        <v>3</v>
      </c>
      <c r="I17" s="2">
        <v>2.5</v>
      </c>
      <c r="J17" s="2">
        <v>2</v>
      </c>
      <c r="L17" s="1"/>
      <c r="M17" s="2" t="s">
        <v>16</v>
      </c>
      <c r="N17" s="2">
        <v>5</v>
      </c>
      <c r="O17" s="2">
        <v>4.5</v>
      </c>
      <c r="P17" s="2">
        <v>4</v>
      </c>
      <c r="Q17" s="2">
        <v>3.5</v>
      </c>
      <c r="R17" s="2">
        <v>3</v>
      </c>
      <c r="S17" s="2">
        <v>2.5</v>
      </c>
      <c r="T17" s="2">
        <v>2</v>
      </c>
    </row>
    <row r="18" spans="1:20" ht="27.6" x14ac:dyDescent="0.3">
      <c r="A18"/>
      <c r="B18" s="7" t="s">
        <v>7</v>
      </c>
      <c r="C18" s="4">
        <v>3.1</v>
      </c>
      <c r="D18" s="4">
        <v>3.12</v>
      </c>
      <c r="E18" s="4">
        <v>3.7</v>
      </c>
      <c r="F18" s="4">
        <v>3.71</v>
      </c>
      <c r="G18" s="4">
        <v>3.1</v>
      </c>
      <c r="H18" s="4">
        <v>2.7</v>
      </c>
      <c r="I18" s="4">
        <v>2.5</v>
      </c>
      <c r="J18" s="4">
        <v>2.4</v>
      </c>
      <c r="L18" s="9" t="s">
        <v>15</v>
      </c>
      <c r="M18" s="11">
        <f t="shared" ref="M18:R18" si="0">($C$3/$C$4)*(($C$4+$C$5)*$E$3/C18)-$C$3-$E$4</f>
        <v>13492150.537634408</v>
      </c>
      <c r="N18" s="11">
        <f t="shared" si="0"/>
        <v>13404957.264957264</v>
      </c>
      <c r="O18" s="11">
        <f t="shared" si="0"/>
        <v>11286396.396396395</v>
      </c>
      <c r="P18" s="11">
        <f t="shared" si="0"/>
        <v>11255678.346810423</v>
      </c>
      <c r="Q18" s="11">
        <f t="shared" si="0"/>
        <v>13492150.537634408</v>
      </c>
      <c r="R18" s="11">
        <f t="shared" si="0"/>
        <v>15507283.950617282</v>
      </c>
      <c r="S18" s="11">
        <f t="shared" ref="S18" si="1">($C$3/$C$4)*(($C$4+$C$5)*$E$3/I18)-$C$3-$E$4</f>
        <v>16756666.666666664</v>
      </c>
      <c r="T18" s="11">
        <f>($C$3/$C$4)*(($C$4+$C$5)*$E$3/J18)-$C$3-$E$4</f>
        <v>17459444.444444444</v>
      </c>
    </row>
    <row r="19" spans="1:20" x14ac:dyDescent="0.3">
      <c r="A19"/>
      <c r="B19"/>
      <c r="C19"/>
      <c r="D19"/>
      <c r="E19"/>
      <c r="F19"/>
      <c r="G19"/>
      <c r="H19"/>
      <c r="L19" s="9" t="s">
        <v>9</v>
      </c>
      <c r="M19" s="4">
        <f t="shared" ref="M19:R19" si="2">(M18-$M$18)/$M$18</f>
        <v>0</v>
      </c>
      <c r="N19" s="4">
        <f t="shared" si="2"/>
        <v>-6.4625185165204744E-3</v>
      </c>
      <c r="O19" s="4">
        <f t="shared" si="2"/>
        <v>-0.16348425220170648</v>
      </c>
      <c r="P19" s="4">
        <f t="shared" si="2"/>
        <v>-0.16576098707064293</v>
      </c>
      <c r="Q19" s="4">
        <f t="shared" si="2"/>
        <v>0</v>
      </c>
      <c r="R19" s="4">
        <f t="shared" si="2"/>
        <v>0.14935598349291684</v>
      </c>
      <c r="S19" s="4">
        <f t="shared" ref="S19:T19" si="3">(S18-$M$18)/$M$18</f>
        <v>0.24195669325852534</v>
      </c>
      <c r="T19" s="4">
        <f t="shared" si="3"/>
        <v>0.29404459250168025</v>
      </c>
    </row>
    <row r="20" spans="1:20" x14ac:dyDescent="0.3">
      <c r="A20"/>
      <c r="C20" s="1"/>
      <c r="D20" s="1"/>
      <c r="E20" s="1"/>
      <c r="F20" s="1"/>
      <c r="G20" s="1"/>
      <c r="H20" s="1"/>
    </row>
    <row r="21" spans="1:20" x14ac:dyDescent="0.3">
      <c r="A21"/>
      <c r="B21"/>
      <c r="C21"/>
      <c r="D21"/>
      <c r="E21"/>
      <c r="F21"/>
      <c r="G21"/>
      <c r="H21"/>
      <c r="I21"/>
      <c r="L21"/>
      <c r="M21"/>
      <c r="N21"/>
      <c r="O21"/>
      <c r="P21"/>
      <c r="Q21"/>
      <c r="R21"/>
    </row>
    <row r="22" spans="1:20" x14ac:dyDescent="0.3">
      <c r="A22"/>
      <c r="B22"/>
      <c r="C22"/>
      <c r="D22"/>
      <c r="E22"/>
      <c r="F22"/>
      <c r="G22"/>
      <c r="H22"/>
      <c r="I22"/>
      <c r="L22"/>
      <c r="M22"/>
      <c r="N22"/>
      <c r="O22"/>
      <c r="P22"/>
      <c r="Q22"/>
      <c r="R22"/>
    </row>
    <row r="25" spans="1:20" ht="14.4" customHeight="1" x14ac:dyDescent="0.25">
      <c r="A25" s="35" t="s">
        <v>27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8" spans="1:20" x14ac:dyDescent="0.3">
      <c r="A28" s="1"/>
      <c r="B28" s="1"/>
      <c r="D28" s="30" t="s">
        <v>6</v>
      </c>
      <c r="E28" s="30"/>
      <c r="F28" s="30"/>
      <c r="G28" s="30"/>
      <c r="H28" s="30"/>
      <c r="I28" s="30"/>
      <c r="J28" s="30"/>
      <c r="N28" s="31" t="s">
        <v>6</v>
      </c>
      <c r="O28" s="32"/>
      <c r="P28" s="32"/>
      <c r="Q28" s="32"/>
      <c r="R28" s="32"/>
      <c r="S28" s="32"/>
      <c r="T28" s="32"/>
    </row>
    <row r="29" spans="1:20" x14ac:dyDescent="0.3">
      <c r="A29"/>
      <c r="B29" s="1"/>
      <c r="C29" s="2" t="s">
        <v>8</v>
      </c>
      <c r="D29" s="2">
        <v>5</v>
      </c>
      <c r="E29" s="2">
        <v>4.5</v>
      </c>
      <c r="F29" s="2">
        <v>4</v>
      </c>
      <c r="G29" s="2">
        <v>3.5</v>
      </c>
      <c r="H29" s="2">
        <v>3</v>
      </c>
      <c r="I29" s="2">
        <v>2.5</v>
      </c>
      <c r="J29" s="2">
        <v>2</v>
      </c>
      <c r="L29" s="1"/>
      <c r="M29" s="2" t="s">
        <v>16</v>
      </c>
      <c r="N29" s="2">
        <v>5</v>
      </c>
      <c r="O29" s="2">
        <v>4.5</v>
      </c>
      <c r="P29" s="2">
        <v>4</v>
      </c>
      <c r="Q29" s="2">
        <v>3.5</v>
      </c>
      <c r="R29" s="2">
        <v>3</v>
      </c>
      <c r="S29" s="2">
        <v>2.5</v>
      </c>
      <c r="T29" s="2">
        <v>2</v>
      </c>
    </row>
    <row r="30" spans="1:20" ht="27.6" x14ac:dyDescent="0.3">
      <c r="A30"/>
      <c r="B30" s="7" t="s">
        <v>7</v>
      </c>
      <c r="C30" s="4">
        <v>3.9</v>
      </c>
      <c r="D30" s="4">
        <v>4</v>
      </c>
      <c r="E30" s="4">
        <v>4.08</v>
      </c>
      <c r="F30" s="4">
        <v>4</v>
      </c>
      <c r="G30" s="4">
        <v>4.1500000000000004</v>
      </c>
      <c r="H30" s="4">
        <v>4.2</v>
      </c>
      <c r="I30" s="17">
        <v>4.2</v>
      </c>
      <c r="J30" s="17">
        <v>4.3</v>
      </c>
      <c r="L30" s="9" t="s">
        <v>15</v>
      </c>
      <c r="M30" s="11">
        <f t="shared" ref="M30:R30" si="4">($C$3/$C$4)*(($C$4+$C$5)*$E$3/C30)-$C$3-$E$4</f>
        <v>10701965.811965812</v>
      </c>
      <c r="N30" s="11">
        <f t="shared" si="4"/>
        <v>10431666.666666666</v>
      </c>
      <c r="O30" s="11">
        <f t="shared" si="4"/>
        <v>10224967.320261437</v>
      </c>
      <c r="P30" s="11">
        <f t="shared" si="4"/>
        <v>10431666.666666666</v>
      </c>
      <c r="Q30" s="11">
        <f t="shared" si="4"/>
        <v>10050642.570281124</v>
      </c>
      <c r="R30" s="11">
        <f t="shared" si="4"/>
        <v>9929682.5396825392</v>
      </c>
      <c r="S30" s="11">
        <f t="shared" ref="S30:T30" si="5">($C$3/$C$4)*(($C$4+$C$5)*$E$3/I30)-$C$3-$E$4</f>
        <v>9929682.5396825392</v>
      </c>
      <c r="T30" s="11">
        <f t="shared" si="5"/>
        <v>9696201.5503875967</v>
      </c>
    </row>
    <row r="31" spans="1:20" x14ac:dyDescent="0.3">
      <c r="A31"/>
      <c r="B31"/>
      <c r="C31"/>
      <c r="D31"/>
      <c r="E31"/>
      <c r="F31"/>
      <c r="G31"/>
      <c r="H31"/>
      <c r="L31" s="9" t="s">
        <v>9</v>
      </c>
      <c r="M31" s="4">
        <f t="shared" ref="M31:R31" si="6">(M30-$M$30)/$M$30</f>
        <v>0</v>
      </c>
      <c r="N31" s="4">
        <f t="shared" si="6"/>
        <v>-2.5256962136519432E-2</v>
      </c>
      <c r="O31" s="4">
        <f t="shared" si="6"/>
        <v>-4.4571109652681289E-2</v>
      </c>
      <c r="P31" s="4">
        <f t="shared" si="6"/>
        <v>-2.5256962136519432E-2</v>
      </c>
      <c r="Q31" s="4">
        <f t="shared" si="6"/>
        <v>-6.0860149726552772E-2</v>
      </c>
      <c r="R31" s="4">
        <f t="shared" si="6"/>
        <v>-7.2162748961483961E-2</v>
      </c>
      <c r="S31" s="4">
        <f t="shared" ref="S31:T31" si="7">(S30-$M$30)/$M$30</f>
        <v>-7.2162748961483961E-2</v>
      </c>
      <c r="T31" s="4">
        <f t="shared" si="7"/>
        <v>-9.3979393996351163E-2</v>
      </c>
    </row>
    <row r="32" spans="1:20" x14ac:dyDescent="0.3">
      <c r="A32" s="6"/>
      <c r="C32" s="1"/>
      <c r="D32" s="1"/>
      <c r="E32" s="1"/>
      <c r="F32" s="1"/>
      <c r="G32" s="1"/>
      <c r="H32" s="1"/>
    </row>
    <row r="33" spans="1:18" x14ac:dyDescent="0.3">
      <c r="A33"/>
      <c r="B33"/>
      <c r="C33"/>
      <c r="D33"/>
      <c r="E33"/>
      <c r="F33"/>
      <c r="G33"/>
      <c r="H33"/>
      <c r="I33"/>
      <c r="L33"/>
      <c r="M33"/>
      <c r="N33"/>
      <c r="O33"/>
      <c r="P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L34"/>
      <c r="M34"/>
      <c r="N34"/>
      <c r="O34"/>
      <c r="P34"/>
      <c r="Q34"/>
      <c r="R34"/>
    </row>
  </sheetData>
  <mergeCells count="8">
    <mergeCell ref="D28:J28"/>
    <mergeCell ref="N28:T28"/>
    <mergeCell ref="A1:T1"/>
    <mergeCell ref="B7:C7"/>
    <mergeCell ref="A13:T13"/>
    <mergeCell ref="D16:J16"/>
    <mergeCell ref="M16:T16"/>
    <mergeCell ref="A25:T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02AE-EE0C-4329-BC23-65D911243CAC}">
  <dimension ref="A1:T34"/>
  <sheetViews>
    <sheetView zoomScale="85" zoomScaleNormal="85" workbookViewId="0">
      <selection activeCell="D7" sqref="D7:I8"/>
    </sheetView>
  </sheetViews>
  <sheetFormatPr baseColWidth="10" defaultColWidth="11.5546875" defaultRowHeight="14.4" x14ac:dyDescent="0.3"/>
  <cols>
    <col min="1" max="2" width="11.5546875" style="8"/>
    <col min="3" max="3" width="14.44140625" style="8" customWidth="1"/>
    <col min="4" max="9" width="11.5546875" style="8"/>
    <col min="12" max="16384" width="11.5546875" style="8"/>
  </cols>
  <sheetData>
    <row r="1" spans="1:20" ht="14.4" customHeight="1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B2" s="13" t="s">
        <v>35</v>
      </c>
    </row>
    <row r="3" spans="1:20" x14ac:dyDescent="0.3">
      <c r="B3" s="10" t="s">
        <v>10</v>
      </c>
      <c r="C3" s="10">
        <v>100000</v>
      </c>
      <c r="D3" s="10" t="s">
        <v>11</v>
      </c>
      <c r="E3" s="8">
        <v>5</v>
      </c>
    </row>
    <row r="4" spans="1:20" x14ac:dyDescent="0.3">
      <c r="B4" s="10" t="s">
        <v>12</v>
      </c>
      <c r="C4" s="10">
        <v>1200</v>
      </c>
      <c r="D4" s="10" t="s">
        <v>13</v>
      </c>
      <c r="E4" s="8">
        <f>10*1000</f>
        <v>10000</v>
      </c>
    </row>
    <row r="5" spans="1:20" ht="16.8" customHeight="1" x14ac:dyDescent="0.3">
      <c r="B5" s="8" t="s">
        <v>14</v>
      </c>
      <c r="C5" s="8">
        <v>100000</v>
      </c>
      <c r="D5" s="10"/>
    </row>
    <row r="6" spans="1:20" ht="16.8" customHeight="1" x14ac:dyDescent="0.3">
      <c r="D6" s="10"/>
    </row>
    <row r="7" spans="1:20" ht="16.8" customHeight="1" x14ac:dyDescent="0.3">
      <c r="B7" s="34" t="s">
        <v>40</v>
      </c>
      <c r="C7" s="34"/>
      <c r="D7" s="15" t="s">
        <v>18</v>
      </c>
      <c r="E7" s="15">
        <v>4</v>
      </c>
      <c r="F7" s="15" t="s">
        <v>1</v>
      </c>
      <c r="G7" s="15">
        <v>10</v>
      </c>
      <c r="H7" s="15" t="s">
        <v>19</v>
      </c>
      <c r="I7" s="15">
        <v>1</v>
      </c>
    </row>
    <row r="8" spans="1:20" ht="16.8" customHeight="1" x14ac:dyDescent="0.3">
      <c r="D8" s="15" t="s">
        <v>20</v>
      </c>
      <c r="E8" s="15">
        <v>24</v>
      </c>
      <c r="F8" s="15" t="s">
        <v>21</v>
      </c>
      <c r="G8" s="15">
        <v>2</v>
      </c>
      <c r="H8" s="15"/>
      <c r="I8" s="15"/>
    </row>
    <row r="9" spans="1:20" ht="16.8" customHeight="1" x14ac:dyDescent="0.3">
      <c r="D9" s="10"/>
    </row>
    <row r="10" spans="1:20" ht="16.8" customHeight="1" x14ac:dyDescent="0.3">
      <c r="B10" s="13" t="s">
        <v>37</v>
      </c>
      <c r="E10" s="10" t="s">
        <v>36</v>
      </c>
    </row>
    <row r="11" spans="1:20" ht="16.8" customHeight="1" x14ac:dyDescent="0.3">
      <c r="B11" s="13" t="s">
        <v>17</v>
      </c>
      <c r="D11" s="10"/>
      <c r="E11" s="8" t="s">
        <v>39</v>
      </c>
    </row>
    <row r="12" spans="1:20" x14ac:dyDescent="0.3">
      <c r="N12" s="10"/>
    </row>
    <row r="13" spans="1:20" ht="14.4" customHeight="1" x14ac:dyDescent="0.25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5" spans="1:20" x14ac:dyDescent="0.3">
      <c r="A15" s="6"/>
    </row>
    <row r="16" spans="1:20" x14ac:dyDescent="0.3">
      <c r="A16" s="1"/>
      <c r="B16" s="1"/>
      <c r="D16" s="30" t="s">
        <v>6</v>
      </c>
      <c r="E16" s="30"/>
      <c r="F16" s="30"/>
      <c r="G16" s="30"/>
      <c r="H16" s="30"/>
      <c r="I16" s="30"/>
      <c r="J16" s="30"/>
      <c r="M16" s="30" t="s">
        <v>6</v>
      </c>
      <c r="N16" s="30"/>
      <c r="O16" s="30"/>
      <c r="P16" s="30"/>
      <c r="Q16" s="30"/>
      <c r="R16" s="30"/>
      <c r="S16" s="30"/>
      <c r="T16" s="30"/>
    </row>
    <row r="17" spans="1:20" x14ac:dyDescent="0.3">
      <c r="A17"/>
      <c r="B17" s="1"/>
      <c r="C17" s="2" t="s">
        <v>8</v>
      </c>
      <c r="D17" s="2">
        <v>5</v>
      </c>
      <c r="E17" s="2">
        <v>4.5</v>
      </c>
      <c r="F17" s="2">
        <v>4</v>
      </c>
      <c r="G17" s="2">
        <v>3.5</v>
      </c>
      <c r="H17" s="2">
        <v>3</v>
      </c>
      <c r="I17" s="2">
        <v>2.5</v>
      </c>
      <c r="J17" s="2">
        <v>2</v>
      </c>
      <c r="L17" s="1"/>
      <c r="M17" s="2" t="s">
        <v>16</v>
      </c>
      <c r="N17" s="2">
        <v>5</v>
      </c>
      <c r="O17" s="2">
        <v>4.5</v>
      </c>
      <c r="P17" s="2">
        <v>4</v>
      </c>
      <c r="Q17" s="2">
        <v>3.5</v>
      </c>
      <c r="R17" s="2">
        <v>3</v>
      </c>
      <c r="S17" s="2">
        <v>2.5</v>
      </c>
      <c r="T17" s="2">
        <v>2</v>
      </c>
    </row>
    <row r="18" spans="1:20" ht="27.6" x14ac:dyDescent="0.3">
      <c r="A18"/>
      <c r="B18" s="7" t="s">
        <v>7</v>
      </c>
      <c r="C18" s="4">
        <v>4.4000000000000004</v>
      </c>
      <c r="D18" s="4">
        <v>4.4000000000000004</v>
      </c>
      <c r="E18" s="4">
        <v>4.4000000000000004</v>
      </c>
      <c r="F18" s="4">
        <v>4.4000000000000004</v>
      </c>
      <c r="G18" s="4">
        <v>4.4000000000000004</v>
      </c>
      <c r="H18" s="4">
        <v>4.4000000000000004</v>
      </c>
      <c r="I18" s="4">
        <v>4.3</v>
      </c>
      <c r="J18" s="4">
        <v>4.28</v>
      </c>
      <c r="L18" s="9" t="s">
        <v>15</v>
      </c>
      <c r="M18" s="11">
        <f t="shared" ref="M18:R18" si="0">($C$3/$C$4)*(($C$4+$C$5)*$E$3/C18)-$C$3-$E$4</f>
        <v>9473333.3333333321</v>
      </c>
      <c r="N18" s="11">
        <f t="shared" si="0"/>
        <v>9473333.3333333321</v>
      </c>
      <c r="O18" s="11">
        <f t="shared" si="0"/>
        <v>9473333.3333333321</v>
      </c>
      <c r="P18" s="11">
        <f t="shared" si="0"/>
        <v>9473333.3333333321</v>
      </c>
      <c r="Q18" s="11">
        <f t="shared" si="0"/>
        <v>9473333.3333333321</v>
      </c>
      <c r="R18" s="11">
        <f t="shared" si="0"/>
        <v>9473333.3333333321</v>
      </c>
      <c r="S18" s="11">
        <f t="shared" ref="S18" si="1">($C$3/$C$4)*(($C$4+$C$5)*$E$3/I18)-$C$3-$E$4</f>
        <v>9696201.5503875967</v>
      </c>
      <c r="T18" s="11">
        <f>($C$3/$C$4)*(($C$4+$C$5)*$E$3/J18)-$C$3-$E$4</f>
        <v>9742024.9221183788</v>
      </c>
    </row>
    <row r="19" spans="1:20" x14ac:dyDescent="0.3">
      <c r="A19"/>
      <c r="B19"/>
      <c r="C19"/>
      <c r="D19"/>
      <c r="E19"/>
      <c r="F19"/>
      <c r="G19"/>
      <c r="H19"/>
      <c r="L19" s="9" t="s">
        <v>9</v>
      </c>
      <c r="M19" s="4">
        <f t="shared" ref="M19:R19" si="2">(M18-$M$18)/$M$18</f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ref="S19:T19" si="3">(S18-$M$18)/$M$18</f>
        <v>2.3525849794609217E-2</v>
      </c>
      <c r="T19" s="4">
        <f t="shared" si="3"/>
        <v>2.8362940406584807E-2</v>
      </c>
    </row>
    <row r="20" spans="1:20" x14ac:dyDescent="0.3">
      <c r="A20"/>
      <c r="C20" s="1"/>
      <c r="D20" s="1"/>
      <c r="E20" s="1"/>
      <c r="F20" s="1"/>
      <c r="G20" s="1"/>
      <c r="H20" s="1"/>
    </row>
    <row r="21" spans="1:20" x14ac:dyDescent="0.3">
      <c r="A21"/>
      <c r="B21"/>
      <c r="C21"/>
      <c r="D21"/>
      <c r="E21"/>
      <c r="F21"/>
      <c r="G21"/>
      <c r="H21"/>
      <c r="I21"/>
      <c r="L21"/>
      <c r="M21"/>
      <c r="N21"/>
      <c r="O21"/>
      <c r="P21"/>
      <c r="Q21"/>
      <c r="R21"/>
    </row>
    <row r="22" spans="1:20" x14ac:dyDescent="0.3">
      <c r="A22"/>
      <c r="B22"/>
      <c r="C22"/>
      <c r="D22"/>
      <c r="E22"/>
      <c r="F22"/>
      <c r="G22"/>
      <c r="H22"/>
      <c r="I22"/>
      <c r="L22"/>
      <c r="M22"/>
      <c r="N22"/>
      <c r="O22"/>
      <c r="P22"/>
      <c r="Q22"/>
      <c r="R22"/>
    </row>
    <row r="25" spans="1:20" ht="14.4" customHeight="1" x14ac:dyDescent="0.25">
      <c r="A25" s="35" t="s">
        <v>27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8" spans="1:20" x14ac:dyDescent="0.3">
      <c r="A28" s="1"/>
      <c r="B28" s="1"/>
      <c r="D28" s="30" t="s">
        <v>6</v>
      </c>
      <c r="E28" s="30"/>
      <c r="F28" s="30"/>
      <c r="G28" s="30"/>
      <c r="H28" s="30"/>
      <c r="I28" s="30"/>
      <c r="J28" s="30"/>
      <c r="N28" s="31" t="s">
        <v>6</v>
      </c>
      <c r="O28" s="32"/>
      <c r="P28" s="32"/>
      <c r="Q28" s="32"/>
      <c r="R28" s="32"/>
      <c r="S28" s="32"/>
      <c r="T28" s="32"/>
    </row>
    <row r="29" spans="1:20" x14ac:dyDescent="0.3">
      <c r="A29"/>
      <c r="B29" s="1"/>
      <c r="C29" s="2" t="s">
        <v>8</v>
      </c>
      <c r="D29" s="2">
        <v>5</v>
      </c>
      <c r="E29" s="2">
        <v>4.5</v>
      </c>
      <c r="F29" s="2">
        <v>4</v>
      </c>
      <c r="G29" s="2">
        <v>3.5</v>
      </c>
      <c r="H29" s="2">
        <v>3</v>
      </c>
      <c r="I29" s="2">
        <v>2.5</v>
      </c>
      <c r="J29" s="2">
        <v>2</v>
      </c>
      <c r="L29" s="1"/>
      <c r="M29" s="2" t="s">
        <v>16</v>
      </c>
      <c r="N29" s="2">
        <v>5</v>
      </c>
      <c r="O29" s="2">
        <v>4.5</v>
      </c>
      <c r="P29" s="2">
        <v>4</v>
      </c>
      <c r="Q29" s="2">
        <v>3.5</v>
      </c>
      <c r="R29" s="2">
        <v>3</v>
      </c>
      <c r="S29" s="2">
        <v>2.5</v>
      </c>
      <c r="T29" s="2">
        <v>2</v>
      </c>
    </row>
    <row r="30" spans="1:20" ht="27.6" x14ac:dyDescent="0.3">
      <c r="A30"/>
      <c r="B30" s="7" t="s">
        <v>7</v>
      </c>
      <c r="C30" s="4">
        <v>4</v>
      </c>
      <c r="D30" s="4">
        <v>3.96</v>
      </c>
      <c r="E30" s="4">
        <v>3.97</v>
      </c>
      <c r="F30" s="4">
        <v>3.97</v>
      </c>
      <c r="G30" s="4">
        <v>3.97</v>
      </c>
      <c r="H30" s="4">
        <v>4.1399999999999997</v>
      </c>
      <c r="I30" s="17">
        <v>4.1399999999999997</v>
      </c>
      <c r="J30" s="17">
        <v>4.1399999999999997</v>
      </c>
      <c r="L30" s="9" t="s">
        <v>15</v>
      </c>
      <c r="M30" s="11">
        <f t="shared" ref="M30:R30" si="4">($C$3/$C$4)*(($C$4+$C$5)*$E$3/C30)-$C$3-$E$4</f>
        <v>10431666.666666666</v>
      </c>
      <c r="N30" s="11">
        <f t="shared" si="4"/>
        <v>10538148.148148147</v>
      </c>
      <c r="O30" s="11">
        <f t="shared" si="4"/>
        <v>10511326.616288831</v>
      </c>
      <c r="P30" s="11">
        <f t="shared" si="4"/>
        <v>10511326.616288831</v>
      </c>
      <c r="Q30" s="11">
        <f t="shared" si="4"/>
        <v>10511326.616288831</v>
      </c>
      <c r="R30" s="11">
        <f t="shared" si="4"/>
        <v>10075185.185185185</v>
      </c>
      <c r="S30" s="11">
        <f t="shared" ref="S30:T30" si="5">($C$3/$C$4)*(($C$4+$C$5)*$E$3/I30)-$C$3-$E$4</f>
        <v>10075185.185185185</v>
      </c>
      <c r="T30" s="11">
        <f t="shared" si="5"/>
        <v>10075185.185185185</v>
      </c>
    </row>
    <row r="31" spans="1:20" x14ac:dyDescent="0.3">
      <c r="A31"/>
      <c r="B31"/>
      <c r="C31"/>
      <c r="D31"/>
      <c r="E31"/>
      <c r="F31"/>
      <c r="G31"/>
      <c r="H31"/>
      <c r="L31" s="9" t="s">
        <v>9</v>
      </c>
      <c r="M31" s="4">
        <f t="shared" ref="M31:R31" si="6">(M30-$M$30)/$M$30</f>
        <v>0</v>
      </c>
      <c r="N31" s="4">
        <f t="shared" si="6"/>
        <v>1.0207523388542708E-2</v>
      </c>
      <c r="O31" s="4">
        <f t="shared" si="6"/>
        <v>7.6363588070457343E-3</v>
      </c>
      <c r="P31" s="4">
        <f t="shared" si="6"/>
        <v>7.6363588070457343E-3</v>
      </c>
      <c r="Q31" s="4">
        <f t="shared" si="6"/>
        <v>7.6363588070457343E-3</v>
      </c>
      <c r="R31" s="4">
        <f t="shared" si="6"/>
        <v>-3.4173013083382144E-2</v>
      </c>
      <c r="S31" s="4">
        <f t="shared" ref="S31:T31" si="7">(S30-$M$30)/$M$30</f>
        <v>-3.4173013083382144E-2</v>
      </c>
      <c r="T31" s="4">
        <f t="shared" si="7"/>
        <v>-3.4173013083382144E-2</v>
      </c>
    </row>
    <row r="32" spans="1:20" x14ac:dyDescent="0.3">
      <c r="A32" s="6"/>
      <c r="C32" s="1"/>
      <c r="D32" s="1"/>
      <c r="E32" s="1"/>
      <c r="F32" s="1"/>
      <c r="G32" s="1"/>
      <c r="H32" s="1"/>
    </row>
    <row r="33" spans="1:18" x14ac:dyDescent="0.3">
      <c r="A33"/>
      <c r="B33"/>
      <c r="C33"/>
      <c r="D33"/>
      <c r="E33"/>
      <c r="F33"/>
      <c r="G33"/>
      <c r="H33"/>
      <c r="I33"/>
      <c r="L33"/>
      <c r="M33"/>
      <c r="N33"/>
      <c r="O33"/>
      <c r="P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L34"/>
      <c r="M34"/>
      <c r="N34"/>
      <c r="O34"/>
      <c r="P34"/>
      <c r="Q34"/>
      <c r="R34"/>
    </row>
  </sheetData>
  <mergeCells count="8">
    <mergeCell ref="D28:J28"/>
    <mergeCell ref="N28:T28"/>
    <mergeCell ref="B7:C7"/>
    <mergeCell ref="A1:T1"/>
    <mergeCell ref="A13:T13"/>
    <mergeCell ref="D16:J16"/>
    <mergeCell ref="M16:T16"/>
    <mergeCell ref="A25:T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DD08-7CD7-4791-81C4-82FC5283B531}">
  <dimension ref="A1:T34"/>
  <sheetViews>
    <sheetView zoomScale="85" zoomScaleNormal="85" workbookViewId="0">
      <selection activeCell="D7" sqref="D7:I8"/>
    </sheetView>
  </sheetViews>
  <sheetFormatPr baseColWidth="10" defaultColWidth="11.5546875" defaultRowHeight="14.4" x14ac:dyDescent="0.3"/>
  <cols>
    <col min="1" max="2" width="11.5546875" style="8"/>
    <col min="3" max="3" width="16.109375" style="8" customWidth="1"/>
    <col min="4" max="9" width="11.5546875" style="8"/>
    <col min="12" max="16384" width="11.5546875" style="8"/>
  </cols>
  <sheetData>
    <row r="1" spans="1:20" ht="14.4" customHeight="1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B2" s="13" t="s">
        <v>35</v>
      </c>
    </row>
    <row r="3" spans="1:20" x14ac:dyDescent="0.3">
      <c r="B3" s="10" t="s">
        <v>10</v>
      </c>
      <c r="C3" s="10">
        <v>100000</v>
      </c>
      <c r="D3" s="10" t="s">
        <v>11</v>
      </c>
      <c r="E3" s="8">
        <v>5</v>
      </c>
    </row>
    <row r="4" spans="1:20" x14ac:dyDescent="0.3">
      <c r="B4" s="10" t="s">
        <v>12</v>
      </c>
      <c r="C4" s="10">
        <v>1200</v>
      </c>
      <c r="D4" s="10" t="s">
        <v>13</v>
      </c>
      <c r="E4" s="8">
        <f>10*1000</f>
        <v>10000</v>
      </c>
    </row>
    <row r="5" spans="1:20" ht="16.8" customHeight="1" x14ac:dyDescent="0.3">
      <c r="B5" s="8" t="s">
        <v>14</v>
      </c>
      <c r="C5" s="8">
        <v>100000</v>
      </c>
      <c r="D5" s="10"/>
    </row>
    <row r="6" spans="1:20" ht="16.8" customHeight="1" x14ac:dyDescent="0.3">
      <c r="D6" s="10"/>
    </row>
    <row r="7" spans="1:20" ht="16.8" customHeight="1" x14ac:dyDescent="0.3">
      <c r="B7" s="34" t="s">
        <v>40</v>
      </c>
      <c r="C7" s="34"/>
      <c r="D7" s="15" t="s">
        <v>18</v>
      </c>
      <c r="E7" s="15">
        <v>4</v>
      </c>
      <c r="F7" s="15" t="s">
        <v>1</v>
      </c>
      <c r="G7" s="15">
        <v>10</v>
      </c>
      <c r="H7" s="15" t="s">
        <v>19</v>
      </c>
      <c r="I7" s="15">
        <v>1</v>
      </c>
    </row>
    <row r="8" spans="1:20" ht="16.8" customHeight="1" x14ac:dyDescent="0.3">
      <c r="D8" s="15" t="s">
        <v>20</v>
      </c>
      <c r="E8" s="15">
        <v>24</v>
      </c>
      <c r="F8" s="15" t="s">
        <v>21</v>
      </c>
      <c r="G8" s="15">
        <v>2</v>
      </c>
      <c r="H8" s="15"/>
      <c r="I8" s="15"/>
    </row>
    <row r="9" spans="1:20" ht="16.8" customHeight="1" x14ac:dyDescent="0.3">
      <c r="D9" s="10"/>
    </row>
    <row r="10" spans="1:20" ht="16.8" customHeight="1" x14ac:dyDescent="0.3">
      <c r="B10" s="13" t="s">
        <v>37</v>
      </c>
      <c r="E10" s="10" t="s">
        <v>36</v>
      </c>
    </row>
    <row r="11" spans="1:20" ht="16.8" customHeight="1" x14ac:dyDescent="0.3">
      <c r="B11" s="13" t="s">
        <v>17</v>
      </c>
      <c r="D11" s="10"/>
      <c r="E11" s="8" t="s">
        <v>39</v>
      </c>
    </row>
    <row r="12" spans="1:20" x14ac:dyDescent="0.3">
      <c r="N12" s="10"/>
    </row>
    <row r="13" spans="1:20" ht="14.4" customHeight="1" x14ac:dyDescent="0.25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5" spans="1:20" x14ac:dyDescent="0.3">
      <c r="A15" s="6"/>
    </row>
    <row r="16" spans="1:20" x14ac:dyDescent="0.3">
      <c r="A16" s="1"/>
      <c r="B16" s="1"/>
      <c r="D16" s="30" t="s">
        <v>6</v>
      </c>
      <c r="E16" s="30"/>
      <c r="F16" s="30"/>
      <c r="G16" s="30"/>
      <c r="H16" s="30"/>
      <c r="I16" s="30"/>
      <c r="J16" s="30"/>
      <c r="M16" s="30" t="s">
        <v>6</v>
      </c>
      <c r="N16" s="30"/>
      <c r="O16" s="30"/>
      <c r="P16" s="30"/>
      <c r="Q16" s="30"/>
      <c r="R16" s="30"/>
      <c r="S16" s="30"/>
      <c r="T16" s="30"/>
    </row>
    <row r="17" spans="1:20" x14ac:dyDescent="0.3">
      <c r="A17"/>
      <c r="B17" s="1"/>
      <c r="C17" s="2" t="s">
        <v>8</v>
      </c>
      <c r="D17" s="2">
        <v>5</v>
      </c>
      <c r="E17" s="2">
        <v>4.5</v>
      </c>
      <c r="F17" s="2">
        <v>4</v>
      </c>
      <c r="G17" s="2">
        <v>3.5</v>
      </c>
      <c r="H17" s="2">
        <v>3</v>
      </c>
      <c r="I17" s="2">
        <v>2.5</v>
      </c>
      <c r="J17" s="2">
        <v>2</v>
      </c>
      <c r="L17" s="1"/>
      <c r="M17" s="2" t="s">
        <v>16</v>
      </c>
      <c r="N17" s="2">
        <v>5</v>
      </c>
      <c r="O17" s="2">
        <v>4.5</v>
      </c>
      <c r="P17" s="2">
        <v>4</v>
      </c>
      <c r="Q17" s="2">
        <v>3.5</v>
      </c>
      <c r="R17" s="2">
        <v>3</v>
      </c>
      <c r="S17" s="2">
        <v>2.5</v>
      </c>
      <c r="T17" s="2">
        <v>2</v>
      </c>
    </row>
    <row r="18" spans="1:20" ht="27.6" x14ac:dyDescent="0.3">
      <c r="A18"/>
      <c r="B18" s="7" t="s">
        <v>7</v>
      </c>
      <c r="C18" s="4">
        <v>4.5</v>
      </c>
      <c r="D18" s="4">
        <v>4.28</v>
      </c>
      <c r="E18" s="4">
        <v>4.28</v>
      </c>
      <c r="F18" s="4">
        <v>4.25</v>
      </c>
      <c r="G18" s="4">
        <v>4.1500000000000004</v>
      </c>
      <c r="H18" s="4">
        <v>4.0999999999999996</v>
      </c>
      <c r="I18" s="4">
        <v>4</v>
      </c>
      <c r="J18" s="4">
        <v>4</v>
      </c>
      <c r="L18" s="9" t="s">
        <v>15</v>
      </c>
      <c r="M18" s="11">
        <f t="shared" ref="M18:R18" si="0">($C$3/$C$4)*(($C$4+$C$5)*$E$3/C18)-$C$3-$E$4</f>
        <v>9260370.3703703694</v>
      </c>
      <c r="N18" s="11">
        <f t="shared" si="0"/>
        <v>9742024.9221183788</v>
      </c>
      <c r="O18" s="11">
        <f t="shared" si="0"/>
        <v>9742024.9221183788</v>
      </c>
      <c r="P18" s="11">
        <f t="shared" si="0"/>
        <v>9811568.6274509802</v>
      </c>
      <c r="Q18" s="11">
        <f t="shared" si="0"/>
        <v>10050642.570281124</v>
      </c>
      <c r="R18" s="11">
        <f t="shared" si="0"/>
        <v>10174552.845528455</v>
      </c>
      <c r="S18" s="11">
        <f t="shared" ref="S18" si="1">($C$3/$C$4)*(($C$4+$C$5)*$E$3/I18)-$C$3-$E$4</f>
        <v>10431666.666666666</v>
      </c>
      <c r="T18" s="11">
        <f>($C$3/$C$4)*(($C$4+$C$5)*$E$3/J18)-$C$3-$E$4</f>
        <v>10431666.666666666</v>
      </c>
    </row>
    <row r="19" spans="1:20" x14ac:dyDescent="0.3">
      <c r="A19"/>
      <c r="B19"/>
      <c r="C19"/>
      <c r="D19"/>
      <c r="E19"/>
      <c r="F19"/>
      <c r="G19"/>
      <c r="H19"/>
      <c r="L19" s="9" t="s">
        <v>9</v>
      </c>
      <c r="M19" s="4">
        <f t="shared" ref="M19:R19" si="2">(M18-$M$18)/$M$18</f>
        <v>0</v>
      </c>
      <c r="N19" s="4">
        <f t="shared" si="2"/>
        <v>5.2012450094773649E-2</v>
      </c>
      <c r="O19" s="4">
        <f t="shared" si="2"/>
        <v>5.2012450094773649E-2</v>
      </c>
      <c r="P19" s="4">
        <f t="shared" si="2"/>
        <v>5.9522269092414884E-2</v>
      </c>
      <c r="Q19" s="4">
        <f t="shared" si="2"/>
        <v>8.5339156891534498E-2</v>
      </c>
      <c r="R19" s="4">
        <f t="shared" si="2"/>
        <v>9.8719860933761255E-2</v>
      </c>
      <c r="S19" s="4">
        <f t="shared" ref="S19:T19" si="3">(S18-$M$18)/$M$18</f>
        <v>0.12648482182138149</v>
      </c>
      <c r="T19" s="4">
        <f t="shared" si="3"/>
        <v>0.12648482182138149</v>
      </c>
    </row>
    <row r="20" spans="1:20" x14ac:dyDescent="0.3">
      <c r="A20"/>
      <c r="C20" s="1"/>
      <c r="D20" s="1"/>
      <c r="E20" s="1"/>
      <c r="F20" s="1"/>
      <c r="G20" s="1"/>
      <c r="H20" s="1"/>
    </row>
    <row r="21" spans="1:20" x14ac:dyDescent="0.3">
      <c r="A21"/>
      <c r="B21"/>
      <c r="C21"/>
      <c r="D21"/>
      <c r="E21"/>
      <c r="F21"/>
      <c r="G21"/>
      <c r="H21"/>
      <c r="I21"/>
      <c r="L21"/>
      <c r="M21"/>
      <c r="N21"/>
      <c r="O21"/>
      <c r="P21"/>
      <c r="Q21"/>
      <c r="R21"/>
    </row>
    <row r="22" spans="1:20" x14ac:dyDescent="0.3">
      <c r="A22"/>
      <c r="B22"/>
      <c r="C22"/>
      <c r="D22"/>
      <c r="E22"/>
      <c r="F22"/>
      <c r="G22"/>
      <c r="H22"/>
      <c r="I22"/>
      <c r="L22"/>
      <c r="M22"/>
      <c r="N22"/>
      <c r="O22"/>
      <c r="P22"/>
      <c r="Q22"/>
      <c r="R22"/>
    </row>
    <row r="25" spans="1:20" ht="14.4" customHeight="1" x14ac:dyDescent="0.25">
      <c r="A25" s="35" t="s">
        <v>27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8" spans="1:20" x14ac:dyDescent="0.3">
      <c r="A28" s="1"/>
      <c r="B28" s="1"/>
      <c r="D28" s="30" t="s">
        <v>6</v>
      </c>
      <c r="E28" s="30"/>
      <c r="F28" s="30"/>
      <c r="G28" s="30"/>
      <c r="H28" s="30"/>
      <c r="I28" s="30"/>
      <c r="J28" s="30"/>
      <c r="N28" s="31" t="s">
        <v>6</v>
      </c>
      <c r="O28" s="32"/>
      <c r="P28" s="32"/>
      <c r="Q28" s="32"/>
      <c r="R28" s="32"/>
      <c r="S28" s="32"/>
      <c r="T28" s="32"/>
    </row>
    <row r="29" spans="1:20" x14ac:dyDescent="0.3">
      <c r="A29"/>
      <c r="B29" s="1"/>
      <c r="C29" s="2" t="s">
        <v>8</v>
      </c>
      <c r="D29" s="2">
        <v>5</v>
      </c>
      <c r="E29" s="2">
        <v>4.5</v>
      </c>
      <c r="F29" s="2">
        <v>4</v>
      </c>
      <c r="G29" s="2">
        <v>3.5</v>
      </c>
      <c r="H29" s="2">
        <v>3</v>
      </c>
      <c r="I29" s="2">
        <v>2.5</v>
      </c>
      <c r="J29" s="2">
        <v>2</v>
      </c>
      <c r="L29" s="1"/>
      <c r="M29" s="2" t="s">
        <v>16</v>
      </c>
      <c r="N29" s="2">
        <v>5</v>
      </c>
      <c r="O29" s="2">
        <v>4.5</v>
      </c>
      <c r="P29" s="2">
        <v>4</v>
      </c>
      <c r="Q29" s="2">
        <v>3.5</v>
      </c>
      <c r="R29" s="2">
        <v>3</v>
      </c>
      <c r="S29" s="2">
        <v>2.5</v>
      </c>
      <c r="T29" s="2">
        <v>2</v>
      </c>
    </row>
    <row r="30" spans="1:20" ht="27.6" x14ac:dyDescent="0.3">
      <c r="A30"/>
      <c r="B30" s="7" t="s">
        <v>7</v>
      </c>
      <c r="C30" s="4">
        <v>3.4</v>
      </c>
      <c r="D30" s="4">
        <v>3.33</v>
      </c>
      <c r="E30" s="4">
        <v>3.36</v>
      </c>
      <c r="F30" s="4">
        <v>3.34</v>
      </c>
      <c r="G30" s="4">
        <v>3.6</v>
      </c>
      <c r="H30" s="4">
        <v>3.5</v>
      </c>
      <c r="I30" s="4">
        <v>3.52</v>
      </c>
      <c r="J30" s="4">
        <v>3.55</v>
      </c>
      <c r="L30" s="9" t="s">
        <v>15</v>
      </c>
      <c r="M30" s="11">
        <f t="shared" ref="M30:R30" si="4">($C$3/$C$4)*(($C$4+$C$5)*$E$3/C30)-$C$3-$E$4</f>
        <v>12291960.784313723</v>
      </c>
      <c r="N30" s="11">
        <f t="shared" si="4"/>
        <v>12552662.662662663</v>
      </c>
      <c r="O30" s="11">
        <f t="shared" si="4"/>
        <v>12439603.174603175</v>
      </c>
      <c r="P30" s="11">
        <f t="shared" si="4"/>
        <v>12514750.499001997</v>
      </c>
      <c r="Q30" s="11">
        <f t="shared" si="4"/>
        <v>11602962.962962963</v>
      </c>
      <c r="R30" s="11">
        <f t="shared" si="4"/>
        <v>11937619.047619049</v>
      </c>
      <c r="S30" s="11">
        <f t="shared" ref="S30:T30" si="5">($C$3/$C$4)*(($C$4+$C$5)*$E$3/I30)-$C$3-$E$4</f>
        <v>11869166.666666666</v>
      </c>
      <c r="T30" s="11">
        <f t="shared" si="5"/>
        <v>11767934.272300469</v>
      </c>
    </row>
    <row r="31" spans="1:20" x14ac:dyDescent="0.3">
      <c r="A31"/>
      <c r="B31"/>
      <c r="C31"/>
      <c r="D31"/>
      <c r="E31"/>
      <c r="F31"/>
      <c r="G31"/>
      <c r="H31"/>
      <c r="L31" s="9" t="s">
        <v>9</v>
      </c>
      <c r="M31" s="4">
        <f t="shared" ref="M31:R31" si="6">(M30-$M$30)/$M$30</f>
        <v>0</v>
      </c>
      <c r="N31" s="4">
        <f t="shared" si="6"/>
        <v>2.1209136843458817E-2</v>
      </c>
      <c r="O31" s="4">
        <f t="shared" si="6"/>
        <v>1.2011296885836509E-2</v>
      </c>
      <c r="P31" s="4">
        <f t="shared" si="6"/>
        <v>1.8124831228926816E-2</v>
      </c>
      <c r="Q31" s="4">
        <f t="shared" si="6"/>
        <v>-5.6052718800569168E-2</v>
      </c>
      <c r="R31" s="4">
        <f t="shared" si="6"/>
        <v>-2.8827112526006834E-2</v>
      </c>
      <c r="S31" s="4">
        <f t="shared" ref="S31:T31" si="7">(S30-$M$30)/$M$30</f>
        <v>-3.4395986536712872E-2</v>
      </c>
      <c r="T31" s="4">
        <f t="shared" si="7"/>
        <v>-4.2631645284939929E-2</v>
      </c>
    </row>
    <row r="32" spans="1:20" x14ac:dyDescent="0.3">
      <c r="A32" s="6"/>
      <c r="C32" s="1"/>
      <c r="D32" s="1"/>
      <c r="E32" s="1"/>
      <c r="F32" s="1"/>
      <c r="G32" s="1"/>
      <c r="H32" s="1"/>
    </row>
    <row r="33" spans="1:18" x14ac:dyDescent="0.3">
      <c r="A33"/>
      <c r="B33"/>
      <c r="C33"/>
      <c r="D33"/>
      <c r="E33"/>
      <c r="F33"/>
      <c r="G33"/>
      <c r="H33"/>
      <c r="I33"/>
      <c r="L33"/>
      <c r="M33"/>
      <c r="N33"/>
      <c r="O33"/>
      <c r="P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L34"/>
      <c r="M34"/>
      <c r="N34"/>
      <c r="O34"/>
      <c r="P34"/>
      <c r="Q34"/>
      <c r="R34"/>
    </row>
  </sheetData>
  <mergeCells count="8">
    <mergeCell ref="D28:J28"/>
    <mergeCell ref="N28:T28"/>
    <mergeCell ref="A1:T1"/>
    <mergeCell ref="B7:C7"/>
    <mergeCell ref="A13:T13"/>
    <mergeCell ref="D16:J16"/>
    <mergeCell ref="M16:T16"/>
    <mergeCell ref="A25:T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A83-A341-425D-9405-9B17215164A4}">
  <dimension ref="A1:T34"/>
  <sheetViews>
    <sheetView zoomScaleNormal="100" workbookViewId="0">
      <selection activeCell="D7" sqref="D7:I8"/>
    </sheetView>
  </sheetViews>
  <sheetFormatPr baseColWidth="10" defaultColWidth="11.5546875" defaultRowHeight="14.4" x14ac:dyDescent="0.3"/>
  <cols>
    <col min="1" max="2" width="11.5546875" style="8"/>
    <col min="3" max="3" width="15" style="8" customWidth="1"/>
    <col min="4" max="9" width="11.5546875" style="8"/>
    <col min="12" max="16384" width="11.5546875" style="8"/>
  </cols>
  <sheetData>
    <row r="1" spans="1:20" ht="14.4" customHeight="1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B2" s="13" t="s">
        <v>35</v>
      </c>
    </row>
    <row r="3" spans="1:20" x14ac:dyDescent="0.3">
      <c r="B3" s="10" t="s">
        <v>10</v>
      </c>
      <c r="C3" s="10">
        <v>100000</v>
      </c>
      <c r="D3" s="10" t="s">
        <v>11</v>
      </c>
      <c r="E3" s="8">
        <v>5</v>
      </c>
    </row>
    <row r="4" spans="1:20" x14ac:dyDescent="0.3">
      <c r="B4" s="10" t="s">
        <v>12</v>
      </c>
      <c r="C4" s="10">
        <v>1200</v>
      </c>
      <c r="D4" s="10" t="s">
        <v>13</v>
      </c>
      <c r="E4" s="8">
        <f>10*1000</f>
        <v>10000</v>
      </c>
    </row>
    <row r="5" spans="1:20" ht="16.8" customHeight="1" x14ac:dyDescent="0.3">
      <c r="B5" s="8" t="s">
        <v>14</v>
      </c>
      <c r="C5" s="8">
        <v>100000</v>
      </c>
      <c r="D5" s="10"/>
    </row>
    <row r="6" spans="1:20" ht="16.8" customHeight="1" x14ac:dyDescent="0.3">
      <c r="D6" s="10"/>
    </row>
    <row r="7" spans="1:20" ht="16.8" customHeight="1" x14ac:dyDescent="0.3">
      <c r="B7" s="34" t="s">
        <v>40</v>
      </c>
      <c r="C7" s="34"/>
      <c r="D7" s="15" t="s">
        <v>18</v>
      </c>
      <c r="E7" s="15">
        <v>4</v>
      </c>
      <c r="F7" s="15" t="s">
        <v>1</v>
      </c>
      <c r="G7" s="15">
        <v>10</v>
      </c>
      <c r="H7" s="15" t="s">
        <v>19</v>
      </c>
      <c r="I7" s="15">
        <v>1</v>
      </c>
    </row>
    <row r="8" spans="1:20" ht="16.8" customHeight="1" x14ac:dyDescent="0.3">
      <c r="D8" s="15" t="s">
        <v>20</v>
      </c>
      <c r="E8" s="15">
        <v>24</v>
      </c>
      <c r="F8" s="15" t="s">
        <v>21</v>
      </c>
      <c r="G8" s="15">
        <v>2</v>
      </c>
      <c r="H8" s="15"/>
      <c r="I8" s="15"/>
    </row>
    <row r="9" spans="1:20" ht="16.8" customHeight="1" x14ac:dyDescent="0.3">
      <c r="D9" s="10"/>
    </row>
    <row r="10" spans="1:20" ht="16.8" customHeight="1" x14ac:dyDescent="0.3">
      <c r="B10" s="13" t="s">
        <v>37</v>
      </c>
      <c r="E10" s="10" t="s">
        <v>36</v>
      </c>
    </row>
    <row r="11" spans="1:20" ht="16.8" customHeight="1" x14ac:dyDescent="0.3">
      <c r="B11" s="13" t="s">
        <v>17</v>
      </c>
      <c r="D11" s="10"/>
      <c r="E11" s="8" t="s">
        <v>39</v>
      </c>
    </row>
    <row r="12" spans="1:20" x14ac:dyDescent="0.3">
      <c r="N12" s="10"/>
    </row>
    <row r="13" spans="1:20" ht="14.4" customHeight="1" x14ac:dyDescent="0.25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5" spans="1:20" x14ac:dyDescent="0.3">
      <c r="A15" s="6"/>
    </row>
    <row r="16" spans="1:20" x14ac:dyDescent="0.3">
      <c r="A16" s="1"/>
      <c r="B16" s="1"/>
      <c r="D16" s="30" t="s">
        <v>6</v>
      </c>
      <c r="E16" s="30"/>
      <c r="F16" s="30"/>
      <c r="G16" s="30"/>
      <c r="H16" s="30"/>
      <c r="I16" s="30"/>
      <c r="J16" s="30"/>
      <c r="M16" s="30" t="s">
        <v>6</v>
      </c>
      <c r="N16" s="30"/>
      <c r="O16" s="30"/>
      <c r="P16" s="30"/>
      <c r="Q16" s="30"/>
      <c r="R16" s="30"/>
      <c r="S16" s="30"/>
      <c r="T16" s="30"/>
    </row>
    <row r="17" spans="1:20" x14ac:dyDescent="0.3">
      <c r="A17"/>
      <c r="B17" s="1"/>
      <c r="C17" s="2" t="s">
        <v>8</v>
      </c>
      <c r="D17" s="2">
        <v>5</v>
      </c>
      <c r="E17" s="2">
        <v>4.5</v>
      </c>
      <c r="F17" s="2">
        <v>4</v>
      </c>
      <c r="G17" s="2">
        <v>3.5</v>
      </c>
      <c r="H17" s="2">
        <v>3</v>
      </c>
      <c r="I17" s="2">
        <v>2.5</v>
      </c>
      <c r="J17" s="2">
        <v>2</v>
      </c>
      <c r="L17" s="1"/>
      <c r="M17" s="2" t="s">
        <v>16</v>
      </c>
      <c r="N17" s="2">
        <v>5</v>
      </c>
      <c r="O17" s="2">
        <v>4.5</v>
      </c>
      <c r="P17" s="2">
        <v>4</v>
      </c>
      <c r="Q17" s="2">
        <v>3.5</v>
      </c>
      <c r="R17" s="2">
        <v>3</v>
      </c>
      <c r="S17" s="2">
        <v>2.5</v>
      </c>
      <c r="T17" s="2">
        <v>2</v>
      </c>
    </row>
    <row r="18" spans="1:20" ht="27.6" x14ac:dyDescent="0.3">
      <c r="A18"/>
      <c r="B18" s="7" t="s">
        <v>7</v>
      </c>
      <c r="C18" s="4">
        <v>4.2699999999999996</v>
      </c>
      <c r="D18" s="4">
        <v>3.95</v>
      </c>
      <c r="E18" s="4">
        <v>4</v>
      </c>
      <c r="F18" s="4">
        <v>3.98</v>
      </c>
      <c r="G18" s="4">
        <v>4.08</v>
      </c>
      <c r="H18" s="4">
        <v>4</v>
      </c>
      <c r="I18" s="4">
        <v>4</v>
      </c>
      <c r="J18" s="4">
        <v>3.9</v>
      </c>
      <c r="L18" s="9" t="s">
        <v>15</v>
      </c>
      <c r="M18" s="11">
        <f t="shared" ref="M18:R18" si="0">($C$3/$C$4)*(($C$4+$C$5)*$E$3/C18)-$C$3-$E$4</f>
        <v>9765097.5800156128</v>
      </c>
      <c r="N18" s="11">
        <f t="shared" si="0"/>
        <v>10565105.485232066</v>
      </c>
      <c r="O18" s="11">
        <f t="shared" si="0"/>
        <v>10431666.666666666</v>
      </c>
      <c r="P18" s="11">
        <f t="shared" si="0"/>
        <v>10484639.865996649</v>
      </c>
      <c r="Q18" s="11">
        <f t="shared" si="0"/>
        <v>10224967.320261437</v>
      </c>
      <c r="R18" s="11">
        <f t="shared" si="0"/>
        <v>10431666.666666666</v>
      </c>
      <c r="S18" s="11">
        <f t="shared" ref="S18" si="1">($C$3/$C$4)*(($C$4+$C$5)*$E$3/I18)-$C$3-$E$4</f>
        <v>10431666.666666666</v>
      </c>
      <c r="T18" s="11">
        <f>($C$3/$C$4)*(($C$4+$C$5)*$E$3/J18)-$C$3-$E$4</f>
        <v>10701965.811965812</v>
      </c>
    </row>
    <row r="19" spans="1:20" x14ac:dyDescent="0.3">
      <c r="A19"/>
      <c r="B19"/>
      <c r="C19"/>
      <c r="D19"/>
      <c r="E19"/>
      <c r="F19"/>
      <c r="G19"/>
      <c r="H19"/>
      <c r="L19" s="9" t="s">
        <v>9</v>
      </c>
      <c r="M19" s="4">
        <f t="shared" ref="M19:R19" si="2">(M18-$M$18)/$M$18</f>
        <v>0</v>
      </c>
      <c r="N19" s="4">
        <f t="shared" si="2"/>
        <v>8.1925234096347305E-2</v>
      </c>
      <c r="O19" s="4">
        <f t="shared" si="2"/>
        <v>6.8260361065433151E-2</v>
      </c>
      <c r="P19" s="4">
        <f t="shared" si="2"/>
        <v>7.3685109655595091E-2</v>
      </c>
      <c r="Q19" s="4">
        <f t="shared" si="2"/>
        <v>4.7093204801860203E-2</v>
      </c>
      <c r="R19" s="4">
        <f t="shared" si="2"/>
        <v>6.8260361065433151E-2</v>
      </c>
      <c r="S19" s="4">
        <f t="shared" ref="S19:T19" si="3">(S18-$M$18)/$M$18</f>
        <v>6.8260361065433151E-2</v>
      </c>
      <c r="T19" s="4">
        <f t="shared" si="3"/>
        <v>9.5940488487028644E-2</v>
      </c>
    </row>
    <row r="20" spans="1:20" x14ac:dyDescent="0.3">
      <c r="A20"/>
      <c r="C20" s="1"/>
      <c r="D20" s="1"/>
      <c r="E20" s="1"/>
      <c r="F20" s="1"/>
      <c r="G20" s="1"/>
      <c r="H20" s="1"/>
    </row>
    <row r="21" spans="1:20" x14ac:dyDescent="0.3">
      <c r="A21"/>
      <c r="B21"/>
      <c r="C21"/>
      <c r="D21"/>
      <c r="E21"/>
      <c r="F21"/>
      <c r="G21"/>
      <c r="H21"/>
      <c r="I21"/>
      <c r="L21"/>
      <c r="M21"/>
      <c r="N21"/>
      <c r="O21"/>
      <c r="P21"/>
      <c r="Q21"/>
      <c r="R21"/>
    </row>
    <row r="22" spans="1:20" x14ac:dyDescent="0.3">
      <c r="A22"/>
      <c r="B22"/>
      <c r="C22"/>
      <c r="D22"/>
      <c r="E22"/>
      <c r="F22"/>
      <c r="G22"/>
      <c r="H22"/>
      <c r="I22"/>
      <c r="L22"/>
      <c r="M22"/>
      <c r="N22"/>
      <c r="O22"/>
      <c r="P22"/>
      <c r="Q22"/>
      <c r="R22"/>
    </row>
    <row r="25" spans="1:20" ht="14.4" customHeight="1" x14ac:dyDescent="0.25">
      <c r="A25" s="35" t="s">
        <v>27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8" spans="1:20" x14ac:dyDescent="0.3">
      <c r="A28" s="1"/>
      <c r="B28" s="1"/>
      <c r="D28" s="30" t="s">
        <v>6</v>
      </c>
      <c r="E28" s="30"/>
      <c r="F28" s="30"/>
      <c r="G28" s="30"/>
      <c r="H28" s="30"/>
      <c r="I28" s="30"/>
      <c r="J28" s="30"/>
      <c r="N28" s="31" t="s">
        <v>6</v>
      </c>
      <c r="O28" s="32"/>
      <c r="P28" s="32"/>
      <c r="Q28" s="32"/>
      <c r="R28" s="32"/>
      <c r="S28" s="32"/>
      <c r="T28" s="32"/>
    </row>
    <row r="29" spans="1:20" x14ac:dyDescent="0.3">
      <c r="A29"/>
      <c r="B29" s="1"/>
      <c r="C29" s="2" t="s">
        <v>8</v>
      </c>
      <c r="D29" s="2">
        <v>5</v>
      </c>
      <c r="E29" s="2">
        <v>4.5</v>
      </c>
      <c r="F29" s="2">
        <v>4</v>
      </c>
      <c r="G29" s="2">
        <v>3.5</v>
      </c>
      <c r="H29" s="2">
        <v>3</v>
      </c>
      <c r="I29" s="2">
        <v>2.5</v>
      </c>
      <c r="J29" s="2">
        <v>2</v>
      </c>
      <c r="L29" s="1"/>
      <c r="M29" s="2" t="s">
        <v>16</v>
      </c>
      <c r="N29" s="2">
        <v>5</v>
      </c>
      <c r="O29" s="2">
        <v>4.5</v>
      </c>
      <c r="P29" s="2">
        <v>4</v>
      </c>
      <c r="Q29" s="2">
        <v>3.5</v>
      </c>
      <c r="R29" s="2">
        <v>3</v>
      </c>
      <c r="S29" s="2">
        <v>2.5</v>
      </c>
      <c r="T29" s="2">
        <v>2</v>
      </c>
    </row>
    <row r="30" spans="1:20" ht="27.6" x14ac:dyDescent="0.3">
      <c r="A30"/>
      <c r="B30" s="7" t="s">
        <v>7</v>
      </c>
      <c r="C30" s="4">
        <v>4.12</v>
      </c>
      <c r="D30" s="4">
        <v>4.0999999999999996</v>
      </c>
      <c r="E30" s="4">
        <v>4.2</v>
      </c>
      <c r="F30" s="4">
        <v>4</v>
      </c>
      <c r="G30" s="4">
        <v>4.2</v>
      </c>
      <c r="H30" s="4">
        <v>4.25</v>
      </c>
      <c r="I30" s="17">
        <v>4.2</v>
      </c>
      <c r="J30" s="17">
        <v>4.22</v>
      </c>
      <c r="L30" s="9" t="s">
        <v>15</v>
      </c>
      <c r="M30" s="11">
        <f t="shared" ref="M30:R30" si="4">($C$3/$C$4)*(($C$4+$C$5)*$E$3/C30)-$C$3-$E$4</f>
        <v>10124627.831715209</v>
      </c>
      <c r="N30" s="11">
        <f t="shared" si="4"/>
        <v>10174552.845528455</v>
      </c>
      <c r="O30" s="11">
        <f t="shared" si="4"/>
        <v>9929682.5396825392</v>
      </c>
      <c r="P30" s="11">
        <f t="shared" si="4"/>
        <v>10431666.666666666</v>
      </c>
      <c r="Q30" s="11">
        <f t="shared" si="4"/>
        <v>9929682.5396825392</v>
      </c>
      <c r="R30" s="11">
        <f t="shared" si="4"/>
        <v>9811568.6274509802</v>
      </c>
      <c r="S30" s="11">
        <f t="shared" ref="S30:T30" si="5">($C$3/$C$4)*(($C$4+$C$5)*$E$3/I30)-$C$3-$E$4</f>
        <v>9929682.5396825392</v>
      </c>
      <c r="T30" s="11">
        <f t="shared" si="5"/>
        <v>9882101.1058451831</v>
      </c>
    </row>
    <row r="31" spans="1:20" x14ac:dyDescent="0.3">
      <c r="A31"/>
      <c r="B31"/>
      <c r="C31"/>
      <c r="D31"/>
      <c r="E31"/>
      <c r="F31"/>
      <c r="G31"/>
      <c r="H31"/>
      <c r="L31" s="9" t="s">
        <v>9</v>
      </c>
      <c r="M31" s="4">
        <f t="shared" ref="M31:R31" si="6">(M30-$M$30)/$M$30</f>
        <v>0</v>
      </c>
      <c r="N31" s="4">
        <f t="shared" si="6"/>
        <v>4.9310468140722034E-3</v>
      </c>
      <c r="O31" s="4">
        <f t="shared" si="6"/>
        <v>-1.9254563750186224E-2</v>
      </c>
      <c r="P31" s="4">
        <f t="shared" si="6"/>
        <v>3.0325937906543407E-2</v>
      </c>
      <c r="Q31" s="4">
        <f t="shared" si="6"/>
        <v>-1.9254563750186224E-2</v>
      </c>
      <c r="R31" s="4">
        <f t="shared" si="6"/>
        <v>-3.0920564140004929E-2</v>
      </c>
      <c r="S31" s="4">
        <f t="shared" ref="S31:T31" si="7">(S30-$M$30)/$M$30</f>
        <v>-1.9254563750186224E-2</v>
      </c>
      <c r="T31" s="4">
        <f t="shared" si="7"/>
        <v>-2.3954137366937658E-2</v>
      </c>
    </row>
    <row r="32" spans="1:20" x14ac:dyDescent="0.3">
      <c r="A32" s="6"/>
      <c r="C32" s="1"/>
      <c r="D32" s="1"/>
      <c r="E32" s="1"/>
      <c r="F32" s="1"/>
      <c r="G32" s="1"/>
      <c r="H32" s="1"/>
    </row>
    <row r="33" spans="1:18" x14ac:dyDescent="0.3">
      <c r="A33"/>
      <c r="B33"/>
      <c r="C33"/>
      <c r="D33"/>
      <c r="E33"/>
      <c r="F33"/>
      <c r="G33"/>
      <c r="H33"/>
      <c r="I33"/>
      <c r="L33"/>
      <c r="M33"/>
      <c r="N33"/>
      <c r="O33"/>
      <c r="P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L34"/>
      <c r="M34"/>
      <c r="N34"/>
      <c r="O34"/>
      <c r="P34"/>
      <c r="Q34"/>
      <c r="R34"/>
    </row>
  </sheetData>
  <mergeCells count="8">
    <mergeCell ref="D28:J28"/>
    <mergeCell ref="N28:T28"/>
    <mergeCell ref="A1:T1"/>
    <mergeCell ref="B7:C7"/>
    <mergeCell ref="A13:T13"/>
    <mergeCell ref="D16:J16"/>
    <mergeCell ref="M16:T16"/>
    <mergeCell ref="A25:T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5408-2B36-4B02-825B-7EFF2D5A52CB}">
  <dimension ref="A1:K23"/>
  <sheetViews>
    <sheetView zoomScale="71" workbookViewId="0">
      <selection activeCell="L35" sqref="L35"/>
    </sheetView>
  </sheetViews>
  <sheetFormatPr baseColWidth="10" defaultRowHeight="14.4" x14ac:dyDescent="0.3"/>
  <cols>
    <col min="1" max="1" width="13.77734375" customWidth="1"/>
    <col min="2" max="2" width="18.6640625" customWidth="1"/>
    <col min="3" max="3" width="13.109375" customWidth="1"/>
    <col min="4" max="4" width="16.44140625" customWidth="1"/>
    <col min="6" max="6" width="13.33203125" customWidth="1"/>
  </cols>
  <sheetData>
    <row r="1" spans="1:11" ht="28.8" x14ac:dyDescent="0.3">
      <c r="A1" s="25" t="s">
        <v>44</v>
      </c>
      <c r="B1" s="25" t="s">
        <v>45</v>
      </c>
      <c r="C1" s="28" t="s">
        <v>47</v>
      </c>
      <c r="D1" s="28" t="s">
        <v>46</v>
      </c>
      <c r="E1" s="29" t="s">
        <v>48</v>
      </c>
      <c r="F1" s="28" t="s">
        <v>49</v>
      </c>
    </row>
    <row r="2" spans="1:11" x14ac:dyDescent="0.3">
      <c r="A2" s="26">
        <v>85000</v>
      </c>
      <c r="B2" s="26">
        <v>5</v>
      </c>
      <c r="C2" s="26">
        <v>62000</v>
      </c>
      <c r="D2" s="26">
        <v>39000</v>
      </c>
      <c r="E2" s="26">
        <f>(A2-$C$2)/$C$2</f>
        <v>0.37096774193548387</v>
      </c>
      <c r="F2" s="27">
        <v>4.8000000000000001E-2</v>
      </c>
    </row>
    <row r="3" spans="1:11" x14ac:dyDescent="0.3">
      <c r="A3" s="26">
        <v>130000</v>
      </c>
      <c r="B3" s="26">
        <v>4.5</v>
      </c>
      <c r="E3" s="26">
        <f t="shared" ref="E3:E8" si="0">(A3-$C$2)/$C$2</f>
        <v>1.096774193548387</v>
      </c>
    </row>
    <row r="4" spans="1:11" x14ac:dyDescent="0.3">
      <c r="A4" s="26">
        <v>140000</v>
      </c>
      <c r="B4" s="26">
        <v>4</v>
      </c>
      <c r="E4" s="26">
        <f t="shared" si="0"/>
        <v>1.2580645161290323</v>
      </c>
    </row>
    <row r="5" spans="1:11" x14ac:dyDescent="0.3">
      <c r="A5" s="26">
        <v>148000</v>
      </c>
      <c r="B5" s="26">
        <v>3.5</v>
      </c>
      <c r="E5" s="26">
        <f t="shared" si="0"/>
        <v>1.3870967741935485</v>
      </c>
    </row>
    <row r="6" spans="1:11" x14ac:dyDescent="0.3">
      <c r="A6" s="26">
        <v>152000</v>
      </c>
      <c r="B6" s="26">
        <v>3</v>
      </c>
      <c r="E6" s="26">
        <f t="shared" si="0"/>
        <v>1.4516129032258065</v>
      </c>
    </row>
    <row r="7" spans="1:11" x14ac:dyDescent="0.3">
      <c r="A7" s="26">
        <v>160000</v>
      </c>
      <c r="B7" s="26">
        <v>2.5</v>
      </c>
      <c r="E7" s="26">
        <f t="shared" si="0"/>
        <v>1.5806451612903225</v>
      </c>
    </row>
    <row r="8" spans="1:11" x14ac:dyDescent="0.3">
      <c r="A8" s="26">
        <v>172000</v>
      </c>
      <c r="B8" s="26">
        <v>2</v>
      </c>
      <c r="E8" s="26">
        <f t="shared" si="0"/>
        <v>1.7741935483870968</v>
      </c>
    </row>
    <row r="11" spans="1:11" x14ac:dyDescent="0.3">
      <c r="B11" s="39" t="s">
        <v>25</v>
      </c>
      <c r="C11" s="40"/>
      <c r="D11" s="40"/>
      <c r="E11" s="40"/>
      <c r="F11" s="40"/>
      <c r="G11" s="40"/>
      <c r="H11" s="40"/>
      <c r="I11" s="40"/>
      <c r="J11" s="40"/>
    </row>
    <row r="12" spans="1:11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1" ht="14.4" customHeight="1" x14ac:dyDescent="0.3">
      <c r="B13" s="36" t="s">
        <v>5</v>
      </c>
      <c r="C13" s="37"/>
      <c r="D13" s="37"/>
      <c r="E13" s="37"/>
      <c r="F13" s="37"/>
      <c r="G13" s="37"/>
      <c r="H13" s="37"/>
      <c r="I13" s="37"/>
      <c r="J13" s="38"/>
    </row>
    <row r="14" spans="1:1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B15" s="1"/>
      <c r="C15" s="24" t="s">
        <v>6</v>
      </c>
      <c r="D15" s="24"/>
      <c r="E15" s="24"/>
      <c r="F15" s="24"/>
      <c r="G15" s="24"/>
      <c r="H15" s="24"/>
      <c r="I15" s="24"/>
      <c r="J15" s="24"/>
    </row>
    <row r="16" spans="1:11" x14ac:dyDescent="0.3">
      <c r="B16" s="1"/>
      <c r="C16" s="2" t="s">
        <v>24</v>
      </c>
      <c r="D16" s="2">
        <v>5</v>
      </c>
      <c r="E16" s="2">
        <v>4.5</v>
      </c>
      <c r="F16" s="2">
        <v>4</v>
      </c>
      <c r="G16" s="2">
        <v>3.5</v>
      </c>
      <c r="H16" s="2">
        <v>3</v>
      </c>
      <c r="I16" s="2">
        <v>2.5</v>
      </c>
      <c r="J16" s="2">
        <v>2</v>
      </c>
    </row>
    <row r="17" spans="2:10" x14ac:dyDescent="0.3">
      <c r="B17" s="21" t="s">
        <v>43</v>
      </c>
      <c r="C17" s="4">
        <v>0</v>
      </c>
      <c r="D17" s="4">
        <v>0.37096774193548387</v>
      </c>
      <c r="E17" s="4">
        <v>1.096774193548387</v>
      </c>
      <c r="F17" s="4">
        <v>1.2580645161290323</v>
      </c>
      <c r="G17" s="4">
        <v>1.3870967741935485</v>
      </c>
      <c r="H17" s="4">
        <v>1.4516129032258065</v>
      </c>
      <c r="I17" s="4">
        <v>1.5806451612903225</v>
      </c>
      <c r="J17" s="4">
        <v>1.7741935483870968</v>
      </c>
    </row>
    <row r="21" spans="2:10" x14ac:dyDescent="0.3">
      <c r="C21" s="30" t="s">
        <v>6</v>
      </c>
      <c r="D21" s="30"/>
      <c r="E21" s="30"/>
      <c r="F21" s="30"/>
      <c r="G21" s="30"/>
      <c r="H21" s="30"/>
      <c r="I21" s="30"/>
      <c r="J21" s="30"/>
    </row>
    <row r="22" spans="2:10" ht="27.6" x14ac:dyDescent="0.3">
      <c r="C22" s="7" t="s">
        <v>42</v>
      </c>
      <c r="D22" s="2">
        <v>5</v>
      </c>
      <c r="E22" s="2">
        <v>4.5</v>
      </c>
      <c r="F22" s="2">
        <v>4</v>
      </c>
      <c r="G22" s="2">
        <v>3.5</v>
      </c>
      <c r="H22" s="2">
        <v>3</v>
      </c>
      <c r="I22" s="2">
        <v>2.5</v>
      </c>
      <c r="J22" s="2">
        <v>2</v>
      </c>
    </row>
    <row r="23" spans="2:10" x14ac:dyDescent="0.3">
      <c r="B23" s="21" t="s">
        <v>41</v>
      </c>
      <c r="C23" s="4">
        <v>0</v>
      </c>
      <c r="D23" s="22">
        <f>$F$2/(2*D22)</f>
        <v>4.8000000000000004E-3</v>
      </c>
      <c r="E23" s="22">
        <f t="shared" ref="E23:J23" si="1">$F$2/(2*E22)</f>
        <v>5.3333333333333332E-3</v>
      </c>
      <c r="F23" s="22">
        <f>$F$2/(2*F22)</f>
        <v>6.0000000000000001E-3</v>
      </c>
      <c r="G23" s="22">
        <f t="shared" si="1"/>
        <v>6.8571428571428577E-3</v>
      </c>
      <c r="H23" s="22">
        <f t="shared" si="1"/>
        <v>8.0000000000000002E-3</v>
      </c>
      <c r="I23" s="22">
        <f t="shared" si="1"/>
        <v>9.6000000000000009E-3</v>
      </c>
      <c r="J23" s="22">
        <f t="shared" si="1"/>
        <v>1.2E-2</v>
      </c>
    </row>
  </sheetData>
  <mergeCells count="3">
    <mergeCell ref="C21:J21"/>
    <mergeCell ref="B13:J13"/>
    <mergeCell ref="B11:J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B3B-6949-485A-BD26-0AE53459D1FC}">
  <dimension ref="A1:W79"/>
  <sheetViews>
    <sheetView tabSelected="1" zoomScale="63" zoomScaleNormal="85" workbookViewId="0">
      <selection activeCell="L24" sqref="L24"/>
    </sheetView>
  </sheetViews>
  <sheetFormatPr baseColWidth="10" defaultColWidth="11.5546875" defaultRowHeight="13.8" x14ac:dyDescent="0.3"/>
  <cols>
    <col min="1" max="1" width="14.109375" style="1" customWidth="1"/>
    <col min="2" max="2" width="26.5546875" style="1" customWidth="1"/>
    <col min="3" max="13" width="11.5546875" style="1"/>
    <col min="14" max="14" width="26.109375" style="1" customWidth="1"/>
    <col min="15" max="16384" width="11.5546875" style="1"/>
  </cols>
  <sheetData>
    <row r="1" spans="1:21" x14ac:dyDescent="0.3">
      <c r="A1" s="43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4" spans="1:21" x14ac:dyDescent="0.3">
      <c r="A4" s="5"/>
    </row>
    <row r="5" spans="1:21" ht="27.6" customHeight="1" x14ac:dyDescent="0.3">
      <c r="A5" s="5"/>
      <c r="C5"/>
      <c r="N5" s="12" t="s">
        <v>29</v>
      </c>
      <c r="O5" s="15" t="s">
        <v>30</v>
      </c>
      <c r="P5" s="15"/>
      <c r="Q5" s="15"/>
      <c r="R5" s="15"/>
      <c r="S5" s="15"/>
      <c r="T5" s="15"/>
      <c r="U5" s="15"/>
    </row>
    <row r="6" spans="1:21" x14ac:dyDescent="0.3">
      <c r="A6" s="5"/>
      <c r="N6" s="12" t="s">
        <v>31</v>
      </c>
      <c r="O6" s="16">
        <v>1.8800000000000001E-2</v>
      </c>
      <c r="P6" s="15" t="s">
        <v>34</v>
      </c>
      <c r="Q6" s="15"/>
      <c r="R6" s="15"/>
      <c r="S6" s="15"/>
      <c r="T6" s="15"/>
      <c r="U6" s="15"/>
    </row>
    <row r="7" spans="1:21" x14ac:dyDescent="0.3">
      <c r="N7" s="12" t="s">
        <v>32</v>
      </c>
      <c r="O7" s="15" t="s">
        <v>33</v>
      </c>
      <c r="P7" s="15"/>
      <c r="Q7" s="15"/>
      <c r="R7" s="15"/>
      <c r="S7" s="15"/>
      <c r="T7" s="15"/>
      <c r="U7" s="15"/>
    </row>
    <row r="8" spans="1:21" x14ac:dyDescent="0.3">
      <c r="N8" s="12" t="s">
        <v>50</v>
      </c>
      <c r="O8" s="15" t="s">
        <v>18</v>
      </c>
      <c r="P8" s="15">
        <v>4</v>
      </c>
      <c r="Q8" s="15" t="s">
        <v>1</v>
      </c>
      <c r="R8" s="15">
        <v>10</v>
      </c>
      <c r="S8" s="15" t="s">
        <v>19</v>
      </c>
      <c r="T8" s="15">
        <v>1</v>
      </c>
    </row>
    <row r="9" spans="1:21" x14ac:dyDescent="0.3">
      <c r="N9" s="12"/>
      <c r="O9" s="15" t="s">
        <v>20</v>
      </c>
      <c r="P9" s="15">
        <v>24</v>
      </c>
      <c r="Q9" s="15" t="s">
        <v>21</v>
      </c>
      <c r="R9" s="15">
        <v>2</v>
      </c>
      <c r="S9" s="15"/>
      <c r="T9" s="15"/>
    </row>
    <row r="28" spans="1:23" ht="14.4" x14ac:dyDescent="0.3">
      <c r="A28"/>
      <c r="B28" s="42" t="s">
        <v>25</v>
      </c>
      <c r="C28" s="42"/>
      <c r="D28" s="42"/>
      <c r="E28" s="42"/>
      <c r="F28" s="42"/>
      <c r="G28" s="42"/>
      <c r="H28" s="42"/>
      <c r="I28" s="42"/>
      <c r="J28" s="42"/>
      <c r="K28" s="42"/>
      <c r="N28" s="42" t="s">
        <v>28</v>
      </c>
      <c r="O28" s="42"/>
      <c r="P28" s="42"/>
      <c r="Q28" s="42"/>
      <c r="R28" s="42"/>
      <c r="S28" s="42"/>
      <c r="T28" s="42"/>
      <c r="U28" s="42"/>
      <c r="V28" s="42"/>
      <c r="W28" s="42"/>
    </row>
    <row r="30" spans="1:23" ht="13.8" customHeight="1" x14ac:dyDescent="0.3">
      <c r="A30" s="18"/>
      <c r="B30" s="41" t="s">
        <v>5</v>
      </c>
      <c r="C30" s="41"/>
      <c r="D30" s="41"/>
      <c r="E30" s="41"/>
      <c r="F30" s="41"/>
      <c r="G30" s="41"/>
      <c r="H30" s="41"/>
      <c r="I30" s="41"/>
      <c r="J30" s="41"/>
      <c r="K30" s="41"/>
      <c r="N30" s="41" t="s">
        <v>5</v>
      </c>
      <c r="O30" s="41"/>
      <c r="P30" s="41"/>
      <c r="Q30" s="41"/>
      <c r="R30" s="41"/>
      <c r="S30" s="41"/>
      <c r="T30" s="41"/>
      <c r="U30" s="41"/>
      <c r="V30" s="41"/>
      <c r="W30" s="41"/>
    </row>
    <row r="32" spans="1:23" x14ac:dyDescent="0.3">
      <c r="D32" s="30" t="s">
        <v>6</v>
      </c>
      <c r="E32" s="30"/>
      <c r="F32" s="30"/>
      <c r="G32" s="30"/>
      <c r="H32" s="30"/>
      <c r="I32" s="30"/>
      <c r="J32" s="30"/>
      <c r="K32" s="30"/>
      <c r="P32" s="30" t="s">
        <v>6</v>
      </c>
      <c r="Q32" s="30"/>
      <c r="R32" s="30"/>
      <c r="S32" s="30"/>
      <c r="T32" s="30"/>
      <c r="U32" s="30"/>
      <c r="V32" s="30"/>
      <c r="W32" s="30"/>
    </row>
    <row r="33" spans="1:23" ht="14.4" x14ac:dyDescent="0.3">
      <c r="A33"/>
      <c r="D33" s="2" t="s">
        <v>24</v>
      </c>
      <c r="E33" s="2">
        <v>5</v>
      </c>
      <c r="F33" s="2">
        <v>4.5</v>
      </c>
      <c r="G33" s="2">
        <v>4</v>
      </c>
      <c r="H33" s="2">
        <v>3.5</v>
      </c>
      <c r="I33" s="2">
        <v>3</v>
      </c>
      <c r="J33" s="2">
        <v>2.5</v>
      </c>
      <c r="K33" s="2">
        <v>2</v>
      </c>
      <c r="M33"/>
      <c r="P33" s="19" t="s">
        <v>24</v>
      </c>
      <c r="Q33" s="2">
        <v>5</v>
      </c>
      <c r="R33" s="2">
        <v>4.5</v>
      </c>
      <c r="S33" s="2">
        <v>4</v>
      </c>
      <c r="T33" s="2">
        <v>3.5</v>
      </c>
      <c r="U33" s="2">
        <v>3</v>
      </c>
      <c r="V33" s="2">
        <v>2.5</v>
      </c>
      <c r="W33" s="2">
        <v>2</v>
      </c>
    </row>
    <row r="34" spans="1:23" ht="14.4" x14ac:dyDescent="0.3">
      <c r="A34"/>
      <c r="B34" s="44" t="s">
        <v>0</v>
      </c>
      <c r="C34" s="3" t="s">
        <v>3</v>
      </c>
      <c r="D34" s="4">
        <v>0</v>
      </c>
      <c r="E34" s="4">
        <v>4.0411139418430955E-2</v>
      </c>
      <c r="F34" s="4">
        <v>4.0411139418430955E-2</v>
      </c>
      <c r="G34" s="4">
        <v>-7.2162748961483961E-2</v>
      </c>
      <c r="H34" s="4">
        <v>-3.9813930461508315E-2</v>
      </c>
      <c r="I34" s="4">
        <v>8.4189873788397873E-2</v>
      </c>
      <c r="J34" s="4">
        <v>0.18368699735650454</v>
      </c>
      <c r="K34" s="4">
        <v>0.34837189153819809</v>
      </c>
      <c r="M34"/>
      <c r="N34" s="44" t="s">
        <v>0</v>
      </c>
      <c r="O34" s="3" t="s">
        <v>3</v>
      </c>
      <c r="P34" s="4">
        <v>0</v>
      </c>
      <c r="Q34" s="4">
        <v>-7.0503126660399679E-2</v>
      </c>
      <c r="R34" s="4">
        <v>-7.4855171515980104E-2</v>
      </c>
      <c r="S34" s="4">
        <v>-7.701611757591012E-2</v>
      </c>
      <c r="T34" s="4">
        <v>-9.1867710496884553E-2</v>
      </c>
      <c r="U34" s="4">
        <v>-9.6024620474119152E-2</v>
      </c>
      <c r="V34" s="4">
        <v>-9.3950878535362561E-2</v>
      </c>
      <c r="W34" s="4">
        <v>-9.6024620474119152E-2</v>
      </c>
    </row>
    <row r="35" spans="1:23" ht="14.4" x14ac:dyDescent="0.3">
      <c r="A35"/>
      <c r="B35" s="44"/>
      <c r="C35" s="3" t="s">
        <v>22</v>
      </c>
      <c r="D35" s="4">
        <v>0</v>
      </c>
      <c r="E35" s="4">
        <v>-6.4625185165204744E-3</v>
      </c>
      <c r="F35" s="4">
        <v>-0.16348425220170648</v>
      </c>
      <c r="G35" s="4">
        <v>-0.16576098707064293</v>
      </c>
      <c r="H35" s="4">
        <v>0</v>
      </c>
      <c r="I35" s="4">
        <v>0.14935598349291684</v>
      </c>
      <c r="J35" s="4">
        <v>0.24195669325852534</v>
      </c>
      <c r="K35" s="4">
        <v>0.29404459250168025</v>
      </c>
      <c r="M35"/>
      <c r="N35" s="44"/>
      <c r="O35" s="3" t="s">
        <v>22</v>
      </c>
      <c r="P35" s="4">
        <v>0</v>
      </c>
      <c r="Q35" s="4">
        <v>-2.5256962136519432E-2</v>
      </c>
      <c r="R35" s="4">
        <v>-4.4571109652681289E-2</v>
      </c>
      <c r="S35" s="4">
        <v>-2.5256962136519432E-2</v>
      </c>
      <c r="T35" s="4">
        <v>-6.0860149726552772E-2</v>
      </c>
      <c r="U35" s="4">
        <v>-7.2162748961483961E-2</v>
      </c>
      <c r="V35" s="4">
        <v>-7.2162748961483961E-2</v>
      </c>
      <c r="W35" s="4">
        <v>-9.3979393996351163E-2</v>
      </c>
    </row>
    <row r="36" spans="1:23" ht="14.4" x14ac:dyDescent="0.3">
      <c r="A36"/>
      <c r="B36" s="44"/>
      <c r="C36" s="3" t="s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2.3296332549849925E-2</v>
      </c>
      <c r="K36" s="4">
        <v>2.8086232700286155E-2</v>
      </c>
      <c r="M36"/>
      <c r="N36" s="44"/>
      <c r="O36" s="3" t="s">
        <v>1</v>
      </c>
      <c r="P36" s="4">
        <v>0</v>
      </c>
      <c r="Q36" s="4">
        <v>1.0117006645756496E-2</v>
      </c>
      <c r="R36" s="4">
        <v>7.5686422513592004E-3</v>
      </c>
      <c r="S36" s="4">
        <v>7.5686422513592004E-3</v>
      </c>
      <c r="T36" s="4">
        <v>7.5686422513592004E-3</v>
      </c>
      <c r="U36" s="4">
        <v>-3.3869978770575862E-2</v>
      </c>
      <c r="V36" s="4">
        <v>-3.3869978770575862E-2</v>
      </c>
      <c r="W36" s="4">
        <v>-3.3869978770575862E-2</v>
      </c>
    </row>
    <row r="37" spans="1:23" ht="14.4" x14ac:dyDescent="0.3">
      <c r="A37"/>
      <c r="B37" s="44"/>
      <c r="C37" s="3" t="s">
        <v>2</v>
      </c>
      <c r="D37" s="4">
        <v>0</v>
      </c>
      <c r="E37" s="4">
        <v>5.2012450094773649E-2</v>
      </c>
      <c r="F37" s="4">
        <v>5.2012450094773649E-2</v>
      </c>
      <c r="G37" s="4">
        <v>5.9522269092414884E-2</v>
      </c>
      <c r="H37" s="4">
        <v>8.5339156891534498E-2</v>
      </c>
      <c r="I37" s="4">
        <v>9.8719860933761255E-2</v>
      </c>
      <c r="J37" s="4">
        <v>0.12648482182138149</v>
      </c>
      <c r="K37" s="4">
        <v>0.12648482182138149</v>
      </c>
      <c r="M37"/>
      <c r="N37" s="44"/>
      <c r="O37" s="3" t="s">
        <v>2</v>
      </c>
      <c r="P37" s="4">
        <v>0</v>
      </c>
      <c r="Q37" s="4">
        <v>2.1209136843458817E-2</v>
      </c>
      <c r="R37" s="4">
        <v>1.2011296885836509E-2</v>
      </c>
      <c r="S37" s="4">
        <v>1.8124831228926816E-2</v>
      </c>
      <c r="T37" s="4">
        <v>-5.6052718800569168E-2</v>
      </c>
      <c r="U37" s="4">
        <v>-2.8827112526006834E-2</v>
      </c>
      <c r="V37" s="20">
        <v>-3.4395986536712872E-2</v>
      </c>
      <c r="W37" s="4">
        <v>-4.2631645284939929E-2</v>
      </c>
    </row>
    <row r="38" spans="1:23" ht="14.4" x14ac:dyDescent="0.3">
      <c r="A38"/>
      <c r="B38" s="44"/>
      <c r="C38" s="3" t="s">
        <v>23</v>
      </c>
      <c r="D38" s="4">
        <v>0</v>
      </c>
      <c r="E38" s="4">
        <v>8.1925234096347305E-2</v>
      </c>
      <c r="F38" s="4">
        <v>6.8260361065433151E-2</v>
      </c>
      <c r="G38" s="4">
        <v>7.3685109655595091E-2</v>
      </c>
      <c r="H38" s="4">
        <v>4.7093204801860203E-2</v>
      </c>
      <c r="I38" s="4">
        <v>6.8260361065433151E-2</v>
      </c>
      <c r="J38" s="4">
        <v>6.8260361065433151E-2</v>
      </c>
      <c r="K38" s="4">
        <v>9.5940488487028644E-2</v>
      </c>
      <c r="M38"/>
      <c r="N38" s="44"/>
      <c r="O38" s="3" t="s">
        <v>23</v>
      </c>
      <c r="P38" s="4">
        <v>0</v>
      </c>
      <c r="Q38" s="4">
        <v>4.9310468140722034E-3</v>
      </c>
      <c r="R38" s="4">
        <v>-1.9254563750186224E-2</v>
      </c>
      <c r="S38" s="4">
        <v>3.0325937906543407E-2</v>
      </c>
      <c r="T38" s="4">
        <v>-1.9254563750186224E-2</v>
      </c>
      <c r="U38" s="4">
        <v>-3.0920564140004929E-2</v>
      </c>
      <c r="V38" s="4">
        <v>-1.9254563750186224E-2</v>
      </c>
      <c r="W38" s="4">
        <v>-2.3954137366937658E-2</v>
      </c>
    </row>
    <row r="39" spans="1:23" ht="14.4" x14ac:dyDescent="0.3">
      <c r="A39"/>
      <c r="B39"/>
      <c r="M39"/>
      <c r="N39"/>
    </row>
    <row r="40" spans="1:23" ht="14.4" x14ac:dyDescent="0.3">
      <c r="A40"/>
      <c r="B40"/>
      <c r="M40"/>
      <c r="N40"/>
    </row>
    <row r="42" spans="1:23" ht="14.4" x14ac:dyDescent="0.3">
      <c r="A42"/>
      <c r="L42"/>
      <c r="M42"/>
      <c r="N42"/>
      <c r="O42"/>
      <c r="P42"/>
      <c r="Q42"/>
      <c r="R42"/>
      <c r="S42"/>
      <c r="T42"/>
      <c r="U42"/>
    </row>
    <row r="43" spans="1:23" ht="14.4" x14ac:dyDescent="0.3">
      <c r="A43"/>
      <c r="C43"/>
      <c r="D43" s="30" t="s">
        <v>6</v>
      </c>
      <c r="E43" s="30"/>
      <c r="F43" s="30"/>
      <c r="G43" s="30"/>
      <c r="H43" s="30"/>
      <c r="I43" s="30"/>
      <c r="J43" s="30"/>
      <c r="K43" s="30"/>
      <c r="L43"/>
      <c r="M43"/>
      <c r="N43"/>
      <c r="O43"/>
      <c r="P43"/>
      <c r="Q43"/>
      <c r="R43"/>
      <c r="S43"/>
      <c r="T43"/>
      <c r="U43"/>
    </row>
    <row r="44" spans="1:23" ht="27.6" x14ac:dyDescent="0.3">
      <c r="A44"/>
      <c r="C44"/>
      <c r="D44" s="7" t="s">
        <v>42</v>
      </c>
      <c r="E44" s="2">
        <v>5</v>
      </c>
      <c r="F44" s="2">
        <v>4.5</v>
      </c>
      <c r="G44" s="2">
        <v>4</v>
      </c>
      <c r="H44" s="2">
        <v>3.5</v>
      </c>
      <c r="I44" s="2">
        <v>3</v>
      </c>
      <c r="J44" s="2">
        <v>2.5</v>
      </c>
      <c r="K44" s="2">
        <v>2</v>
      </c>
      <c r="L44"/>
      <c r="M44"/>
      <c r="N44"/>
      <c r="O44"/>
      <c r="P44"/>
      <c r="Q44"/>
      <c r="R44"/>
      <c r="S44"/>
      <c r="T44"/>
      <c r="U44"/>
    </row>
    <row r="45" spans="1:23" ht="14.4" x14ac:dyDescent="0.3">
      <c r="A45"/>
      <c r="C45" s="21" t="s">
        <v>41</v>
      </c>
      <c r="D45" s="4">
        <v>0</v>
      </c>
      <c r="E45" s="22">
        <f t="shared" ref="E45:K45" si="0">$O$6/(2*E33)</f>
        <v>1.8800000000000002E-3</v>
      </c>
      <c r="F45" s="22">
        <f t="shared" si="0"/>
        <v>2.0888888888888888E-3</v>
      </c>
      <c r="G45" s="22">
        <f t="shared" si="0"/>
        <v>2.3500000000000001E-3</v>
      </c>
      <c r="H45" s="22">
        <f t="shared" si="0"/>
        <v>2.6857142857142856E-3</v>
      </c>
      <c r="I45" s="22">
        <f t="shared" si="0"/>
        <v>3.1333333333333335E-3</v>
      </c>
      <c r="J45" s="22">
        <f t="shared" si="0"/>
        <v>3.7600000000000003E-3</v>
      </c>
      <c r="K45" s="22">
        <f t="shared" si="0"/>
        <v>4.7000000000000002E-3</v>
      </c>
      <c r="L45"/>
      <c r="M45"/>
      <c r="N45"/>
      <c r="O45"/>
      <c r="P45"/>
      <c r="Q45"/>
      <c r="R45"/>
      <c r="S45"/>
      <c r="T45"/>
      <c r="U45"/>
    </row>
    <row r="46" spans="1:23" ht="14.4" x14ac:dyDescent="0.3">
      <c r="A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2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2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2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2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2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2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2" ht="14.4" x14ac:dyDescent="0.3">
      <c r="A71"/>
      <c r="K71"/>
      <c r="L71"/>
      <c r="M71"/>
      <c r="N71"/>
      <c r="O71"/>
      <c r="P71"/>
      <c r="Q71"/>
      <c r="R71"/>
      <c r="S71"/>
      <c r="T71"/>
      <c r="U71"/>
    </row>
    <row r="74" spans="1:22" x14ac:dyDescent="0.3">
      <c r="B74" s="23"/>
      <c r="C74" s="23"/>
      <c r="D74" s="23"/>
      <c r="E74" s="23"/>
      <c r="F74" s="23"/>
      <c r="G74" s="23"/>
      <c r="H74" s="23"/>
      <c r="I74" s="23"/>
      <c r="J74" s="23"/>
      <c r="N74" s="23"/>
      <c r="O74" s="23"/>
      <c r="P74" s="23"/>
      <c r="Q74" s="23"/>
      <c r="R74" s="23"/>
      <c r="S74" s="23"/>
      <c r="T74" s="23"/>
      <c r="U74" s="23"/>
      <c r="V74" s="23"/>
    </row>
    <row r="76" spans="1:22" ht="14.4" x14ac:dyDescent="0.3">
      <c r="B76"/>
      <c r="C76"/>
      <c r="D76"/>
      <c r="E76"/>
      <c r="F76"/>
      <c r="G76"/>
      <c r="H76"/>
      <c r="I76"/>
      <c r="J76"/>
    </row>
    <row r="79" spans="1:22" x14ac:dyDescent="0.3">
      <c r="J79" s="14"/>
    </row>
  </sheetData>
  <mergeCells count="10">
    <mergeCell ref="D43:K43"/>
    <mergeCell ref="B34:B38"/>
    <mergeCell ref="B30:K30"/>
    <mergeCell ref="B28:K28"/>
    <mergeCell ref="N34:N38"/>
    <mergeCell ref="P32:W32"/>
    <mergeCell ref="N30:W30"/>
    <mergeCell ref="N28:W28"/>
    <mergeCell ref="A1:U2"/>
    <mergeCell ref="D32:K32"/>
  </mergeCells>
  <conditionalFormatting sqref="G77:I7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{A2B260CE-B3B1-4E6D-AB97-C90F443418ED}</x14:id>
        </ext>
      </extLst>
    </cfRule>
  </conditionalFormatting>
  <conditionalFormatting sqref="S72:U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{AE805278-DB27-4286-8B6F-53F787B67F71}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260CE-B3B1-4E6D-AB97-C90F44341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G77:I78</xm:sqref>
        </x14:conditionalFormatting>
        <x14:conditionalFormatting xmlns:xm="http://schemas.microsoft.com/office/excel/2006/main">
          <x14:cfRule type="dataBar" id="{AE805278-DB27-4286-8B6F-53F787B67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S72:U73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4caa9-8058-4db5-bb56-7465f943dd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9005BE78519F4CA6D5730D6288AD9B" ma:contentTypeVersion="10" ma:contentTypeDescription="Crée un document." ma:contentTypeScope="" ma:versionID="097b92163cf2025354e6034bb5883bf0">
  <xsd:schema xmlns:xsd="http://www.w3.org/2001/XMLSchema" xmlns:xs="http://www.w3.org/2001/XMLSchema" xmlns:p="http://schemas.microsoft.com/office/2006/metadata/properties" xmlns:ns3="8c44caa9-8058-4db5-bb56-7465f943dd95" xmlns:ns4="dec10fc9-8ecc-4c5c-ab7a-3e90e54eb438" targetNamespace="http://schemas.microsoft.com/office/2006/metadata/properties" ma:root="true" ma:fieldsID="d4d5966aaf01fd4364cd82f9aa31a06c" ns3:_="" ns4:_="">
    <xsd:import namespace="8c44caa9-8058-4db5-bb56-7465f943dd95"/>
    <xsd:import namespace="dec10fc9-8ecc-4c5c-ab7a-3e90e54eb4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4caa9-8058-4db5-bb56-7465f943dd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10fc9-8ecc-4c5c-ab7a-3e90e54eb43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787FD-4DFC-4C35-818B-C726A1560DAA}">
  <ds:schemaRefs>
    <ds:schemaRef ds:uri="http://schemas.microsoft.com/office/2006/documentManagement/types"/>
    <ds:schemaRef ds:uri="dec10fc9-8ecc-4c5c-ab7a-3e90e54eb438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8c44caa9-8058-4db5-bb56-7465f943dd9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3107CF-656D-4F1D-8F15-C576029C8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F82F75-CA1C-457F-8B45-EA7F3B9FD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4caa9-8058-4db5-bb56-7465f943dd95"/>
    <ds:schemaRef ds:uri="dec10fc9-8ecc-4c5c-ab7a-3e90e54eb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Mesure_2H</vt:lpstr>
      <vt:lpstr>Mesure_H</vt:lpstr>
      <vt:lpstr>Mesure_B</vt:lpstr>
      <vt:lpstr>Mesure_2B</vt:lpstr>
      <vt:lpstr>Mesure_3B</vt:lpstr>
      <vt:lpstr>Mesure_flex</vt:lpstr>
      <vt:lpstr>Mesure_différents_crayons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Daniel Perales-Rios</cp:lastModifiedBy>
  <dcterms:created xsi:type="dcterms:W3CDTF">2021-04-13T18:55:06Z</dcterms:created>
  <dcterms:modified xsi:type="dcterms:W3CDTF">2024-06-04T21:49:06Z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0x010100C29005BE78519F4CA6D5730D6288AD9B</vt:lpwstr>
  </property>
</Properties>
</file>