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Asssemblage_composants_2\"/>
    </mc:Choice>
  </mc:AlternateContent>
  <xr:revisionPtr revIDLastSave="0" documentId="8_{3F77826A-ECBA-4E97-8AA8-CE73EA834588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donnees_courbe_2B" sheetId="1" r:id="rId1"/>
    <sheet name="donnees_courbe_F" sheetId="2" r:id="rId2"/>
    <sheet name="donnees_courbe_HB" sheetId="3" r:id="rId3"/>
    <sheet name="donnees_courbe_B" sheetId="4" r:id="rId4"/>
    <sheet name="donnees_courbe_4B" sheetId="5" r:id="rId5"/>
    <sheet name="Ensemble" sheetId="6" r:id="rId6"/>
  </sheets>
  <externalReferences>
    <externalReference r:id="rId7"/>
  </externalReferences>
  <definedNames>
    <definedName name="_xlnm._FilterDatabase" localSheetId="5" hidden="1">Ensemble!$A$3:$C$61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P3" i="5"/>
  <c r="P4" i="5"/>
  <c r="P5" i="5"/>
  <c r="P6" i="5"/>
  <c r="P7" i="5"/>
  <c r="P8" i="5"/>
  <c r="P9" i="5"/>
  <c r="P10" i="5"/>
  <c r="Q11" i="6" s="1"/>
  <c r="P11" i="5"/>
  <c r="P12" i="5"/>
  <c r="P13" i="5"/>
  <c r="P14" i="5"/>
  <c r="P15" i="5"/>
  <c r="P16" i="5"/>
  <c r="P17" i="5"/>
  <c r="P18" i="5"/>
  <c r="Q19" i="6" s="1"/>
  <c r="P19" i="5"/>
  <c r="P20" i="5"/>
  <c r="P21" i="5"/>
  <c r="P22" i="5"/>
  <c r="P23" i="5"/>
  <c r="P24" i="5"/>
  <c r="P25" i="5"/>
  <c r="P26" i="5"/>
  <c r="Q27" i="6" s="1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Q43" i="6" s="1"/>
  <c r="P43" i="5"/>
  <c r="P44" i="5"/>
  <c r="P45" i="5"/>
  <c r="P46" i="5"/>
  <c r="P47" i="5"/>
  <c r="P48" i="5"/>
  <c r="P49" i="5"/>
  <c r="P50" i="5"/>
  <c r="Q51" i="6" s="1"/>
  <c r="P51" i="5"/>
  <c r="P52" i="5"/>
  <c r="P53" i="5"/>
  <c r="P54" i="5"/>
  <c r="P55" i="5"/>
  <c r="P56" i="5"/>
  <c r="P57" i="5"/>
  <c r="P58" i="5"/>
  <c r="Q59" i="6" s="1"/>
  <c r="P2" i="5"/>
  <c r="Q7" i="6"/>
  <c r="Q15" i="6"/>
  <c r="Q23" i="6"/>
  <c r="Q42" i="6"/>
  <c r="Q50" i="6"/>
  <c r="Q58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" i="6"/>
  <c r="J2" i="6"/>
  <c r="I2" i="6"/>
  <c r="W63" i="6"/>
  <c r="X62" i="6"/>
  <c r="W62" i="6"/>
  <c r="O62" i="6"/>
  <c r="N62" i="6"/>
  <c r="M62" i="6"/>
  <c r="X61" i="6"/>
  <c r="W61" i="6"/>
  <c r="U61" i="6"/>
  <c r="O61" i="6"/>
  <c r="N61" i="6"/>
  <c r="M61" i="6"/>
  <c r="C61" i="6"/>
  <c r="B61" i="6"/>
  <c r="A61" i="6"/>
  <c r="X60" i="6"/>
  <c r="W60" i="6"/>
  <c r="U60" i="6"/>
  <c r="O60" i="6"/>
  <c r="N60" i="6"/>
  <c r="M60" i="6"/>
  <c r="C60" i="6"/>
  <c r="B60" i="6"/>
  <c r="A60" i="6"/>
  <c r="X59" i="6"/>
  <c r="W59" i="6"/>
  <c r="U59" i="6"/>
  <c r="O59" i="6"/>
  <c r="N59" i="6"/>
  <c r="M59" i="6"/>
  <c r="C59" i="6"/>
  <c r="B59" i="6"/>
  <c r="A59" i="6"/>
  <c r="X58" i="6"/>
  <c r="W58" i="6"/>
  <c r="U58" i="6"/>
  <c r="O58" i="6"/>
  <c r="N58" i="6"/>
  <c r="M58" i="6"/>
  <c r="C58" i="6"/>
  <c r="B58" i="6"/>
  <c r="A58" i="6"/>
  <c r="X57" i="6"/>
  <c r="W57" i="6"/>
  <c r="U57" i="6"/>
  <c r="O57" i="6"/>
  <c r="N57" i="6"/>
  <c r="M57" i="6"/>
  <c r="C57" i="6"/>
  <c r="B57" i="6"/>
  <c r="A57" i="6"/>
  <c r="X56" i="6"/>
  <c r="W56" i="6"/>
  <c r="V56" i="6"/>
  <c r="U56" i="6"/>
  <c r="O56" i="6"/>
  <c r="N56" i="6"/>
  <c r="M56" i="6"/>
  <c r="G56" i="6"/>
  <c r="F56" i="6"/>
  <c r="E56" i="6"/>
  <c r="C56" i="6"/>
  <c r="B56" i="6"/>
  <c r="A56" i="6"/>
  <c r="X55" i="6"/>
  <c r="W55" i="6"/>
  <c r="V55" i="6"/>
  <c r="U55" i="6"/>
  <c r="O55" i="6"/>
  <c r="N55" i="6"/>
  <c r="M55" i="6"/>
  <c r="G55" i="6"/>
  <c r="F55" i="6"/>
  <c r="E55" i="6"/>
  <c r="C55" i="6"/>
  <c r="B55" i="6"/>
  <c r="A55" i="6"/>
  <c r="X54" i="6"/>
  <c r="W54" i="6"/>
  <c r="V54" i="6"/>
  <c r="U54" i="6"/>
  <c r="O54" i="6"/>
  <c r="N54" i="6"/>
  <c r="M54" i="6"/>
  <c r="G54" i="6"/>
  <c r="F54" i="6"/>
  <c r="E54" i="6"/>
  <c r="C54" i="6"/>
  <c r="B54" i="6"/>
  <c r="A54" i="6"/>
  <c r="X53" i="6"/>
  <c r="W53" i="6"/>
  <c r="V53" i="6"/>
  <c r="U53" i="6"/>
  <c r="O53" i="6"/>
  <c r="N53" i="6"/>
  <c r="M53" i="6"/>
  <c r="G53" i="6"/>
  <c r="F53" i="6"/>
  <c r="E53" i="6"/>
  <c r="C53" i="6"/>
  <c r="B53" i="6"/>
  <c r="A53" i="6"/>
  <c r="X52" i="6"/>
  <c r="W52" i="6"/>
  <c r="V52" i="6"/>
  <c r="U52" i="6"/>
  <c r="O52" i="6"/>
  <c r="N52" i="6"/>
  <c r="M52" i="6"/>
  <c r="G52" i="6"/>
  <c r="F52" i="6"/>
  <c r="E52" i="6"/>
  <c r="C52" i="6"/>
  <c r="B52" i="6"/>
  <c r="A52" i="6"/>
  <c r="X51" i="6"/>
  <c r="W51" i="6"/>
  <c r="V51" i="6"/>
  <c r="U51" i="6"/>
  <c r="O51" i="6"/>
  <c r="N51" i="6"/>
  <c r="M51" i="6"/>
  <c r="G51" i="6"/>
  <c r="F51" i="6"/>
  <c r="E51" i="6"/>
  <c r="C51" i="6"/>
  <c r="B51" i="6"/>
  <c r="A51" i="6"/>
  <c r="X50" i="6"/>
  <c r="W50" i="6"/>
  <c r="V50" i="6"/>
  <c r="U50" i="6"/>
  <c r="O50" i="6"/>
  <c r="N50" i="6"/>
  <c r="M50" i="6"/>
  <c r="G50" i="6"/>
  <c r="F50" i="6"/>
  <c r="E50" i="6"/>
  <c r="C50" i="6"/>
  <c r="B50" i="6"/>
  <c r="A50" i="6"/>
  <c r="X49" i="6"/>
  <c r="W49" i="6"/>
  <c r="V49" i="6"/>
  <c r="U49" i="6"/>
  <c r="O49" i="6"/>
  <c r="N49" i="6"/>
  <c r="M49" i="6"/>
  <c r="G49" i="6"/>
  <c r="F49" i="6"/>
  <c r="E49" i="6"/>
  <c r="C49" i="6"/>
  <c r="B49" i="6"/>
  <c r="A49" i="6"/>
  <c r="X48" i="6"/>
  <c r="W48" i="6"/>
  <c r="V48" i="6"/>
  <c r="U48" i="6"/>
  <c r="O48" i="6"/>
  <c r="N48" i="6"/>
  <c r="M48" i="6"/>
  <c r="G48" i="6"/>
  <c r="F48" i="6"/>
  <c r="E48" i="6"/>
  <c r="C48" i="6"/>
  <c r="B48" i="6"/>
  <c r="A48" i="6"/>
  <c r="X47" i="6"/>
  <c r="W47" i="6"/>
  <c r="V47" i="6"/>
  <c r="U47" i="6"/>
  <c r="O47" i="6"/>
  <c r="N47" i="6"/>
  <c r="M47" i="6"/>
  <c r="G47" i="6"/>
  <c r="F47" i="6"/>
  <c r="E47" i="6"/>
  <c r="C47" i="6"/>
  <c r="B47" i="6"/>
  <c r="A47" i="6"/>
  <c r="X46" i="6"/>
  <c r="W46" i="6"/>
  <c r="V46" i="6"/>
  <c r="U46" i="6"/>
  <c r="O46" i="6"/>
  <c r="N46" i="6"/>
  <c r="M46" i="6"/>
  <c r="G46" i="6"/>
  <c r="F46" i="6"/>
  <c r="E46" i="6"/>
  <c r="C46" i="6"/>
  <c r="B46" i="6"/>
  <c r="A46" i="6"/>
  <c r="X45" i="6"/>
  <c r="W45" i="6"/>
  <c r="V45" i="6"/>
  <c r="U45" i="6"/>
  <c r="O45" i="6"/>
  <c r="N45" i="6"/>
  <c r="M45" i="6"/>
  <c r="G45" i="6"/>
  <c r="F45" i="6"/>
  <c r="E45" i="6"/>
  <c r="C45" i="6"/>
  <c r="B45" i="6"/>
  <c r="A45" i="6"/>
  <c r="X44" i="6"/>
  <c r="W44" i="6"/>
  <c r="V44" i="6"/>
  <c r="U44" i="6"/>
  <c r="O44" i="6"/>
  <c r="N44" i="6"/>
  <c r="M44" i="6"/>
  <c r="G44" i="6"/>
  <c r="F44" i="6"/>
  <c r="E44" i="6"/>
  <c r="C44" i="6"/>
  <c r="B44" i="6"/>
  <c r="A44" i="6"/>
  <c r="X43" i="6"/>
  <c r="W43" i="6"/>
  <c r="V43" i="6"/>
  <c r="U43" i="6"/>
  <c r="O43" i="6"/>
  <c r="N43" i="6"/>
  <c r="M43" i="6"/>
  <c r="G43" i="6"/>
  <c r="F43" i="6"/>
  <c r="E43" i="6"/>
  <c r="C43" i="6"/>
  <c r="B43" i="6"/>
  <c r="A43" i="6"/>
  <c r="X42" i="6"/>
  <c r="W42" i="6"/>
  <c r="V42" i="6"/>
  <c r="U42" i="6"/>
  <c r="O42" i="6"/>
  <c r="N42" i="6"/>
  <c r="M42" i="6"/>
  <c r="G42" i="6"/>
  <c r="F42" i="6"/>
  <c r="E42" i="6"/>
  <c r="C42" i="6"/>
  <c r="B42" i="6"/>
  <c r="A42" i="6"/>
  <c r="X41" i="6"/>
  <c r="W41" i="6"/>
  <c r="V41" i="6"/>
  <c r="U41" i="6"/>
  <c r="O41" i="6"/>
  <c r="N41" i="6"/>
  <c r="M41" i="6"/>
  <c r="G41" i="6"/>
  <c r="F41" i="6"/>
  <c r="E41" i="6"/>
  <c r="C41" i="6"/>
  <c r="B41" i="6"/>
  <c r="A41" i="6"/>
  <c r="Y40" i="6"/>
  <c r="X40" i="6"/>
  <c r="W40" i="6"/>
  <c r="V40" i="6"/>
  <c r="U40" i="6"/>
  <c r="O40" i="6"/>
  <c r="N40" i="6"/>
  <c r="M40" i="6"/>
  <c r="G40" i="6"/>
  <c r="F40" i="6"/>
  <c r="E40" i="6"/>
  <c r="C40" i="6"/>
  <c r="B40" i="6"/>
  <c r="A40" i="6"/>
  <c r="X39" i="6"/>
  <c r="W39" i="6"/>
  <c r="V39" i="6"/>
  <c r="U39" i="6"/>
  <c r="O39" i="6"/>
  <c r="N39" i="6"/>
  <c r="M39" i="6"/>
  <c r="G39" i="6"/>
  <c r="F39" i="6"/>
  <c r="E39" i="6"/>
  <c r="C39" i="6"/>
  <c r="B39" i="6"/>
  <c r="A39" i="6"/>
  <c r="X38" i="6"/>
  <c r="W38" i="6"/>
  <c r="V38" i="6"/>
  <c r="U38" i="6"/>
  <c r="O38" i="6"/>
  <c r="N38" i="6"/>
  <c r="M38" i="6"/>
  <c r="G38" i="6"/>
  <c r="F38" i="6"/>
  <c r="E38" i="6"/>
  <c r="C38" i="6"/>
  <c r="B38" i="6"/>
  <c r="A38" i="6"/>
  <c r="X37" i="6"/>
  <c r="W37" i="6"/>
  <c r="V37" i="6"/>
  <c r="U37" i="6"/>
  <c r="O37" i="6"/>
  <c r="N37" i="6"/>
  <c r="M37" i="6"/>
  <c r="G37" i="6"/>
  <c r="F37" i="6"/>
  <c r="E37" i="6"/>
  <c r="C37" i="6"/>
  <c r="B37" i="6"/>
  <c r="A37" i="6"/>
  <c r="X36" i="6"/>
  <c r="W36" i="6"/>
  <c r="V36" i="6"/>
  <c r="U36" i="6"/>
  <c r="O36" i="6"/>
  <c r="N36" i="6"/>
  <c r="M36" i="6"/>
  <c r="G36" i="6"/>
  <c r="F36" i="6"/>
  <c r="E36" i="6"/>
  <c r="C36" i="6"/>
  <c r="B36" i="6"/>
  <c r="A36" i="6"/>
  <c r="X35" i="6"/>
  <c r="W35" i="6"/>
  <c r="V35" i="6"/>
  <c r="U35" i="6"/>
  <c r="O35" i="6"/>
  <c r="N35" i="6"/>
  <c r="M35" i="6"/>
  <c r="G35" i="6"/>
  <c r="F35" i="6"/>
  <c r="E35" i="6"/>
  <c r="C35" i="6"/>
  <c r="B35" i="6"/>
  <c r="A35" i="6"/>
  <c r="X34" i="6"/>
  <c r="W34" i="6"/>
  <c r="V34" i="6"/>
  <c r="U34" i="6"/>
  <c r="O34" i="6"/>
  <c r="N34" i="6"/>
  <c r="M34" i="6"/>
  <c r="G34" i="6"/>
  <c r="F34" i="6"/>
  <c r="E34" i="6"/>
  <c r="C34" i="6"/>
  <c r="B34" i="6"/>
  <c r="A34" i="6"/>
  <c r="X33" i="6"/>
  <c r="W33" i="6"/>
  <c r="V33" i="6"/>
  <c r="U33" i="6"/>
  <c r="O33" i="6"/>
  <c r="N33" i="6"/>
  <c r="M33" i="6"/>
  <c r="G33" i="6"/>
  <c r="F33" i="6"/>
  <c r="E33" i="6"/>
  <c r="C33" i="6"/>
  <c r="B33" i="6"/>
  <c r="A33" i="6"/>
  <c r="X32" i="6"/>
  <c r="W32" i="6"/>
  <c r="V32" i="6"/>
  <c r="U32" i="6"/>
  <c r="O32" i="6"/>
  <c r="N32" i="6"/>
  <c r="M32" i="6"/>
  <c r="G32" i="6"/>
  <c r="F32" i="6"/>
  <c r="E32" i="6"/>
  <c r="C32" i="6"/>
  <c r="B32" i="6"/>
  <c r="A32" i="6"/>
  <c r="X31" i="6"/>
  <c r="W31" i="6"/>
  <c r="V31" i="6"/>
  <c r="U31" i="6"/>
  <c r="Q31" i="6"/>
  <c r="O31" i="6"/>
  <c r="N31" i="6"/>
  <c r="M31" i="6"/>
  <c r="G31" i="6"/>
  <c r="F31" i="6"/>
  <c r="E31" i="6"/>
  <c r="C31" i="6"/>
  <c r="B31" i="6"/>
  <c r="A31" i="6"/>
  <c r="X30" i="6"/>
  <c r="W30" i="6"/>
  <c r="V30" i="6"/>
  <c r="U30" i="6"/>
  <c r="O30" i="6"/>
  <c r="N30" i="6"/>
  <c r="M30" i="6"/>
  <c r="G30" i="6"/>
  <c r="F30" i="6"/>
  <c r="E30" i="6"/>
  <c r="C30" i="6"/>
  <c r="B30" i="6"/>
  <c r="A30" i="6"/>
  <c r="X29" i="6"/>
  <c r="W29" i="6"/>
  <c r="V29" i="6"/>
  <c r="U29" i="6"/>
  <c r="O29" i="6"/>
  <c r="N29" i="6"/>
  <c r="M29" i="6"/>
  <c r="G29" i="6"/>
  <c r="F29" i="6"/>
  <c r="E29" i="6"/>
  <c r="C29" i="6"/>
  <c r="B29" i="6"/>
  <c r="A29" i="6"/>
  <c r="X28" i="6"/>
  <c r="W28" i="6"/>
  <c r="V28" i="6"/>
  <c r="U28" i="6"/>
  <c r="O28" i="6"/>
  <c r="N28" i="6"/>
  <c r="M28" i="6"/>
  <c r="G28" i="6"/>
  <c r="F28" i="6"/>
  <c r="E28" i="6"/>
  <c r="C28" i="6"/>
  <c r="B28" i="6"/>
  <c r="A28" i="6"/>
  <c r="X27" i="6"/>
  <c r="W27" i="6"/>
  <c r="V27" i="6"/>
  <c r="U27" i="6"/>
  <c r="O27" i="6"/>
  <c r="N27" i="6"/>
  <c r="M27" i="6"/>
  <c r="G27" i="6"/>
  <c r="F27" i="6"/>
  <c r="E27" i="6"/>
  <c r="C27" i="6"/>
  <c r="B27" i="6"/>
  <c r="A27" i="6"/>
  <c r="X26" i="6"/>
  <c r="W26" i="6"/>
  <c r="V26" i="6"/>
  <c r="U26" i="6"/>
  <c r="O26" i="6"/>
  <c r="N26" i="6"/>
  <c r="M26" i="6"/>
  <c r="G26" i="6"/>
  <c r="F26" i="6"/>
  <c r="E26" i="6"/>
  <c r="C26" i="6"/>
  <c r="B26" i="6"/>
  <c r="A26" i="6"/>
  <c r="X25" i="6"/>
  <c r="W25" i="6"/>
  <c r="V25" i="6"/>
  <c r="U25" i="6"/>
  <c r="O25" i="6"/>
  <c r="N25" i="6"/>
  <c r="M25" i="6"/>
  <c r="G25" i="6"/>
  <c r="F25" i="6"/>
  <c r="E25" i="6"/>
  <c r="C25" i="6"/>
  <c r="B25" i="6"/>
  <c r="A25" i="6"/>
  <c r="X24" i="6"/>
  <c r="W24" i="6"/>
  <c r="V24" i="6"/>
  <c r="U24" i="6"/>
  <c r="O24" i="6"/>
  <c r="N24" i="6"/>
  <c r="M24" i="6"/>
  <c r="G24" i="6"/>
  <c r="F24" i="6"/>
  <c r="E24" i="6"/>
  <c r="C24" i="6"/>
  <c r="B24" i="6"/>
  <c r="A24" i="6"/>
  <c r="X23" i="6"/>
  <c r="W23" i="6"/>
  <c r="V23" i="6"/>
  <c r="U23" i="6"/>
  <c r="O23" i="6"/>
  <c r="N23" i="6"/>
  <c r="M23" i="6"/>
  <c r="G23" i="6"/>
  <c r="F23" i="6"/>
  <c r="E23" i="6"/>
  <c r="C23" i="6"/>
  <c r="B23" i="6"/>
  <c r="A23" i="6"/>
  <c r="X22" i="6"/>
  <c r="W22" i="6"/>
  <c r="V22" i="6"/>
  <c r="U22" i="6"/>
  <c r="O22" i="6"/>
  <c r="N22" i="6"/>
  <c r="M22" i="6"/>
  <c r="G22" i="6"/>
  <c r="F22" i="6"/>
  <c r="E22" i="6"/>
  <c r="C22" i="6"/>
  <c r="B22" i="6"/>
  <c r="A22" i="6"/>
  <c r="X21" i="6"/>
  <c r="W21" i="6"/>
  <c r="V21" i="6"/>
  <c r="U21" i="6"/>
  <c r="O21" i="6"/>
  <c r="N21" i="6"/>
  <c r="M21" i="6"/>
  <c r="G21" i="6"/>
  <c r="F21" i="6"/>
  <c r="E21" i="6"/>
  <c r="C21" i="6"/>
  <c r="B21" i="6"/>
  <c r="A21" i="6"/>
  <c r="X20" i="6"/>
  <c r="W20" i="6"/>
  <c r="V20" i="6"/>
  <c r="U20" i="6"/>
  <c r="O20" i="6"/>
  <c r="N20" i="6"/>
  <c r="M20" i="6"/>
  <c r="G20" i="6"/>
  <c r="F20" i="6"/>
  <c r="E20" i="6"/>
  <c r="C20" i="6"/>
  <c r="B20" i="6"/>
  <c r="A20" i="6"/>
  <c r="X19" i="6"/>
  <c r="W19" i="6"/>
  <c r="V19" i="6"/>
  <c r="U19" i="6"/>
  <c r="O19" i="6"/>
  <c r="N19" i="6"/>
  <c r="M19" i="6"/>
  <c r="G19" i="6"/>
  <c r="F19" i="6"/>
  <c r="E19" i="6"/>
  <c r="C19" i="6"/>
  <c r="B19" i="6"/>
  <c r="A19" i="6"/>
  <c r="X18" i="6"/>
  <c r="W18" i="6"/>
  <c r="V18" i="6"/>
  <c r="U18" i="6"/>
  <c r="O18" i="6"/>
  <c r="N18" i="6"/>
  <c r="M18" i="6"/>
  <c r="G18" i="6"/>
  <c r="F18" i="6"/>
  <c r="E18" i="6"/>
  <c r="C18" i="6"/>
  <c r="B18" i="6"/>
  <c r="A18" i="6"/>
  <c r="X17" i="6"/>
  <c r="W17" i="6"/>
  <c r="V17" i="6"/>
  <c r="U17" i="6"/>
  <c r="O17" i="6"/>
  <c r="N17" i="6"/>
  <c r="M17" i="6"/>
  <c r="G17" i="6"/>
  <c r="F17" i="6"/>
  <c r="E17" i="6"/>
  <c r="C17" i="6"/>
  <c r="B17" i="6"/>
  <c r="A17" i="6"/>
  <c r="X16" i="6"/>
  <c r="W16" i="6"/>
  <c r="V16" i="6"/>
  <c r="U16" i="6"/>
  <c r="O16" i="6"/>
  <c r="N16" i="6"/>
  <c r="M16" i="6"/>
  <c r="G16" i="6"/>
  <c r="F16" i="6"/>
  <c r="E16" i="6"/>
  <c r="C16" i="6"/>
  <c r="B16" i="6"/>
  <c r="A16" i="6"/>
  <c r="X15" i="6"/>
  <c r="W15" i="6"/>
  <c r="V15" i="6"/>
  <c r="U15" i="6"/>
  <c r="O15" i="6"/>
  <c r="N15" i="6"/>
  <c r="M15" i="6"/>
  <c r="G15" i="6"/>
  <c r="F15" i="6"/>
  <c r="E15" i="6"/>
  <c r="C15" i="6"/>
  <c r="B15" i="6"/>
  <c r="A15" i="6"/>
  <c r="X14" i="6"/>
  <c r="W14" i="6"/>
  <c r="V14" i="6"/>
  <c r="U14" i="6"/>
  <c r="O14" i="6"/>
  <c r="N14" i="6"/>
  <c r="M14" i="6"/>
  <c r="G14" i="6"/>
  <c r="F14" i="6"/>
  <c r="E14" i="6"/>
  <c r="C14" i="6"/>
  <c r="B14" i="6"/>
  <c r="A14" i="6"/>
  <c r="X13" i="6"/>
  <c r="W13" i="6"/>
  <c r="V13" i="6"/>
  <c r="U13" i="6"/>
  <c r="O13" i="6"/>
  <c r="N13" i="6"/>
  <c r="M13" i="6"/>
  <c r="G13" i="6"/>
  <c r="F13" i="6"/>
  <c r="E13" i="6"/>
  <c r="C13" i="6"/>
  <c r="B13" i="6"/>
  <c r="A13" i="6"/>
  <c r="X12" i="6"/>
  <c r="W12" i="6"/>
  <c r="V12" i="6"/>
  <c r="U12" i="6"/>
  <c r="O12" i="6"/>
  <c r="N12" i="6"/>
  <c r="M12" i="6"/>
  <c r="G12" i="6"/>
  <c r="F12" i="6"/>
  <c r="E12" i="6"/>
  <c r="C12" i="6"/>
  <c r="B12" i="6"/>
  <c r="A12" i="6"/>
  <c r="X11" i="6"/>
  <c r="W11" i="6"/>
  <c r="V11" i="6"/>
  <c r="U11" i="6"/>
  <c r="O11" i="6"/>
  <c r="N11" i="6"/>
  <c r="M11" i="6"/>
  <c r="G11" i="6"/>
  <c r="F11" i="6"/>
  <c r="E11" i="6"/>
  <c r="C11" i="6"/>
  <c r="B11" i="6"/>
  <c r="A11" i="6"/>
  <c r="X10" i="6"/>
  <c r="W10" i="6"/>
  <c r="V10" i="6"/>
  <c r="U10" i="6"/>
  <c r="O10" i="6"/>
  <c r="N10" i="6"/>
  <c r="M10" i="6"/>
  <c r="G10" i="6"/>
  <c r="F10" i="6"/>
  <c r="E10" i="6"/>
  <c r="C10" i="6"/>
  <c r="B10" i="6"/>
  <c r="A10" i="6"/>
  <c r="X9" i="6"/>
  <c r="W9" i="6"/>
  <c r="V9" i="6"/>
  <c r="U9" i="6"/>
  <c r="O9" i="6"/>
  <c r="N9" i="6"/>
  <c r="M9" i="6"/>
  <c r="G9" i="6"/>
  <c r="F9" i="6"/>
  <c r="E9" i="6"/>
  <c r="C9" i="6"/>
  <c r="B9" i="6"/>
  <c r="A9" i="6"/>
  <c r="X8" i="6"/>
  <c r="W8" i="6"/>
  <c r="V8" i="6"/>
  <c r="U8" i="6"/>
  <c r="O8" i="6"/>
  <c r="N8" i="6"/>
  <c r="M8" i="6"/>
  <c r="G8" i="6"/>
  <c r="F8" i="6"/>
  <c r="E8" i="6"/>
  <c r="C8" i="6"/>
  <c r="B8" i="6"/>
  <c r="A8" i="6"/>
  <c r="X7" i="6"/>
  <c r="W7" i="6"/>
  <c r="V7" i="6"/>
  <c r="U7" i="6"/>
  <c r="O7" i="6"/>
  <c r="N7" i="6"/>
  <c r="M7" i="6"/>
  <c r="G7" i="6"/>
  <c r="F7" i="6"/>
  <c r="E7" i="6"/>
  <c r="C7" i="6"/>
  <c r="B7" i="6"/>
  <c r="A7" i="6"/>
  <c r="X6" i="6"/>
  <c r="W6" i="6"/>
  <c r="V6" i="6"/>
  <c r="U6" i="6"/>
  <c r="O6" i="6"/>
  <c r="N6" i="6"/>
  <c r="M6" i="6"/>
  <c r="G6" i="6"/>
  <c r="F6" i="6"/>
  <c r="E6" i="6"/>
  <c r="C6" i="6"/>
  <c r="B6" i="6"/>
  <c r="A6" i="6"/>
  <c r="X5" i="6"/>
  <c r="W5" i="6"/>
  <c r="V5" i="6"/>
  <c r="U5" i="6"/>
  <c r="O5" i="6"/>
  <c r="N5" i="6"/>
  <c r="M5" i="6"/>
  <c r="G5" i="6"/>
  <c r="F5" i="6"/>
  <c r="E5" i="6"/>
  <c r="C5" i="6"/>
  <c r="B5" i="6"/>
  <c r="A5" i="6"/>
  <c r="X4" i="6"/>
  <c r="W4" i="6"/>
  <c r="V4" i="6"/>
  <c r="U4" i="6"/>
  <c r="O4" i="6"/>
  <c r="N4" i="6"/>
  <c r="M4" i="6"/>
  <c r="G4" i="6"/>
  <c r="F4" i="6"/>
  <c r="E4" i="6"/>
  <c r="C4" i="6"/>
  <c r="B4" i="6"/>
  <c r="A4" i="6"/>
  <c r="X3" i="6"/>
  <c r="W3" i="6"/>
  <c r="V3" i="6"/>
  <c r="U3" i="6"/>
  <c r="O3" i="6"/>
  <c r="N3" i="6"/>
  <c r="M3" i="6"/>
  <c r="G3" i="6"/>
  <c r="F3" i="6"/>
  <c r="E3" i="6"/>
  <c r="C3" i="6"/>
  <c r="B3" i="6"/>
  <c r="A3" i="6"/>
  <c r="S2" i="6"/>
  <c r="R2" i="6"/>
  <c r="Q2" i="6"/>
  <c r="O2" i="6"/>
  <c r="N2" i="6"/>
  <c r="M2" i="6"/>
  <c r="G2" i="6"/>
  <c r="F2" i="6"/>
  <c r="E2" i="6"/>
  <c r="C2" i="6"/>
  <c r="B2" i="6"/>
  <c r="A2" i="6"/>
  <c r="AG58" i="5"/>
  <c r="AE58" i="5"/>
  <c r="AA58" i="5"/>
  <c r="Y58" i="5"/>
  <c r="T58" i="5"/>
  <c r="Y59" i="6" s="1"/>
  <c r="N58" i="5"/>
  <c r="L58" i="5"/>
  <c r="E58" i="5"/>
  <c r="C58" i="5"/>
  <c r="AG57" i="5"/>
  <c r="AE57" i="5"/>
  <c r="AA57" i="5"/>
  <c r="Y57" i="5"/>
  <c r="T57" i="5"/>
  <c r="Y58" i="6" s="1"/>
  <c r="N57" i="5"/>
  <c r="Q57" i="5" s="1"/>
  <c r="L57" i="5"/>
  <c r="E57" i="5"/>
  <c r="C57" i="5"/>
  <c r="AG56" i="5"/>
  <c r="AE56" i="5"/>
  <c r="AA56" i="5"/>
  <c r="Y56" i="5"/>
  <c r="T56" i="5"/>
  <c r="Y57" i="6" s="1"/>
  <c r="N56" i="5"/>
  <c r="L56" i="5"/>
  <c r="E56" i="5"/>
  <c r="C56" i="5"/>
  <c r="AG55" i="5"/>
  <c r="AE55" i="5"/>
  <c r="AA55" i="5"/>
  <c r="Y55" i="5"/>
  <c r="T55" i="5"/>
  <c r="Y56" i="6" s="1"/>
  <c r="N55" i="5"/>
  <c r="Q55" i="5" s="1"/>
  <c r="R56" i="6" s="1"/>
  <c r="L55" i="5"/>
  <c r="Q56" i="6" s="1"/>
  <c r="E55" i="5"/>
  <c r="C55" i="5"/>
  <c r="AG54" i="5"/>
  <c r="AE54" i="5"/>
  <c r="AA54" i="5"/>
  <c r="Y54" i="5"/>
  <c r="T54" i="5"/>
  <c r="Y55" i="6" s="1"/>
  <c r="N54" i="5"/>
  <c r="L54" i="5"/>
  <c r="Q55" i="6" s="1"/>
  <c r="E54" i="5"/>
  <c r="C54" i="5"/>
  <c r="AG53" i="5"/>
  <c r="AE53" i="5"/>
  <c r="AA53" i="5"/>
  <c r="Y53" i="5"/>
  <c r="T53" i="5"/>
  <c r="Y54" i="6" s="1"/>
  <c r="N53" i="5"/>
  <c r="L53" i="5"/>
  <c r="Q54" i="6" s="1"/>
  <c r="E53" i="5"/>
  <c r="C53" i="5"/>
  <c r="AG52" i="5"/>
  <c r="AE52" i="5"/>
  <c r="AA52" i="5"/>
  <c r="Y52" i="5"/>
  <c r="T52" i="5"/>
  <c r="Y53" i="6" s="1"/>
  <c r="N52" i="5"/>
  <c r="L52" i="5"/>
  <c r="Q53" i="6" s="1"/>
  <c r="E52" i="5"/>
  <c r="C52" i="5"/>
  <c r="AG51" i="5"/>
  <c r="AE51" i="5"/>
  <c r="AA51" i="5"/>
  <c r="Y51" i="5"/>
  <c r="T51" i="5"/>
  <c r="Y52" i="6" s="1"/>
  <c r="N51" i="5"/>
  <c r="L51" i="5"/>
  <c r="Q52" i="6" s="1"/>
  <c r="E51" i="5"/>
  <c r="C51" i="5"/>
  <c r="AG50" i="5"/>
  <c r="AE50" i="5"/>
  <c r="AA50" i="5"/>
  <c r="Y50" i="5"/>
  <c r="T50" i="5"/>
  <c r="Y51" i="6" s="1"/>
  <c r="N50" i="5"/>
  <c r="L50" i="5"/>
  <c r="E50" i="5"/>
  <c r="C50" i="5"/>
  <c r="AG49" i="5"/>
  <c r="AE49" i="5"/>
  <c r="AA49" i="5"/>
  <c r="Y49" i="5"/>
  <c r="T49" i="5"/>
  <c r="Y50" i="6" s="1"/>
  <c r="N49" i="5"/>
  <c r="Q49" i="5" s="1"/>
  <c r="L49" i="5"/>
  <c r="E49" i="5"/>
  <c r="C49" i="5"/>
  <c r="AG48" i="5"/>
  <c r="AE48" i="5"/>
  <c r="AA48" i="5"/>
  <c r="Y48" i="5"/>
  <c r="T48" i="5"/>
  <c r="Y49" i="6" s="1"/>
  <c r="N48" i="5"/>
  <c r="L48" i="5"/>
  <c r="E48" i="5"/>
  <c r="C48" i="5"/>
  <c r="AG47" i="5"/>
  <c r="AE47" i="5"/>
  <c r="AA47" i="5"/>
  <c r="Y47" i="5"/>
  <c r="T47" i="5"/>
  <c r="Y48" i="6" s="1"/>
  <c r="N47" i="5"/>
  <c r="Q47" i="5" s="1"/>
  <c r="R48" i="6" s="1"/>
  <c r="L47" i="5"/>
  <c r="Q48" i="6" s="1"/>
  <c r="E47" i="5"/>
  <c r="C47" i="5"/>
  <c r="AG46" i="5"/>
  <c r="AE46" i="5"/>
  <c r="AA46" i="5"/>
  <c r="Y46" i="5"/>
  <c r="T46" i="5"/>
  <c r="Y47" i="6" s="1"/>
  <c r="N46" i="5"/>
  <c r="L46" i="5"/>
  <c r="Q47" i="6" s="1"/>
  <c r="E46" i="5"/>
  <c r="C46" i="5"/>
  <c r="AG45" i="5"/>
  <c r="AE45" i="5"/>
  <c r="AA45" i="5"/>
  <c r="Y45" i="5"/>
  <c r="T45" i="5"/>
  <c r="Y46" i="6" s="1"/>
  <c r="N45" i="5"/>
  <c r="L45" i="5"/>
  <c r="Q46" i="6" s="1"/>
  <c r="E45" i="5"/>
  <c r="C45" i="5"/>
  <c r="AG44" i="5"/>
  <c r="AE44" i="5"/>
  <c r="AA44" i="5"/>
  <c r="Y44" i="5"/>
  <c r="T44" i="5"/>
  <c r="Y45" i="6" s="1"/>
  <c r="N44" i="5"/>
  <c r="L44" i="5"/>
  <c r="Q45" i="6" s="1"/>
  <c r="E44" i="5"/>
  <c r="C44" i="5"/>
  <c r="AG43" i="5"/>
  <c r="AE43" i="5"/>
  <c r="AA43" i="5"/>
  <c r="Y43" i="5"/>
  <c r="T43" i="5"/>
  <c r="Y44" i="6" s="1"/>
  <c r="N43" i="5"/>
  <c r="L43" i="5"/>
  <c r="Q44" i="6" s="1"/>
  <c r="E43" i="5"/>
  <c r="C43" i="5"/>
  <c r="AG42" i="5"/>
  <c r="AE42" i="5"/>
  <c r="AA42" i="5"/>
  <c r="Y42" i="5"/>
  <c r="T42" i="5"/>
  <c r="Y43" i="6" s="1"/>
  <c r="N42" i="5"/>
  <c r="L42" i="5"/>
  <c r="E42" i="5"/>
  <c r="C42" i="5"/>
  <c r="AG41" i="5"/>
  <c r="AE41" i="5"/>
  <c r="AA41" i="5"/>
  <c r="Y41" i="5"/>
  <c r="T41" i="5"/>
  <c r="Y42" i="6" s="1"/>
  <c r="N41" i="5"/>
  <c r="Q41" i="5" s="1"/>
  <c r="L41" i="5"/>
  <c r="E41" i="5"/>
  <c r="C41" i="5"/>
  <c r="AG40" i="5"/>
  <c r="AE40" i="5"/>
  <c r="AA40" i="5"/>
  <c r="Y40" i="5"/>
  <c r="T40" i="5"/>
  <c r="Y41" i="6" s="1"/>
  <c r="N40" i="5"/>
  <c r="L40" i="5"/>
  <c r="E40" i="5"/>
  <c r="C40" i="5"/>
  <c r="AG39" i="5"/>
  <c r="AE39" i="5"/>
  <c r="AA39" i="5"/>
  <c r="Y39" i="5"/>
  <c r="T39" i="5"/>
  <c r="N39" i="5"/>
  <c r="Q39" i="5" s="1"/>
  <c r="R40" i="6" s="1"/>
  <c r="L39" i="5"/>
  <c r="Q40" i="6" s="1"/>
  <c r="E39" i="5"/>
  <c r="C39" i="5"/>
  <c r="AG38" i="5"/>
  <c r="AE38" i="5"/>
  <c r="AA38" i="5"/>
  <c r="Y38" i="5"/>
  <c r="T38" i="5"/>
  <c r="Y39" i="6" s="1"/>
  <c r="N38" i="5"/>
  <c r="L38" i="5"/>
  <c r="Q39" i="6" s="1"/>
  <c r="E38" i="5"/>
  <c r="C38" i="5"/>
  <c r="AG37" i="5"/>
  <c r="AE37" i="5"/>
  <c r="AA37" i="5"/>
  <c r="Y37" i="5"/>
  <c r="T37" i="5"/>
  <c r="Y38" i="6" s="1"/>
  <c r="N37" i="5"/>
  <c r="L37" i="5"/>
  <c r="Q38" i="6" s="1"/>
  <c r="E37" i="5"/>
  <c r="C37" i="5"/>
  <c r="AG35" i="5"/>
  <c r="AE35" i="5"/>
  <c r="AA35" i="5"/>
  <c r="Q35" i="5" s="1"/>
  <c r="Y35" i="5"/>
  <c r="T36" i="5"/>
  <c r="Y37" i="6" s="1"/>
  <c r="N35" i="5"/>
  <c r="L35" i="5"/>
  <c r="Q36" i="6" s="1"/>
  <c r="E35" i="5"/>
  <c r="C35" i="5"/>
  <c r="AG33" i="5"/>
  <c r="AE33" i="5"/>
  <c r="AA33" i="5"/>
  <c r="Y33" i="5"/>
  <c r="T35" i="5"/>
  <c r="Y36" i="6" s="1"/>
  <c r="N33" i="5"/>
  <c r="L33" i="5"/>
  <c r="Q34" i="6" s="1"/>
  <c r="E33" i="5"/>
  <c r="C33" i="5"/>
  <c r="AG31" i="5"/>
  <c r="AE31" i="5"/>
  <c r="AA31" i="5"/>
  <c r="Y31" i="5"/>
  <c r="T34" i="5"/>
  <c r="Y35" i="6" s="1"/>
  <c r="N31" i="5"/>
  <c r="L31" i="5"/>
  <c r="E31" i="5"/>
  <c r="C31" i="5"/>
  <c r="AG2" i="5"/>
  <c r="AE2" i="5"/>
  <c r="AA2" i="5"/>
  <c r="Y2" i="5"/>
  <c r="T33" i="5"/>
  <c r="Y34" i="6" s="1"/>
  <c r="Q36" i="5"/>
  <c r="N2" i="5"/>
  <c r="L2" i="5"/>
  <c r="E2" i="5"/>
  <c r="C2" i="5"/>
  <c r="AG3" i="5"/>
  <c r="AE3" i="5"/>
  <c r="AA3" i="5"/>
  <c r="Y3" i="5"/>
  <c r="T32" i="5"/>
  <c r="Y33" i="6" s="1"/>
  <c r="N3" i="5"/>
  <c r="Q3" i="5" s="1"/>
  <c r="L3" i="5"/>
  <c r="Q4" i="6" s="1"/>
  <c r="E3" i="5"/>
  <c r="C3" i="5"/>
  <c r="AG4" i="5"/>
  <c r="AE4" i="5"/>
  <c r="AA4" i="5"/>
  <c r="Y4" i="5"/>
  <c r="T31" i="5"/>
  <c r="Y32" i="6" s="1"/>
  <c r="N4" i="5"/>
  <c r="L4" i="5"/>
  <c r="E4" i="5"/>
  <c r="C4" i="5"/>
  <c r="AG5" i="5"/>
  <c r="AE5" i="5"/>
  <c r="AA5" i="5"/>
  <c r="Y5" i="5"/>
  <c r="T30" i="5"/>
  <c r="Y31" i="6" s="1"/>
  <c r="N5" i="5"/>
  <c r="L5" i="5"/>
  <c r="Q6" i="6" s="1"/>
  <c r="E5" i="5"/>
  <c r="C5" i="5"/>
  <c r="AG6" i="5"/>
  <c r="AE6" i="5"/>
  <c r="AA6" i="5"/>
  <c r="Y6" i="5"/>
  <c r="T29" i="5"/>
  <c r="Y30" i="6" s="1"/>
  <c r="N6" i="5"/>
  <c r="L6" i="5"/>
  <c r="E6" i="5"/>
  <c r="C6" i="5"/>
  <c r="AG7" i="5"/>
  <c r="AE7" i="5"/>
  <c r="AA7" i="5"/>
  <c r="Y7" i="5"/>
  <c r="T28" i="5"/>
  <c r="Y29" i="6" s="1"/>
  <c r="N7" i="5"/>
  <c r="L7" i="5"/>
  <c r="Q8" i="6" s="1"/>
  <c r="E7" i="5"/>
  <c r="C7" i="5"/>
  <c r="AG8" i="5"/>
  <c r="AE8" i="5"/>
  <c r="AA8" i="5"/>
  <c r="Y8" i="5"/>
  <c r="T27" i="5"/>
  <c r="Y28" i="6" s="1"/>
  <c r="N8" i="5"/>
  <c r="L8" i="5"/>
  <c r="E8" i="5"/>
  <c r="C8" i="5"/>
  <c r="AG9" i="5"/>
  <c r="AE9" i="5"/>
  <c r="AA9" i="5"/>
  <c r="Y9" i="5"/>
  <c r="T26" i="5"/>
  <c r="Y27" i="6" s="1"/>
  <c r="N9" i="5"/>
  <c r="L9" i="5"/>
  <c r="E9" i="5"/>
  <c r="C9" i="5"/>
  <c r="AG10" i="5"/>
  <c r="AE10" i="5"/>
  <c r="AA10" i="5"/>
  <c r="Y10" i="5"/>
  <c r="T25" i="5"/>
  <c r="Y26" i="6" s="1"/>
  <c r="N10" i="5"/>
  <c r="L10" i="5"/>
  <c r="E10" i="5"/>
  <c r="C10" i="5"/>
  <c r="AG11" i="5"/>
  <c r="AE11" i="5"/>
  <c r="AA11" i="5"/>
  <c r="Y11" i="5"/>
  <c r="T24" i="5"/>
  <c r="Y25" i="6" s="1"/>
  <c r="N11" i="5"/>
  <c r="L11" i="5"/>
  <c r="Q12" i="6" s="1"/>
  <c r="E11" i="5"/>
  <c r="C11" i="5"/>
  <c r="AG12" i="5"/>
  <c r="AE12" i="5"/>
  <c r="AA12" i="5"/>
  <c r="Y12" i="5"/>
  <c r="T23" i="5"/>
  <c r="Y24" i="6" s="1"/>
  <c r="N12" i="5"/>
  <c r="L12" i="5"/>
  <c r="Q13" i="6" s="1"/>
  <c r="E12" i="5"/>
  <c r="C12" i="5"/>
  <c r="AG13" i="5"/>
  <c r="AE13" i="5"/>
  <c r="AA13" i="5"/>
  <c r="Y13" i="5"/>
  <c r="T22" i="5"/>
  <c r="Y23" i="6" s="1"/>
  <c r="N13" i="5"/>
  <c r="L13" i="5"/>
  <c r="Q14" i="6" s="1"/>
  <c r="E13" i="5"/>
  <c r="C13" i="5"/>
  <c r="AG14" i="5"/>
  <c r="AE14" i="5"/>
  <c r="AA14" i="5"/>
  <c r="Y14" i="5"/>
  <c r="T21" i="5"/>
  <c r="Y22" i="6" s="1"/>
  <c r="N14" i="5"/>
  <c r="L14" i="5"/>
  <c r="E14" i="5"/>
  <c r="C14" i="5"/>
  <c r="AG15" i="5"/>
  <c r="AE15" i="5"/>
  <c r="AA15" i="5"/>
  <c r="Y15" i="5"/>
  <c r="T20" i="5"/>
  <c r="Y21" i="6" s="1"/>
  <c r="N15" i="5"/>
  <c r="L15" i="5"/>
  <c r="Q16" i="6" s="1"/>
  <c r="E15" i="5"/>
  <c r="C15" i="5"/>
  <c r="AG16" i="5"/>
  <c r="AE16" i="5"/>
  <c r="AA16" i="5"/>
  <c r="Y16" i="5"/>
  <c r="T19" i="5"/>
  <c r="Y20" i="6" s="1"/>
  <c r="N16" i="5"/>
  <c r="L16" i="5"/>
  <c r="E16" i="5"/>
  <c r="C16" i="5"/>
  <c r="AG17" i="5"/>
  <c r="AE17" i="5"/>
  <c r="AA17" i="5"/>
  <c r="Y17" i="5"/>
  <c r="T18" i="5"/>
  <c r="Y19" i="6" s="1"/>
  <c r="N17" i="5"/>
  <c r="L17" i="5"/>
  <c r="E17" i="5"/>
  <c r="C17" i="5"/>
  <c r="AG18" i="5"/>
  <c r="AE18" i="5"/>
  <c r="AA18" i="5"/>
  <c r="Y18" i="5"/>
  <c r="T17" i="5"/>
  <c r="Y18" i="6" s="1"/>
  <c r="N18" i="5"/>
  <c r="Q18" i="5" s="1"/>
  <c r="L18" i="5"/>
  <c r="E18" i="5"/>
  <c r="C18" i="5"/>
  <c r="AG19" i="5"/>
  <c r="AE19" i="5"/>
  <c r="AA19" i="5"/>
  <c r="Y19" i="5"/>
  <c r="T16" i="5"/>
  <c r="Y17" i="6" s="1"/>
  <c r="N19" i="5"/>
  <c r="L19" i="5"/>
  <c r="Q20" i="6" s="1"/>
  <c r="E19" i="5"/>
  <c r="C19" i="5"/>
  <c r="AG20" i="5"/>
  <c r="AE20" i="5"/>
  <c r="AA20" i="5"/>
  <c r="Y20" i="5"/>
  <c r="T15" i="5"/>
  <c r="Y16" i="6" s="1"/>
  <c r="N20" i="5"/>
  <c r="Q20" i="5" s="1"/>
  <c r="L20" i="5"/>
  <c r="Q21" i="6" s="1"/>
  <c r="E20" i="5"/>
  <c r="C20" i="5"/>
  <c r="AG21" i="5"/>
  <c r="AE21" i="5"/>
  <c r="AA21" i="5"/>
  <c r="Y21" i="5"/>
  <c r="T14" i="5"/>
  <c r="Y15" i="6" s="1"/>
  <c r="N21" i="5"/>
  <c r="L21" i="5"/>
  <c r="Q22" i="6" s="1"/>
  <c r="E21" i="5"/>
  <c r="C21" i="5"/>
  <c r="AG22" i="5"/>
  <c r="AE22" i="5"/>
  <c r="AA22" i="5"/>
  <c r="Y22" i="5"/>
  <c r="T13" i="5"/>
  <c r="Y14" i="6" s="1"/>
  <c r="N22" i="5"/>
  <c r="L22" i="5"/>
  <c r="E22" i="5"/>
  <c r="C22" i="5"/>
  <c r="AG23" i="5"/>
  <c r="AE23" i="5"/>
  <c r="AA23" i="5"/>
  <c r="Y23" i="5"/>
  <c r="T12" i="5"/>
  <c r="Y13" i="6" s="1"/>
  <c r="N23" i="5"/>
  <c r="L23" i="5"/>
  <c r="Q24" i="6" s="1"/>
  <c r="E23" i="5"/>
  <c r="C23" i="5"/>
  <c r="AG24" i="5"/>
  <c r="AE24" i="5"/>
  <c r="AA24" i="5"/>
  <c r="Y24" i="5"/>
  <c r="T11" i="5"/>
  <c r="Y12" i="6" s="1"/>
  <c r="N24" i="5"/>
  <c r="L24" i="5"/>
  <c r="E24" i="5"/>
  <c r="C24" i="5"/>
  <c r="AG25" i="5"/>
  <c r="AE25" i="5"/>
  <c r="AA25" i="5"/>
  <c r="Q25" i="5" s="1"/>
  <c r="Y25" i="5"/>
  <c r="T10" i="5"/>
  <c r="Y11" i="6" s="1"/>
  <c r="N25" i="5"/>
  <c r="L25" i="5"/>
  <c r="E25" i="5"/>
  <c r="C25" i="5"/>
  <c r="AG26" i="5"/>
  <c r="AE26" i="5"/>
  <c r="AA26" i="5"/>
  <c r="Y26" i="5"/>
  <c r="T9" i="5"/>
  <c r="Y10" i="6" s="1"/>
  <c r="Q9" i="5"/>
  <c r="N26" i="5"/>
  <c r="Q26" i="5" s="1"/>
  <c r="L26" i="5"/>
  <c r="E26" i="5"/>
  <c r="C26" i="5"/>
  <c r="AG27" i="5"/>
  <c r="AE27" i="5"/>
  <c r="AA27" i="5"/>
  <c r="Y27" i="5"/>
  <c r="T8" i="5"/>
  <c r="Y9" i="6" s="1"/>
  <c r="N27" i="5"/>
  <c r="Q27" i="5" s="1"/>
  <c r="L27" i="5"/>
  <c r="Q28" i="6" s="1"/>
  <c r="E27" i="5"/>
  <c r="C27" i="5"/>
  <c r="AG28" i="5"/>
  <c r="AE28" i="5"/>
  <c r="AA28" i="5"/>
  <c r="Y28" i="5"/>
  <c r="T7" i="5"/>
  <c r="Y8" i="6" s="1"/>
  <c r="Q7" i="5"/>
  <c r="N28" i="5"/>
  <c r="Q28" i="5" s="1"/>
  <c r="R8" i="6" s="1"/>
  <c r="L28" i="5"/>
  <c r="Q29" i="6" s="1"/>
  <c r="E28" i="5"/>
  <c r="C28" i="5"/>
  <c r="AG29" i="5"/>
  <c r="AE29" i="5"/>
  <c r="AA29" i="5"/>
  <c r="Y29" i="5"/>
  <c r="T6" i="5"/>
  <c r="Y7" i="6" s="1"/>
  <c r="N29" i="5"/>
  <c r="L29" i="5"/>
  <c r="Q30" i="6" s="1"/>
  <c r="E29" i="5"/>
  <c r="C29" i="5"/>
  <c r="AG30" i="5"/>
  <c r="AE30" i="5"/>
  <c r="AA30" i="5"/>
  <c r="Y30" i="5"/>
  <c r="T5" i="5"/>
  <c r="Y6" i="6" s="1"/>
  <c r="Q5" i="5"/>
  <c r="N30" i="5"/>
  <c r="L30" i="5"/>
  <c r="E30" i="5"/>
  <c r="C30" i="5"/>
  <c r="AG32" i="5"/>
  <c r="AE32" i="5"/>
  <c r="AA32" i="5"/>
  <c r="Y32" i="5"/>
  <c r="T4" i="5"/>
  <c r="Y5" i="6" s="1"/>
  <c r="N32" i="5"/>
  <c r="L32" i="5"/>
  <c r="E32" i="5"/>
  <c r="C32" i="5"/>
  <c r="AG34" i="5"/>
  <c r="AE34" i="5"/>
  <c r="AA34" i="5"/>
  <c r="Y34" i="5"/>
  <c r="T3" i="5"/>
  <c r="Y4" i="6" s="1"/>
  <c r="Q31" i="5"/>
  <c r="N34" i="5"/>
  <c r="L34" i="5"/>
  <c r="E34" i="5"/>
  <c r="C34" i="5"/>
  <c r="AG36" i="5"/>
  <c r="AE36" i="5"/>
  <c r="AA36" i="5"/>
  <c r="Y36" i="5"/>
  <c r="T2" i="5"/>
  <c r="Y3" i="6" s="1"/>
  <c r="N36" i="5"/>
  <c r="L36" i="5"/>
  <c r="E36" i="5"/>
  <c r="C36" i="5"/>
  <c r="T61" i="4"/>
  <c r="R61" i="4"/>
  <c r="Q61" i="4"/>
  <c r="P61" i="4"/>
  <c r="N61" i="4"/>
  <c r="L61" i="4"/>
  <c r="E61" i="4"/>
  <c r="C61" i="4"/>
  <c r="T60" i="4"/>
  <c r="R60" i="4"/>
  <c r="Q60" i="4"/>
  <c r="P60" i="4"/>
  <c r="N60" i="4"/>
  <c r="L60" i="4"/>
  <c r="E60" i="4"/>
  <c r="C60" i="4"/>
  <c r="T59" i="4"/>
  <c r="R59" i="4"/>
  <c r="Q59" i="4"/>
  <c r="P59" i="4"/>
  <c r="N59" i="4"/>
  <c r="L59" i="4"/>
  <c r="E59" i="4"/>
  <c r="C59" i="4"/>
  <c r="T58" i="4"/>
  <c r="R58" i="4"/>
  <c r="Q58" i="4"/>
  <c r="P58" i="4"/>
  <c r="N58" i="4"/>
  <c r="L58" i="4"/>
  <c r="E58" i="4"/>
  <c r="C58" i="4"/>
  <c r="T57" i="4"/>
  <c r="R57" i="4"/>
  <c r="Q57" i="4"/>
  <c r="P57" i="4"/>
  <c r="N57" i="4"/>
  <c r="L57" i="4"/>
  <c r="E57" i="4"/>
  <c r="C57" i="4"/>
  <c r="T56" i="4"/>
  <c r="R56" i="4"/>
  <c r="Q56" i="4"/>
  <c r="P56" i="4"/>
  <c r="N56" i="4"/>
  <c r="L56" i="4"/>
  <c r="E56" i="4"/>
  <c r="C56" i="4"/>
  <c r="T55" i="4"/>
  <c r="R55" i="4"/>
  <c r="Q55" i="4"/>
  <c r="P55" i="4"/>
  <c r="N55" i="4"/>
  <c r="L55" i="4"/>
  <c r="E55" i="4"/>
  <c r="C55" i="4"/>
  <c r="T54" i="4"/>
  <c r="R54" i="4"/>
  <c r="Q54" i="4"/>
  <c r="P54" i="4"/>
  <c r="N54" i="4"/>
  <c r="L54" i="4"/>
  <c r="E54" i="4"/>
  <c r="C54" i="4"/>
  <c r="T53" i="4"/>
  <c r="R53" i="4"/>
  <c r="Q53" i="4"/>
  <c r="P53" i="4"/>
  <c r="N53" i="4"/>
  <c r="L53" i="4"/>
  <c r="E53" i="4"/>
  <c r="C53" i="4"/>
  <c r="T52" i="4"/>
  <c r="R52" i="4"/>
  <c r="Q52" i="4"/>
  <c r="P52" i="4"/>
  <c r="N52" i="4"/>
  <c r="L52" i="4"/>
  <c r="E52" i="4"/>
  <c r="C52" i="4"/>
  <c r="T51" i="4"/>
  <c r="R51" i="4"/>
  <c r="Q51" i="4"/>
  <c r="P51" i="4"/>
  <c r="N51" i="4"/>
  <c r="L51" i="4"/>
  <c r="E51" i="4"/>
  <c r="C51" i="4"/>
  <c r="T50" i="4"/>
  <c r="R50" i="4"/>
  <c r="Q50" i="4"/>
  <c r="P50" i="4"/>
  <c r="N50" i="4"/>
  <c r="L50" i="4"/>
  <c r="E50" i="4"/>
  <c r="C50" i="4"/>
  <c r="T49" i="4"/>
  <c r="R49" i="4"/>
  <c r="Q49" i="4"/>
  <c r="P49" i="4"/>
  <c r="N49" i="4"/>
  <c r="L49" i="4"/>
  <c r="E49" i="4"/>
  <c r="C49" i="4"/>
  <c r="T48" i="4"/>
  <c r="R48" i="4"/>
  <c r="Q48" i="4"/>
  <c r="P48" i="4"/>
  <c r="N48" i="4"/>
  <c r="L48" i="4"/>
  <c r="E48" i="4"/>
  <c r="C48" i="4"/>
  <c r="T47" i="4"/>
  <c r="R47" i="4"/>
  <c r="Q47" i="4"/>
  <c r="P47" i="4"/>
  <c r="N47" i="4"/>
  <c r="L47" i="4"/>
  <c r="E47" i="4"/>
  <c r="C47" i="4"/>
  <c r="T46" i="4"/>
  <c r="R46" i="4"/>
  <c r="Q46" i="4"/>
  <c r="P46" i="4"/>
  <c r="N46" i="4"/>
  <c r="L46" i="4"/>
  <c r="E46" i="4"/>
  <c r="C46" i="4"/>
  <c r="T45" i="4"/>
  <c r="R45" i="4"/>
  <c r="Q45" i="4"/>
  <c r="P45" i="4"/>
  <c r="N45" i="4"/>
  <c r="L45" i="4"/>
  <c r="E45" i="4"/>
  <c r="C45" i="4"/>
  <c r="T44" i="4"/>
  <c r="R44" i="4"/>
  <c r="Q44" i="4"/>
  <c r="P44" i="4"/>
  <c r="N44" i="4"/>
  <c r="L44" i="4"/>
  <c r="E44" i="4"/>
  <c r="C44" i="4"/>
  <c r="T43" i="4"/>
  <c r="R43" i="4"/>
  <c r="Q43" i="4"/>
  <c r="P43" i="4"/>
  <c r="N43" i="4"/>
  <c r="L43" i="4"/>
  <c r="E43" i="4"/>
  <c r="C43" i="4"/>
  <c r="T42" i="4"/>
  <c r="R42" i="4"/>
  <c r="Q42" i="4"/>
  <c r="P42" i="4"/>
  <c r="N42" i="4"/>
  <c r="L42" i="4"/>
  <c r="E42" i="4"/>
  <c r="C42" i="4"/>
  <c r="T41" i="4"/>
  <c r="R41" i="4"/>
  <c r="Q41" i="4"/>
  <c r="P41" i="4"/>
  <c r="N41" i="4"/>
  <c r="L41" i="4"/>
  <c r="E41" i="4"/>
  <c r="C41" i="4"/>
  <c r="T40" i="4"/>
  <c r="R40" i="4"/>
  <c r="Q40" i="4"/>
  <c r="P40" i="4"/>
  <c r="N40" i="4"/>
  <c r="L40" i="4"/>
  <c r="E40" i="4"/>
  <c r="C40" i="4"/>
  <c r="T39" i="4"/>
  <c r="R39" i="4"/>
  <c r="Q39" i="4"/>
  <c r="P39" i="4"/>
  <c r="N39" i="4"/>
  <c r="L39" i="4"/>
  <c r="E39" i="4"/>
  <c r="C39" i="4"/>
  <c r="T38" i="4"/>
  <c r="R38" i="4"/>
  <c r="Q38" i="4"/>
  <c r="P38" i="4"/>
  <c r="N38" i="4"/>
  <c r="L38" i="4"/>
  <c r="E38" i="4"/>
  <c r="C38" i="4"/>
  <c r="T37" i="4"/>
  <c r="R37" i="4"/>
  <c r="Q37" i="4"/>
  <c r="P37" i="4"/>
  <c r="N37" i="4"/>
  <c r="L37" i="4"/>
  <c r="E37" i="4"/>
  <c r="C37" i="4"/>
  <c r="T36" i="4"/>
  <c r="R36" i="4"/>
  <c r="Q36" i="4"/>
  <c r="P36" i="4"/>
  <c r="N36" i="4"/>
  <c r="L36" i="4"/>
  <c r="E36" i="4"/>
  <c r="C36" i="4"/>
  <c r="T35" i="4"/>
  <c r="R35" i="4"/>
  <c r="Q35" i="4"/>
  <c r="P35" i="4"/>
  <c r="N35" i="4"/>
  <c r="L35" i="4"/>
  <c r="E35" i="4"/>
  <c r="C35" i="4"/>
  <c r="T34" i="4"/>
  <c r="R34" i="4"/>
  <c r="Q34" i="4"/>
  <c r="P34" i="4"/>
  <c r="N34" i="4"/>
  <c r="L34" i="4"/>
  <c r="E34" i="4"/>
  <c r="C34" i="4"/>
  <c r="T33" i="4"/>
  <c r="R33" i="4"/>
  <c r="Q33" i="4"/>
  <c r="P33" i="4"/>
  <c r="N33" i="4"/>
  <c r="L33" i="4"/>
  <c r="E33" i="4"/>
  <c r="C33" i="4"/>
  <c r="T32" i="4"/>
  <c r="R32" i="4"/>
  <c r="Q32" i="4"/>
  <c r="P32" i="4"/>
  <c r="N32" i="4"/>
  <c r="L32" i="4"/>
  <c r="E32" i="4"/>
  <c r="C32" i="4"/>
  <c r="T31" i="4"/>
  <c r="R31" i="4"/>
  <c r="Q31" i="4"/>
  <c r="P31" i="4"/>
  <c r="N31" i="4"/>
  <c r="L31" i="4"/>
  <c r="E31" i="4"/>
  <c r="C31" i="4"/>
  <c r="T30" i="4"/>
  <c r="R30" i="4"/>
  <c r="Q30" i="4"/>
  <c r="P30" i="4"/>
  <c r="N30" i="4"/>
  <c r="L30" i="4"/>
  <c r="E30" i="4"/>
  <c r="C30" i="4"/>
  <c r="T29" i="4"/>
  <c r="R29" i="4"/>
  <c r="Q29" i="4"/>
  <c r="P29" i="4"/>
  <c r="N29" i="4"/>
  <c r="L29" i="4"/>
  <c r="E29" i="4"/>
  <c r="C29" i="4"/>
  <c r="T28" i="4"/>
  <c r="R28" i="4"/>
  <c r="Q28" i="4"/>
  <c r="P28" i="4"/>
  <c r="N28" i="4"/>
  <c r="L28" i="4"/>
  <c r="E28" i="4"/>
  <c r="C28" i="4"/>
  <c r="T27" i="4"/>
  <c r="R27" i="4"/>
  <c r="Q27" i="4"/>
  <c r="P27" i="4"/>
  <c r="N27" i="4"/>
  <c r="L27" i="4"/>
  <c r="E27" i="4"/>
  <c r="C27" i="4"/>
  <c r="T26" i="4"/>
  <c r="R26" i="4"/>
  <c r="Q26" i="4"/>
  <c r="P26" i="4"/>
  <c r="N26" i="4"/>
  <c r="L26" i="4"/>
  <c r="E26" i="4"/>
  <c r="C26" i="4"/>
  <c r="T25" i="4"/>
  <c r="R25" i="4"/>
  <c r="Q25" i="4"/>
  <c r="P25" i="4"/>
  <c r="N25" i="4"/>
  <c r="L25" i="4"/>
  <c r="E25" i="4"/>
  <c r="C25" i="4"/>
  <c r="T24" i="4"/>
  <c r="R24" i="4"/>
  <c r="Q24" i="4"/>
  <c r="P24" i="4"/>
  <c r="N24" i="4"/>
  <c r="L24" i="4"/>
  <c r="E24" i="4"/>
  <c r="C24" i="4"/>
  <c r="T23" i="4"/>
  <c r="R23" i="4"/>
  <c r="Q23" i="4"/>
  <c r="P23" i="4"/>
  <c r="N23" i="4"/>
  <c r="L23" i="4"/>
  <c r="E23" i="4"/>
  <c r="C23" i="4"/>
  <c r="T22" i="4"/>
  <c r="R22" i="4"/>
  <c r="Q22" i="4"/>
  <c r="P22" i="4"/>
  <c r="N22" i="4"/>
  <c r="L22" i="4"/>
  <c r="E22" i="4"/>
  <c r="C22" i="4"/>
  <c r="T21" i="4"/>
  <c r="R21" i="4"/>
  <c r="Q21" i="4"/>
  <c r="P21" i="4"/>
  <c r="N21" i="4"/>
  <c r="L21" i="4"/>
  <c r="E21" i="4"/>
  <c r="C21" i="4"/>
  <c r="T20" i="4"/>
  <c r="R20" i="4"/>
  <c r="Q20" i="4"/>
  <c r="P20" i="4"/>
  <c r="N20" i="4"/>
  <c r="L20" i="4"/>
  <c r="E20" i="4"/>
  <c r="C20" i="4"/>
  <c r="T19" i="4"/>
  <c r="R19" i="4"/>
  <c r="Q19" i="4"/>
  <c r="P19" i="4"/>
  <c r="N19" i="4"/>
  <c r="L19" i="4"/>
  <c r="E19" i="4"/>
  <c r="C19" i="4"/>
  <c r="T18" i="4"/>
  <c r="R18" i="4"/>
  <c r="Q18" i="4"/>
  <c r="P18" i="4"/>
  <c r="N18" i="4"/>
  <c r="L18" i="4"/>
  <c r="E18" i="4"/>
  <c r="C18" i="4"/>
  <c r="T17" i="4"/>
  <c r="R17" i="4"/>
  <c r="Q17" i="4"/>
  <c r="P17" i="4"/>
  <c r="N17" i="4"/>
  <c r="L17" i="4"/>
  <c r="E17" i="4"/>
  <c r="C17" i="4"/>
  <c r="T16" i="4"/>
  <c r="R16" i="4"/>
  <c r="Q16" i="4"/>
  <c r="P16" i="4"/>
  <c r="N16" i="4"/>
  <c r="L16" i="4"/>
  <c r="E16" i="4"/>
  <c r="C16" i="4"/>
  <c r="T15" i="4"/>
  <c r="R15" i="4"/>
  <c r="Q15" i="4"/>
  <c r="P15" i="4"/>
  <c r="N15" i="4"/>
  <c r="L15" i="4"/>
  <c r="E15" i="4"/>
  <c r="C15" i="4"/>
  <c r="T14" i="4"/>
  <c r="R14" i="4"/>
  <c r="Q14" i="4"/>
  <c r="P14" i="4"/>
  <c r="N14" i="4"/>
  <c r="L14" i="4"/>
  <c r="E14" i="4"/>
  <c r="C14" i="4"/>
  <c r="T13" i="4"/>
  <c r="R13" i="4"/>
  <c r="Q13" i="4"/>
  <c r="P13" i="4"/>
  <c r="N13" i="4"/>
  <c r="L13" i="4"/>
  <c r="E13" i="4"/>
  <c r="C13" i="4"/>
  <c r="T12" i="4"/>
  <c r="R12" i="4"/>
  <c r="Q12" i="4"/>
  <c r="P12" i="4"/>
  <c r="N12" i="4"/>
  <c r="L12" i="4"/>
  <c r="E12" i="4"/>
  <c r="C12" i="4"/>
  <c r="T11" i="4"/>
  <c r="R11" i="4"/>
  <c r="Q11" i="4"/>
  <c r="P11" i="4"/>
  <c r="N11" i="4"/>
  <c r="L11" i="4"/>
  <c r="E11" i="4"/>
  <c r="C11" i="4"/>
  <c r="T10" i="4"/>
  <c r="R10" i="4"/>
  <c r="Q10" i="4"/>
  <c r="P10" i="4"/>
  <c r="N10" i="4"/>
  <c r="L10" i="4"/>
  <c r="E10" i="4"/>
  <c r="C10" i="4"/>
  <c r="T9" i="4"/>
  <c r="R9" i="4"/>
  <c r="Q9" i="4"/>
  <c r="P9" i="4"/>
  <c r="N9" i="4"/>
  <c r="L9" i="4"/>
  <c r="E9" i="4"/>
  <c r="C9" i="4"/>
  <c r="T8" i="4"/>
  <c r="R8" i="4"/>
  <c r="Q8" i="4"/>
  <c r="P8" i="4"/>
  <c r="N8" i="4"/>
  <c r="L8" i="4"/>
  <c r="E8" i="4"/>
  <c r="C8" i="4"/>
  <c r="T7" i="4"/>
  <c r="R7" i="4"/>
  <c r="Q7" i="4"/>
  <c r="P7" i="4"/>
  <c r="N7" i="4"/>
  <c r="L7" i="4"/>
  <c r="E7" i="4"/>
  <c r="C7" i="4"/>
  <c r="T6" i="4"/>
  <c r="R6" i="4"/>
  <c r="Q6" i="4"/>
  <c r="P6" i="4"/>
  <c r="N6" i="4"/>
  <c r="L6" i="4"/>
  <c r="E6" i="4"/>
  <c r="C6" i="4"/>
  <c r="T5" i="4"/>
  <c r="R5" i="4"/>
  <c r="Q5" i="4"/>
  <c r="P5" i="4"/>
  <c r="N5" i="4"/>
  <c r="L5" i="4"/>
  <c r="G5" i="4"/>
  <c r="E5" i="4"/>
  <c r="C5" i="4"/>
  <c r="T4" i="4"/>
  <c r="R4" i="4"/>
  <c r="Q4" i="4"/>
  <c r="P4" i="4"/>
  <c r="N4" i="4"/>
  <c r="L4" i="4"/>
  <c r="E4" i="4"/>
  <c r="C4" i="4"/>
  <c r="T3" i="4"/>
  <c r="R3" i="4"/>
  <c r="Q3" i="4"/>
  <c r="P3" i="4"/>
  <c r="N3" i="4"/>
  <c r="L3" i="4"/>
  <c r="E3" i="4"/>
  <c r="C3" i="4"/>
  <c r="T2" i="4"/>
  <c r="R2" i="4"/>
  <c r="Q2" i="4"/>
  <c r="P2" i="4"/>
  <c r="N2" i="4"/>
  <c r="L2" i="4"/>
  <c r="E2" i="4"/>
  <c r="C2" i="4"/>
  <c r="S62" i="3"/>
  <c r="Q62" i="3"/>
  <c r="P62" i="3"/>
  <c r="O62" i="3"/>
  <c r="M62" i="3"/>
  <c r="E62" i="3"/>
  <c r="C62" i="3"/>
  <c r="S61" i="3"/>
  <c r="Q61" i="3"/>
  <c r="P61" i="3"/>
  <c r="O61" i="3"/>
  <c r="M61" i="3"/>
  <c r="E61" i="3"/>
  <c r="C61" i="3"/>
  <c r="S60" i="3"/>
  <c r="Q60" i="3"/>
  <c r="P60" i="3"/>
  <c r="O60" i="3"/>
  <c r="M60" i="3"/>
  <c r="E60" i="3"/>
  <c r="C60" i="3"/>
  <c r="S59" i="3"/>
  <c r="Q59" i="3"/>
  <c r="P59" i="3"/>
  <c r="O59" i="3"/>
  <c r="M59" i="3"/>
  <c r="E59" i="3"/>
  <c r="C59" i="3"/>
  <c r="S58" i="3"/>
  <c r="Q58" i="3"/>
  <c r="P58" i="3"/>
  <c r="O58" i="3"/>
  <c r="M58" i="3"/>
  <c r="E58" i="3"/>
  <c r="C58" i="3"/>
  <c r="S57" i="3"/>
  <c r="Q57" i="3"/>
  <c r="P57" i="3"/>
  <c r="O57" i="3"/>
  <c r="M57" i="3"/>
  <c r="E57" i="3"/>
  <c r="C57" i="3"/>
  <c r="S56" i="3"/>
  <c r="Q56" i="3"/>
  <c r="P56" i="3"/>
  <c r="O56" i="3"/>
  <c r="M56" i="3"/>
  <c r="E56" i="3"/>
  <c r="C56" i="3"/>
  <c r="S55" i="3"/>
  <c r="Q55" i="3"/>
  <c r="P55" i="3"/>
  <c r="O55" i="3"/>
  <c r="M55" i="3"/>
  <c r="E55" i="3"/>
  <c r="C55" i="3"/>
  <c r="S54" i="3"/>
  <c r="Q54" i="3"/>
  <c r="P54" i="3"/>
  <c r="O54" i="3"/>
  <c r="M54" i="3"/>
  <c r="E54" i="3"/>
  <c r="C54" i="3"/>
  <c r="S53" i="3"/>
  <c r="Q53" i="3"/>
  <c r="P53" i="3"/>
  <c r="O53" i="3"/>
  <c r="M53" i="3"/>
  <c r="E53" i="3"/>
  <c r="C53" i="3"/>
  <c r="S52" i="3"/>
  <c r="Q52" i="3"/>
  <c r="P52" i="3"/>
  <c r="O52" i="3"/>
  <c r="M52" i="3"/>
  <c r="E52" i="3"/>
  <c r="C52" i="3"/>
  <c r="S51" i="3"/>
  <c r="Q51" i="3"/>
  <c r="P51" i="3"/>
  <c r="O51" i="3"/>
  <c r="M51" i="3"/>
  <c r="E51" i="3"/>
  <c r="C51" i="3"/>
  <c r="S50" i="3"/>
  <c r="Q50" i="3"/>
  <c r="P50" i="3"/>
  <c r="O50" i="3"/>
  <c r="M50" i="3"/>
  <c r="E50" i="3"/>
  <c r="C50" i="3"/>
  <c r="S49" i="3"/>
  <c r="Q49" i="3"/>
  <c r="P49" i="3"/>
  <c r="O49" i="3"/>
  <c r="M49" i="3"/>
  <c r="E49" i="3"/>
  <c r="C49" i="3"/>
  <c r="S48" i="3"/>
  <c r="Q48" i="3"/>
  <c r="P48" i="3"/>
  <c r="O48" i="3"/>
  <c r="M48" i="3"/>
  <c r="E48" i="3"/>
  <c r="C48" i="3"/>
  <c r="S47" i="3"/>
  <c r="Q47" i="3"/>
  <c r="P47" i="3"/>
  <c r="O47" i="3"/>
  <c r="M47" i="3"/>
  <c r="E47" i="3"/>
  <c r="C47" i="3"/>
  <c r="S46" i="3"/>
  <c r="Q46" i="3"/>
  <c r="P46" i="3"/>
  <c r="O46" i="3"/>
  <c r="M46" i="3"/>
  <c r="E46" i="3"/>
  <c r="C46" i="3"/>
  <c r="S45" i="3"/>
  <c r="Q45" i="3"/>
  <c r="P45" i="3"/>
  <c r="O45" i="3"/>
  <c r="M45" i="3"/>
  <c r="E45" i="3"/>
  <c r="C45" i="3"/>
  <c r="S44" i="3"/>
  <c r="Q44" i="3"/>
  <c r="P44" i="3"/>
  <c r="O44" i="3"/>
  <c r="M44" i="3"/>
  <c r="E44" i="3"/>
  <c r="C44" i="3"/>
  <c r="S43" i="3"/>
  <c r="Q43" i="3"/>
  <c r="P43" i="3"/>
  <c r="O43" i="3"/>
  <c r="M43" i="3"/>
  <c r="E43" i="3"/>
  <c r="C43" i="3"/>
  <c r="S42" i="3"/>
  <c r="Q42" i="3"/>
  <c r="P42" i="3"/>
  <c r="O42" i="3"/>
  <c r="M42" i="3"/>
  <c r="E42" i="3"/>
  <c r="C42" i="3"/>
  <c r="S41" i="3"/>
  <c r="Q41" i="3"/>
  <c r="P41" i="3"/>
  <c r="O41" i="3"/>
  <c r="M41" i="3"/>
  <c r="E41" i="3"/>
  <c r="C41" i="3"/>
  <c r="S40" i="3"/>
  <c r="Q40" i="3"/>
  <c r="P40" i="3"/>
  <c r="O40" i="3"/>
  <c r="M40" i="3"/>
  <c r="E40" i="3"/>
  <c r="C40" i="3"/>
  <c r="S39" i="3"/>
  <c r="Q39" i="3"/>
  <c r="P39" i="3"/>
  <c r="O39" i="3"/>
  <c r="M39" i="3"/>
  <c r="E39" i="3"/>
  <c r="C39" i="3"/>
  <c r="S38" i="3"/>
  <c r="Q38" i="3"/>
  <c r="P38" i="3"/>
  <c r="O38" i="3"/>
  <c r="M38" i="3"/>
  <c r="E38" i="3"/>
  <c r="C38" i="3"/>
  <c r="S37" i="3"/>
  <c r="Q37" i="3"/>
  <c r="P37" i="3"/>
  <c r="O37" i="3"/>
  <c r="M37" i="3"/>
  <c r="E37" i="3"/>
  <c r="C37" i="3"/>
  <c r="S36" i="3"/>
  <c r="Q36" i="3"/>
  <c r="P36" i="3"/>
  <c r="O36" i="3"/>
  <c r="M36" i="3"/>
  <c r="E36" i="3"/>
  <c r="C36" i="3"/>
  <c r="S35" i="3"/>
  <c r="Q35" i="3"/>
  <c r="P35" i="3"/>
  <c r="O35" i="3"/>
  <c r="M35" i="3"/>
  <c r="E35" i="3"/>
  <c r="C35" i="3"/>
  <c r="S34" i="3"/>
  <c r="Q34" i="3"/>
  <c r="P34" i="3"/>
  <c r="O34" i="3"/>
  <c r="M34" i="3"/>
  <c r="E34" i="3"/>
  <c r="C34" i="3"/>
  <c r="S33" i="3"/>
  <c r="Q33" i="3"/>
  <c r="P33" i="3"/>
  <c r="O33" i="3"/>
  <c r="M33" i="3"/>
  <c r="E33" i="3"/>
  <c r="C33" i="3"/>
  <c r="S32" i="3"/>
  <c r="Q32" i="3"/>
  <c r="P32" i="3"/>
  <c r="O32" i="3"/>
  <c r="M32" i="3"/>
  <c r="E32" i="3"/>
  <c r="C32" i="3"/>
  <c r="S31" i="3"/>
  <c r="Q31" i="3"/>
  <c r="P31" i="3"/>
  <c r="O31" i="3"/>
  <c r="M31" i="3"/>
  <c r="E31" i="3"/>
  <c r="C31" i="3"/>
  <c r="S30" i="3"/>
  <c r="Q30" i="3"/>
  <c r="P30" i="3"/>
  <c r="O30" i="3"/>
  <c r="M30" i="3"/>
  <c r="E30" i="3"/>
  <c r="C30" i="3"/>
  <c r="S29" i="3"/>
  <c r="Q29" i="3"/>
  <c r="P29" i="3"/>
  <c r="O29" i="3"/>
  <c r="M29" i="3"/>
  <c r="E29" i="3"/>
  <c r="C29" i="3"/>
  <c r="S28" i="3"/>
  <c r="Q28" i="3"/>
  <c r="P28" i="3"/>
  <c r="O28" i="3"/>
  <c r="M28" i="3"/>
  <c r="E28" i="3"/>
  <c r="C28" i="3"/>
  <c r="S27" i="3"/>
  <c r="Q27" i="3"/>
  <c r="P27" i="3"/>
  <c r="O27" i="3"/>
  <c r="M27" i="3"/>
  <c r="E27" i="3"/>
  <c r="C27" i="3"/>
  <c r="S26" i="3"/>
  <c r="Q26" i="3"/>
  <c r="P26" i="3"/>
  <c r="O26" i="3"/>
  <c r="M26" i="3"/>
  <c r="E26" i="3"/>
  <c r="C26" i="3"/>
  <c r="S25" i="3"/>
  <c r="Q25" i="3"/>
  <c r="P25" i="3"/>
  <c r="O25" i="3"/>
  <c r="M25" i="3"/>
  <c r="E25" i="3"/>
  <c r="C25" i="3"/>
  <c r="S24" i="3"/>
  <c r="Q24" i="3"/>
  <c r="P24" i="3"/>
  <c r="O24" i="3"/>
  <c r="M24" i="3"/>
  <c r="E24" i="3"/>
  <c r="C24" i="3"/>
  <c r="S23" i="3"/>
  <c r="Q23" i="3"/>
  <c r="P23" i="3"/>
  <c r="O23" i="3"/>
  <c r="M23" i="3"/>
  <c r="E23" i="3"/>
  <c r="C23" i="3"/>
  <c r="S22" i="3"/>
  <c r="Q22" i="3"/>
  <c r="P22" i="3"/>
  <c r="O22" i="3"/>
  <c r="M22" i="3"/>
  <c r="E22" i="3"/>
  <c r="C22" i="3"/>
  <c r="S21" i="3"/>
  <c r="Q21" i="3"/>
  <c r="P21" i="3"/>
  <c r="O21" i="3"/>
  <c r="M21" i="3"/>
  <c r="E21" i="3"/>
  <c r="C21" i="3"/>
  <c r="S20" i="3"/>
  <c r="Q20" i="3"/>
  <c r="P20" i="3"/>
  <c r="O20" i="3"/>
  <c r="M20" i="3"/>
  <c r="E20" i="3"/>
  <c r="C20" i="3"/>
  <c r="S19" i="3"/>
  <c r="Q19" i="3"/>
  <c r="P19" i="3"/>
  <c r="O19" i="3"/>
  <c r="M19" i="3"/>
  <c r="E19" i="3"/>
  <c r="C19" i="3"/>
  <c r="S18" i="3"/>
  <c r="Q18" i="3"/>
  <c r="P18" i="3"/>
  <c r="O18" i="3"/>
  <c r="M18" i="3"/>
  <c r="E18" i="3"/>
  <c r="C18" i="3"/>
  <c r="S17" i="3"/>
  <c r="Q17" i="3"/>
  <c r="P17" i="3"/>
  <c r="O17" i="3"/>
  <c r="M17" i="3"/>
  <c r="E17" i="3"/>
  <c r="C17" i="3"/>
  <c r="S16" i="3"/>
  <c r="Q16" i="3"/>
  <c r="P16" i="3"/>
  <c r="O16" i="3"/>
  <c r="M16" i="3"/>
  <c r="E16" i="3"/>
  <c r="C16" i="3"/>
  <c r="S15" i="3"/>
  <c r="Q15" i="3"/>
  <c r="P15" i="3"/>
  <c r="O15" i="3"/>
  <c r="M15" i="3"/>
  <c r="E15" i="3"/>
  <c r="C15" i="3"/>
  <c r="S14" i="3"/>
  <c r="Q14" i="3"/>
  <c r="P14" i="3"/>
  <c r="O14" i="3"/>
  <c r="M14" i="3"/>
  <c r="E14" i="3"/>
  <c r="C14" i="3"/>
  <c r="S13" i="3"/>
  <c r="Q13" i="3"/>
  <c r="P13" i="3"/>
  <c r="O13" i="3"/>
  <c r="M13" i="3"/>
  <c r="E13" i="3"/>
  <c r="C13" i="3"/>
  <c r="S12" i="3"/>
  <c r="Q12" i="3"/>
  <c r="P12" i="3"/>
  <c r="O12" i="3"/>
  <c r="M12" i="3"/>
  <c r="E12" i="3"/>
  <c r="C12" i="3"/>
  <c r="S11" i="3"/>
  <c r="Q11" i="3"/>
  <c r="P11" i="3"/>
  <c r="O11" i="3"/>
  <c r="M11" i="3"/>
  <c r="E11" i="3"/>
  <c r="C11" i="3"/>
  <c r="S10" i="3"/>
  <c r="Q10" i="3"/>
  <c r="P10" i="3"/>
  <c r="O10" i="3"/>
  <c r="M10" i="3"/>
  <c r="E10" i="3"/>
  <c r="C10" i="3"/>
  <c r="S9" i="3"/>
  <c r="Q9" i="3"/>
  <c r="P9" i="3"/>
  <c r="O9" i="3"/>
  <c r="M9" i="3"/>
  <c r="E9" i="3"/>
  <c r="C9" i="3"/>
  <c r="S8" i="3"/>
  <c r="Q8" i="3"/>
  <c r="P8" i="3"/>
  <c r="O8" i="3"/>
  <c r="M8" i="3"/>
  <c r="E8" i="3"/>
  <c r="C8" i="3"/>
  <c r="S7" i="3"/>
  <c r="Q7" i="3"/>
  <c r="P7" i="3"/>
  <c r="O7" i="3"/>
  <c r="M7" i="3"/>
  <c r="E7" i="3"/>
  <c r="C7" i="3"/>
  <c r="S6" i="3"/>
  <c r="Q6" i="3"/>
  <c r="P6" i="3"/>
  <c r="O6" i="3"/>
  <c r="M6" i="3"/>
  <c r="E6" i="3"/>
  <c r="C6" i="3"/>
  <c r="S5" i="3"/>
  <c r="Q5" i="3"/>
  <c r="P5" i="3"/>
  <c r="O5" i="3"/>
  <c r="M5" i="3"/>
  <c r="G5" i="3"/>
  <c r="E5" i="3"/>
  <c r="C5" i="3"/>
  <c r="S4" i="3"/>
  <c r="Q4" i="3"/>
  <c r="P4" i="3"/>
  <c r="O4" i="3"/>
  <c r="M4" i="3"/>
  <c r="E4" i="3"/>
  <c r="C4" i="3"/>
  <c r="S3" i="3"/>
  <c r="Q3" i="3"/>
  <c r="P3" i="3"/>
  <c r="O3" i="3"/>
  <c r="M3" i="3"/>
  <c r="E3" i="3"/>
  <c r="C3" i="3"/>
  <c r="S2" i="3"/>
  <c r="Q2" i="3"/>
  <c r="P2" i="3"/>
  <c r="O2" i="3"/>
  <c r="M2" i="3"/>
  <c r="E2" i="3"/>
  <c r="C2" i="3"/>
  <c r="S55" i="2"/>
  <c r="Q55" i="2"/>
  <c r="P55" i="2"/>
  <c r="O55" i="2"/>
  <c r="M55" i="2"/>
  <c r="K55" i="2"/>
  <c r="E55" i="2"/>
  <c r="C55" i="2"/>
  <c r="S54" i="2"/>
  <c r="Q54" i="2"/>
  <c r="P54" i="2"/>
  <c r="O54" i="2"/>
  <c r="M54" i="2"/>
  <c r="K54" i="2"/>
  <c r="E54" i="2"/>
  <c r="C54" i="2"/>
  <c r="S53" i="2"/>
  <c r="Q53" i="2"/>
  <c r="P53" i="2"/>
  <c r="O53" i="2"/>
  <c r="M53" i="2"/>
  <c r="K53" i="2"/>
  <c r="E53" i="2"/>
  <c r="C53" i="2"/>
  <c r="S52" i="2"/>
  <c r="Q52" i="2"/>
  <c r="P52" i="2"/>
  <c r="O52" i="2"/>
  <c r="M52" i="2"/>
  <c r="K52" i="2"/>
  <c r="E52" i="2"/>
  <c r="C52" i="2"/>
  <c r="S51" i="2"/>
  <c r="Q51" i="2"/>
  <c r="P51" i="2"/>
  <c r="O51" i="2"/>
  <c r="M51" i="2"/>
  <c r="K51" i="2"/>
  <c r="E51" i="2"/>
  <c r="C51" i="2"/>
  <c r="S50" i="2"/>
  <c r="Q50" i="2"/>
  <c r="P50" i="2"/>
  <c r="O50" i="2"/>
  <c r="M50" i="2"/>
  <c r="K50" i="2"/>
  <c r="E50" i="2"/>
  <c r="C50" i="2"/>
  <c r="S49" i="2"/>
  <c r="Q49" i="2"/>
  <c r="P49" i="2"/>
  <c r="O49" i="2"/>
  <c r="M49" i="2"/>
  <c r="K49" i="2"/>
  <c r="E49" i="2"/>
  <c r="C49" i="2"/>
  <c r="S48" i="2"/>
  <c r="Q48" i="2"/>
  <c r="P48" i="2"/>
  <c r="O48" i="2"/>
  <c r="M48" i="2"/>
  <c r="K48" i="2"/>
  <c r="E48" i="2"/>
  <c r="C48" i="2"/>
  <c r="S47" i="2"/>
  <c r="Q47" i="2"/>
  <c r="P47" i="2"/>
  <c r="O47" i="2"/>
  <c r="M47" i="2"/>
  <c r="K47" i="2"/>
  <c r="E47" i="2"/>
  <c r="C47" i="2"/>
  <c r="S46" i="2"/>
  <c r="Q46" i="2"/>
  <c r="P46" i="2"/>
  <c r="O46" i="2"/>
  <c r="M46" i="2"/>
  <c r="K46" i="2"/>
  <c r="E46" i="2"/>
  <c r="C46" i="2"/>
  <c r="S45" i="2"/>
  <c r="Q45" i="2"/>
  <c r="P45" i="2"/>
  <c r="O45" i="2"/>
  <c r="M45" i="2"/>
  <c r="K45" i="2"/>
  <c r="E45" i="2"/>
  <c r="C45" i="2"/>
  <c r="S44" i="2"/>
  <c r="Q44" i="2"/>
  <c r="P44" i="2"/>
  <c r="O44" i="2"/>
  <c r="M44" i="2"/>
  <c r="K44" i="2"/>
  <c r="E44" i="2"/>
  <c r="C44" i="2"/>
  <c r="S43" i="2"/>
  <c r="Q43" i="2"/>
  <c r="P43" i="2"/>
  <c r="O43" i="2"/>
  <c r="M43" i="2"/>
  <c r="K43" i="2"/>
  <c r="E43" i="2"/>
  <c r="C43" i="2"/>
  <c r="S42" i="2"/>
  <c r="Q42" i="2"/>
  <c r="P42" i="2"/>
  <c r="O42" i="2"/>
  <c r="M42" i="2"/>
  <c r="K42" i="2"/>
  <c r="E42" i="2"/>
  <c r="C42" i="2"/>
  <c r="S41" i="2"/>
  <c r="Q41" i="2"/>
  <c r="P41" i="2"/>
  <c r="O41" i="2"/>
  <c r="M41" i="2"/>
  <c r="K41" i="2"/>
  <c r="E41" i="2"/>
  <c r="C41" i="2"/>
  <c r="S40" i="2"/>
  <c r="Q40" i="2"/>
  <c r="P40" i="2"/>
  <c r="O40" i="2"/>
  <c r="M40" i="2"/>
  <c r="K40" i="2"/>
  <c r="E40" i="2"/>
  <c r="C40" i="2"/>
  <c r="S39" i="2"/>
  <c r="Q39" i="2"/>
  <c r="P39" i="2"/>
  <c r="O39" i="2"/>
  <c r="M39" i="2"/>
  <c r="K39" i="2"/>
  <c r="E39" i="2"/>
  <c r="C39" i="2"/>
  <c r="S38" i="2"/>
  <c r="Q38" i="2"/>
  <c r="P38" i="2"/>
  <c r="O38" i="2"/>
  <c r="M38" i="2"/>
  <c r="K38" i="2"/>
  <c r="E38" i="2"/>
  <c r="C38" i="2"/>
  <c r="S37" i="2"/>
  <c r="Q37" i="2"/>
  <c r="P37" i="2"/>
  <c r="O37" i="2"/>
  <c r="M37" i="2"/>
  <c r="K37" i="2"/>
  <c r="E37" i="2"/>
  <c r="C37" i="2"/>
  <c r="S36" i="2"/>
  <c r="Q36" i="2"/>
  <c r="P36" i="2"/>
  <c r="O36" i="2"/>
  <c r="M36" i="2"/>
  <c r="K36" i="2"/>
  <c r="E36" i="2"/>
  <c r="C36" i="2"/>
  <c r="S35" i="2"/>
  <c r="Q35" i="2"/>
  <c r="P35" i="2"/>
  <c r="O35" i="2"/>
  <c r="M35" i="2"/>
  <c r="K35" i="2"/>
  <c r="E35" i="2"/>
  <c r="C35" i="2"/>
  <c r="S34" i="2"/>
  <c r="Q34" i="2"/>
  <c r="P34" i="2"/>
  <c r="O34" i="2"/>
  <c r="M34" i="2"/>
  <c r="K34" i="2"/>
  <c r="E34" i="2"/>
  <c r="C34" i="2"/>
  <c r="S33" i="2"/>
  <c r="Q33" i="2"/>
  <c r="P33" i="2"/>
  <c r="O33" i="2"/>
  <c r="M33" i="2"/>
  <c r="K33" i="2"/>
  <c r="E33" i="2"/>
  <c r="C33" i="2"/>
  <c r="S32" i="2"/>
  <c r="Q32" i="2"/>
  <c r="P32" i="2"/>
  <c r="O32" i="2"/>
  <c r="M32" i="2"/>
  <c r="K32" i="2"/>
  <c r="E32" i="2"/>
  <c r="C32" i="2"/>
  <c r="S31" i="2"/>
  <c r="Q31" i="2"/>
  <c r="P31" i="2"/>
  <c r="O31" i="2"/>
  <c r="M31" i="2"/>
  <c r="K31" i="2"/>
  <c r="E31" i="2"/>
  <c r="C31" i="2"/>
  <c r="S30" i="2"/>
  <c r="Q30" i="2"/>
  <c r="P30" i="2"/>
  <c r="O30" i="2"/>
  <c r="M30" i="2"/>
  <c r="K30" i="2"/>
  <c r="E30" i="2"/>
  <c r="C30" i="2"/>
  <c r="S29" i="2"/>
  <c r="Q29" i="2"/>
  <c r="P29" i="2"/>
  <c r="O29" i="2"/>
  <c r="M29" i="2"/>
  <c r="K29" i="2"/>
  <c r="E29" i="2"/>
  <c r="C29" i="2"/>
  <c r="S28" i="2"/>
  <c r="Q28" i="2"/>
  <c r="P28" i="2"/>
  <c r="O28" i="2"/>
  <c r="M28" i="2"/>
  <c r="K28" i="2"/>
  <c r="E28" i="2"/>
  <c r="C28" i="2"/>
  <c r="S27" i="2"/>
  <c r="Q27" i="2"/>
  <c r="P27" i="2"/>
  <c r="O27" i="2"/>
  <c r="M27" i="2"/>
  <c r="K27" i="2"/>
  <c r="E27" i="2"/>
  <c r="C27" i="2"/>
  <c r="S26" i="2"/>
  <c r="Q26" i="2"/>
  <c r="P26" i="2"/>
  <c r="O26" i="2"/>
  <c r="M26" i="2"/>
  <c r="K26" i="2"/>
  <c r="E26" i="2"/>
  <c r="C26" i="2"/>
  <c r="S25" i="2"/>
  <c r="Q25" i="2"/>
  <c r="P25" i="2"/>
  <c r="O25" i="2"/>
  <c r="M25" i="2"/>
  <c r="K25" i="2"/>
  <c r="E25" i="2"/>
  <c r="C25" i="2"/>
  <c r="S24" i="2"/>
  <c r="Q24" i="2"/>
  <c r="P24" i="2"/>
  <c r="O24" i="2"/>
  <c r="M24" i="2"/>
  <c r="K24" i="2"/>
  <c r="E24" i="2"/>
  <c r="C24" i="2"/>
  <c r="S23" i="2"/>
  <c r="Q23" i="2"/>
  <c r="P23" i="2"/>
  <c r="O23" i="2"/>
  <c r="M23" i="2"/>
  <c r="K23" i="2"/>
  <c r="E23" i="2"/>
  <c r="C23" i="2"/>
  <c r="S22" i="2"/>
  <c r="Q22" i="2"/>
  <c r="P22" i="2"/>
  <c r="O22" i="2"/>
  <c r="M22" i="2"/>
  <c r="K22" i="2"/>
  <c r="E22" i="2"/>
  <c r="C22" i="2"/>
  <c r="S21" i="2"/>
  <c r="Q21" i="2"/>
  <c r="P21" i="2"/>
  <c r="O21" i="2"/>
  <c r="M21" i="2"/>
  <c r="K21" i="2"/>
  <c r="E21" i="2"/>
  <c r="C21" i="2"/>
  <c r="S20" i="2"/>
  <c r="Q20" i="2"/>
  <c r="P20" i="2"/>
  <c r="O20" i="2"/>
  <c r="M20" i="2"/>
  <c r="K20" i="2"/>
  <c r="E20" i="2"/>
  <c r="C20" i="2"/>
  <c r="S19" i="2"/>
  <c r="Q19" i="2"/>
  <c r="P19" i="2"/>
  <c r="O19" i="2"/>
  <c r="M19" i="2"/>
  <c r="K19" i="2"/>
  <c r="E19" i="2"/>
  <c r="C19" i="2"/>
  <c r="S18" i="2"/>
  <c r="Q18" i="2"/>
  <c r="P18" i="2"/>
  <c r="O18" i="2"/>
  <c r="M18" i="2"/>
  <c r="K18" i="2"/>
  <c r="E18" i="2"/>
  <c r="C18" i="2"/>
  <c r="S17" i="2"/>
  <c r="Q17" i="2"/>
  <c r="P17" i="2"/>
  <c r="O17" i="2"/>
  <c r="M17" i="2"/>
  <c r="K17" i="2"/>
  <c r="E17" i="2"/>
  <c r="C17" i="2"/>
  <c r="S16" i="2"/>
  <c r="Q16" i="2"/>
  <c r="P16" i="2"/>
  <c r="O16" i="2"/>
  <c r="M16" i="2"/>
  <c r="K16" i="2"/>
  <c r="E16" i="2"/>
  <c r="C16" i="2"/>
  <c r="S15" i="2"/>
  <c r="Q15" i="2"/>
  <c r="P15" i="2"/>
  <c r="O15" i="2"/>
  <c r="M15" i="2"/>
  <c r="K15" i="2"/>
  <c r="E15" i="2"/>
  <c r="C15" i="2"/>
  <c r="S14" i="2"/>
  <c r="Q14" i="2"/>
  <c r="P14" i="2"/>
  <c r="O14" i="2"/>
  <c r="M14" i="2"/>
  <c r="K14" i="2"/>
  <c r="E14" i="2"/>
  <c r="C14" i="2"/>
  <c r="S13" i="2"/>
  <c r="Q13" i="2"/>
  <c r="P13" i="2"/>
  <c r="O13" i="2"/>
  <c r="M13" i="2"/>
  <c r="K13" i="2"/>
  <c r="E13" i="2"/>
  <c r="C13" i="2"/>
  <c r="S12" i="2"/>
  <c r="Q12" i="2"/>
  <c r="P12" i="2"/>
  <c r="O12" i="2"/>
  <c r="M12" i="2"/>
  <c r="K12" i="2"/>
  <c r="E12" i="2"/>
  <c r="C12" i="2"/>
  <c r="S11" i="2"/>
  <c r="Q11" i="2"/>
  <c r="P11" i="2"/>
  <c r="O11" i="2"/>
  <c r="M11" i="2"/>
  <c r="K11" i="2"/>
  <c r="E11" i="2"/>
  <c r="C11" i="2"/>
  <c r="S10" i="2"/>
  <c r="Q10" i="2"/>
  <c r="P10" i="2"/>
  <c r="O10" i="2"/>
  <c r="M10" i="2"/>
  <c r="K10" i="2"/>
  <c r="E10" i="2"/>
  <c r="C10" i="2"/>
  <c r="S9" i="2"/>
  <c r="Q9" i="2"/>
  <c r="P9" i="2"/>
  <c r="O9" i="2"/>
  <c r="M9" i="2"/>
  <c r="K9" i="2"/>
  <c r="E9" i="2"/>
  <c r="C9" i="2"/>
  <c r="S8" i="2"/>
  <c r="Q8" i="2"/>
  <c r="P8" i="2"/>
  <c r="O8" i="2"/>
  <c r="M8" i="2"/>
  <c r="K8" i="2"/>
  <c r="E8" i="2"/>
  <c r="C8" i="2"/>
  <c r="S7" i="2"/>
  <c r="Q7" i="2"/>
  <c r="P7" i="2"/>
  <c r="O7" i="2"/>
  <c r="M7" i="2"/>
  <c r="K7" i="2"/>
  <c r="E7" i="2"/>
  <c r="C7" i="2"/>
  <c r="S6" i="2"/>
  <c r="Q6" i="2"/>
  <c r="P6" i="2"/>
  <c r="O6" i="2"/>
  <c r="M6" i="2"/>
  <c r="K6" i="2"/>
  <c r="E6" i="2"/>
  <c r="C6" i="2"/>
  <c r="S5" i="2"/>
  <c r="Q5" i="2"/>
  <c r="P5" i="2"/>
  <c r="O5" i="2"/>
  <c r="M5" i="2"/>
  <c r="K5" i="2"/>
  <c r="G5" i="2"/>
  <c r="E5" i="2"/>
  <c r="C5" i="2"/>
  <c r="S4" i="2"/>
  <c r="Q4" i="2"/>
  <c r="P4" i="2"/>
  <c r="O4" i="2"/>
  <c r="M4" i="2"/>
  <c r="K4" i="2"/>
  <c r="E4" i="2"/>
  <c r="C4" i="2"/>
  <c r="S3" i="2"/>
  <c r="Q3" i="2"/>
  <c r="P3" i="2"/>
  <c r="O3" i="2"/>
  <c r="M3" i="2"/>
  <c r="K3" i="2"/>
  <c r="E3" i="2"/>
  <c r="C3" i="2"/>
  <c r="S2" i="2"/>
  <c r="Q2" i="2"/>
  <c r="P2" i="2"/>
  <c r="O2" i="2"/>
  <c r="M2" i="2"/>
  <c r="K2" i="2"/>
  <c r="E2" i="2"/>
  <c r="C2" i="2"/>
  <c r="S60" i="1"/>
  <c r="Q60" i="1"/>
  <c r="P60" i="1"/>
  <c r="O60" i="1"/>
  <c r="M60" i="1"/>
  <c r="K60" i="1"/>
  <c r="E60" i="1"/>
  <c r="C60" i="1"/>
  <c r="S59" i="1"/>
  <c r="Q59" i="1"/>
  <c r="P59" i="1"/>
  <c r="O59" i="1"/>
  <c r="M59" i="1"/>
  <c r="K59" i="1"/>
  <c r="E59" i="1"/>
  <c r="C59" i="1"/>
  <c r="S58" i="1"/>
  <c r="Q58" i="1"/>
  <c r="P58" i="1"/>
  <c r="O58" i="1"/>
  <c r="M58" i="1"/>
  <c r="K58" i="1"/>
  <c r="E58" i="1"/>
  <c r="C58" i="1"/>
  <c r="S57" i="1"/>
  <c r="Q57" i="1"/>
  <c r="P57" i="1"/>
  <c r="O57" i="1"/>
  <c r="M57" i="1"/>
  <c r="K57" i="1"/>
  <c r="E57" i="1"/>
  <c r="C57" i="1"/>
  <c r="S56" i="1"/>
  <c r="Q56" i="1"/>
  <c r="P56" i="1"/>
  <c r="O56" i="1"/>
  <c r="M56" i="1"/>
  <c r="K56" i="1"/>
  <c r="E56" i="1"/>
  <c r="C56" i="1"/>
  <c r="S55" i="1"/>
  <c r="Q55" i="1"/>
  <c r="P55" i="1"/>
  <c r="O55" i="1"/>
  <c r="M55" i="1"/>
  <c r="K55" i="1"/>
  <c r="E55" i="1"/>
  <c r="C55" i="1"/>
  <c r="S54" i="1"/>
  <c r="Q54" i="1"/>
  <c r="P54" i="1"/>
  <c r="O54" i="1"/>
  <c r="M54" i="1"/>
  <c r="K54" i="1"/>
  <c r="E54" i="1"/>
  <c r="C54" i="1"/>
  <c r="S53" i="1"/>
  <c r="Q53" i="1"/>
  <c r="P53" i="1"/>
  <c r="O53" i="1"/>
  <c r="M53" i="1"/>
  <c r="K53" i="1"/>
  <c r="E53" i="1"/>
  <c r="C53" i="1"/>
  <c r="S52" i="1"/>
  <c r="Q52" i="1"/>
  <c r="P52" i="1"/>
  <c r="O52" i="1"/>
  <c r="M52" i="1"/>
  <c r="K52" i="1"/>
  <c r="E52" i="1"/>
  <c r="C52" i="1"/>
  <c r="S51" i="1"/>
  <c r="Q51" i="1"/>
  <c r="P51" i="1"/>
  <c r="O51" i="1"/>
  <c r="M51" i="1"/>
  <c r="K51" i="1"/>
  <c r="E51" i="1"/>
  <c r="C51" i="1"/>
  <c r="S50" i="1"/>
  <c r="Q50" i="1"/>
  <c r="P50" i="1"/>
  <c r="O50" i="1"/>
  <c r="M50" i="1"/>
  <c r="K50" i="1"/>
  <c r="E50" i="1"/>
  <c r="C50" i="1"/>
  <c r="S49" i="1"/>
  <c r="Q49" i="1"/>
  <c r="P49" i="1"/>
  <c r="O49" i="1"/>
  <c r="M49" i="1"/>
  <c r="K49" i="1"/>
  <c r="E49" i="1"/>
  <c r="C49" i="1"/>
  <c r="S48" i="1"/>
  <c r="Q48" i="1"/>
  <c r="P48" i="1"/>
  <c r="O48" i="1"/>
  <c r="M48" i="1"/>
  <c r="K48" i="1"/>
  <c r="E48" i="1"/>
  <c r="C48" i="1"/>
  <c r="S47" i="1"/>
  <c r="Q47" i="1"/>
  <c r="P47" i="1"/>
  <c r="O47" i="1"/>
  <c r="M47" i="1"/>
  <c r="K47" i="1"/>
  <c r="E47" i="1"/>
  <c r="C47" i="1"/>
  <c r="S46" i="1"/>
  <c r="Q46" i="1"/>
  <c r="P46" i="1"/>
  <c r="O46" i="1"/>
  <c r="M46" i="1"/>
  <c r="K46" i="1"/>
  <c r="E46" i="1"/>
  <c r="C46" i="1"/>
  <c r="S45" i="1"/>
  <c r="Q45" i="1"/>
  <c r="P45" i="1"/>
  <c r="O45" i="1"/>
  <c r="M45" i="1"/>
  <c r="K45" i="1"/>
  <c r="E45" i="1"/>
  <c r="C45" i="1"/>
  <c r="S44" i="1"/>
  <c r="Q44" i="1"/>
  <c r="P44" i="1"/>
  <c r="O44" i="1"/>
  <c r="M44" i="1"/>
  <c r="K44" i="1"/>
  <c r="E44" i="1"/>
  <c r="C44" i="1"/>
  <c r="S43" i="1"/>
  <c r="Q43" i="1"/>
  <c r="P43" i="1"/>
  <c r="O43" i="1"/>
  <c r="M43" i="1"/>
  <c r="K43" i="1"/>
  <c r="E43" i="1"/>
  <c r="C43" i="1"/>
  <c r="S42" i="1"/>
  <c r="Q42" i="1"/>
  <c r="P42" i="1"/>
  <c r="O42" i="1"/>
  <c r="M42" i="1"/>
  <c r="K42" i="1"/>
  <c r="E42" i="1"/>
  <c r="C42" i="1"/>
  <c r="S41" i="1"/>
  <c r="Q41" i="1"/>
  <c r="P41" i="1"/>
  <c r="O41" i="1"/>
  <c r="M41" i="1"/>
  <c r="K41" i="1"/>
  <c r="E41" i="1"/>
  <c r="C41" i="1"/>
  <c r="S40" i="1"/>
  <c r="Q40" i="1"/>
  <c r="P40" i="1"/>
  <c r="O40" i="1"/>
  <c r="M40" i="1"/>
  <c r="K40" i="1"/>
  <c r="E40" i="1"/>
  <c r="C40" i="1"/>
  <c r="S39" i="1"/>
  <c r="Q39" i="1"/>
  <c r="P39" i="1"/>
  <c r="O39" i="1"/>
  <c r="M39" i="1"/>
  <c r="K39" i="1"/>
  <c r="E39" i="1"/>
  <c r="C39" i="1"/>
  <c r="S38" i="1"/>
  <c r="Q38" i="1"/>
  <c r="P38" i="1"/>
  <c r="O38" i="1"/>
  <c r="M38" i="1"/>
  <c r="K38" i="1"/>
  <c r="E38" i="1"/>
  <c r="C38" i="1"/>
  <c r="S37" i="1"/>
  <c r="Q37" i="1"/>
  <c r="P37" i="1"/>
  <c r="O37" i="1"/>
  <c r="M37" i="1"/>
  <c r="K37" i="1"/>
  <c r="E37" i="1"/>
  <c r="C37" i="1"/>
  <c r="S36" i="1"/>
  <c r="Q36" i="1"/>
  <c r="P36" i="1"/>
  <c r="O36" i="1"/>
  <c r="M36" i="1"/>
  <c r="K36" i="1"/>
  <c r="E36" i="1"/>
  <c r="C36" i="1"/>
  <c r="S35" i="1"/>
  <c r="Q35" i="1"/>
  <c r="P35" i="1"/>
  <c r="O35" i="1"/>
  <c r="M35" i="1"/>
  <c r="K35" i="1"/>
  <c r="E35" i="1"/>
  <c r="C35" i="1"/>
  <c r="S34" i="1"/>
  <c r="Q34" i="1"/>
  <c r="P34" i="1"/>
  <c r="O34" i="1"/>
  <c r="M34" i="1"/>
  <c r="K34" i="1"/>
  <c r="E34" i="1"/>
  <c r="C34" i="1"/>
  <c r="S33" i="1"/>
  <c r="Q33" i="1"/>
  <c r="P33" i="1"/>
  <c r="O33" i="1"/>
  <c r="M33" i="1"/>
  <c r="K33" i="1"/>
  <c r="E33" i="1"/>
  <c r="C33" i="1"/>
  <c r="S32" i="1"/>
  <c r="Q32" i="1"/>
  <c r="P32" i="1"/>
  <c r="O32" i="1"/>
  <c r="M32" i="1"/>
  <c r="K32" i="1"/>
  <c r="E32" i="1"/>
  <c r="C32" i="1"/>
  <c r="S31" i="1"/>
  <c r="Q31" i="1"/>
  <c r="P31" i="1"/>
  <c r="O31" i="1"/>
  <c r="M31" i="1"/>
  <c r="K31" i="1"/>
  <c r="E31" i="1"/>
  <c r="C31" i="1"/>
  <c r="S30" i="1"/>
  <c r="Q30" i="1"/>
  <c r="P30" i="1"/>
  <c r="O30" i="1"/>
  <c r="M30" i="1"/>
  <c r="K30" i="1"/>
  <c r="E30" i="1"/>
  <c r="C30" i="1"/>
  <c r="S29" i="1"/>
  <c r="Q29" i="1"/>
  <c r="P29" i="1"/>
  <c r="O29" i="1"/>
  <c r="M29" i="1"/>
  <c r="K29" i="1"/>
  <c r="E29" i="1"/>
  <c r="C29" i="1"/>
  <c r="S28" i="1"/>
  <c r="Q28" i="1"/>
  <c r="P28" i="1"/>
  <c r="O28" i="1"/>
  <c r="M28" i="1"/>
  <c r="K28" i="1"/>
  <c r="E28" i="1"/>
  <c r="C28" i="1"/>
  <c r="S27" i="1"/>
  <c r="Q27" i="1"/>
  <c r="P27" i="1"/>
  <c r="O27" i="1"/>
  <c r="M27" i="1"/>
  <c r="K27" i="1"/>
  <c r="E27" i="1"/>
  <c r="C27" i="1"/>
  <c r="S26" i="1"/>
  <c r="Q26" i="1"/>
  <c r="P26" i="1"/>
  <c r="O26" i="1"/>
  <c r="M26" i="1"/>
  <c r="K26" i="1"/>
  <c r="E26" i="1"/>
  <c r="C26" i="1"/>
  <c r="S25" i="1"/>
  <c r="Q25" i="1"/>
  <c r="P25" i="1"/>
  <c r="O25" i="1"/>
  <c r="M25" i="1"/>
  <c r="K25" i="1"/>
  <c r="E25" i="1"/>
  <c r="C25" i="1"/>
  <c r="S24" i="1"/>
  <c r="Q24" i="1"/>
  <c r="P24" i="1"/>
  <c r="O24" i="1"/>
  <c r="M24" i="1"/>
  <c r="K24" i="1"/>
  <c r="E24" i="1"/>
  <c r="C24" i="1"/>
  <c r="S23" i="1"/>
  <c r="Q23" i="1"/>
  <c r="P23" i="1"/>
  <c r="O23" i="1"/>
  <c r="M23" i="1"/>
  <c r="K23" i="1"/>
  <c r="E23" i="1"/>
  <c r="C23" i="1"/>
  <c r="S22" i="1"/>
  <c r="Q22" i="1"/>
  <c r="P22" i="1"/>
  <c r="O22" i="1"/>
  <c r="M22" i="1"/>
  <c r="K22" i="1"/>
  <c r="E22" i="1"/>
  <c r="C22" i="1"/>
  <c r="S21" i="1"/>
  <c r="Q21" i="1"/>
  <c r="P21" i="1"/>
  <c r="O21" i="1"/>
  <c r="M21" i="1"/>
  <c r="K21" i="1"/>
  <c r="E21" i="1"/>
  <c r="C21" i="1"/>
  <c r="S20" i="1"/>
  <c r="Q20" i="1"/>
  <c r="P20" i="1"/>
  <c r="O20" i="1"/>
  <c r="M20" i="1"/>
  <c r="K20" i="1"/>
  <c r="E20" i="1"/>
  <c r="C20" i="1"/>
  <c r="S19" i="1"/>
  <c r="Q19" i="1"/>
  <c r="P19" i="1"/>
  <c r="O19" i="1"/>
  <c r="M19" i="1"/>
  <c r="K19" i="1"/>
  <c r="E19" i="1"/>
  <c r="C19" i="1"/>
  <c r="S18" i="1"/>
  <c r="Q18" i="1"/>
  <c r="P18" i="1"/>
  <c r="O18" i="1"/>
  <c r="M18" i="1"/>
  <c r="K18" i="1"/>
  <c r="E18" i="1"/>
  <c r="C18" i="1"/>
  <c r="S17" i="1"/>
  <c r="Q17" i="1"/>
  <c r="P17" i="1"/>
  <c r="O17" i="1"/>
  <c r="M17" i="1"/>
  <c r="K17" i="1"/>
  <c r="E17" i="1"/>
  <c r="C17" i="1"/>
  <c r="S16" i="1"/>
  <c r="Q16" i="1"/>
  <c r="P16" i="1"/>
  <c r="O16" i="1"/>
  <c r="M16" i="1"/>
  <c r="K16" i="1"/>
  <c r="E16" i="1"/>
  <c r="C16" i="1"/>
  <c r="S15" i="1"/>
  <c r="Q15" i="1"/>
  <c r="P15" i="1"/>
  <c r="O15" i="1"/>
  <c r="M15" i="1"/>
  <c r="K15" i="1"/>
  <c r="E15" i="1"/>
  <c r="C15" i="1"/>
  <c r="S14" i="1"/>
  <c r="Q14" i="1"/>
  <c r="P14" i="1"/>
  <c r="O14" i="1"/>
  <c r="M14" i="1"/>
  <c r="K14" i="1"/>
  <c r="E14" i="1"/>
  <c r="C14" i="1"/>
  <c r="S13" i="1"/>
  <c r="Q13" i="1"/>
  <c r="P13" i="1"/>
  <c r="O13" i="1"/>
  <c r="M13" i="1"/>
  <c r="K13" i="1"/>
  <c r="E13" i="1"/>
  <c r="C13" i="1"/>
  <c r="S12" i="1"/>
  <c r="Q12" i="1"/>
  <c r="P12" i="1"/>
  <c r="O12" i="1"/>
  <c r="M12" i="1"/>
  <c r="K12" i="1"/>
  <c r="E12" i="1"/>
  <c r="C12" i="1"/>
  <c r="S11" i="1"/>
  <c r="Q11" i="1"/>
  <c r="P11" i="1"/>
  <c r="O11" i="1"/>
  <c r="M11" i="1"/>
  <c r="K11" i="1"/>
  <c r="E11" i="1"/>
  <c r="C11" i="1"/>
  <c r="S10" i="1"/>
  <c r="Q10" i="1"/>
  <c r="P10" i="1"/>
  <c r="O10" i="1"/>
  <c r="M10" i="1"/>
  <c r="K10" i="1"/>
  <c r="E10" i="1"/>
  <c r="C10" i="1"/>
  <c r="S9" i="1"/>
  <c r="Q9" i="1"/>
  <c r="P9" i="1"/>
  <c r="O9" i="1"/>
  <c r="M9" i="1"/>
  <c r="K9" i="1"/>
  <c r="E9" i="1"/>
  <c r="C9" i="1"/>
  <c r="S8" i="1"/>
  <c r="Q8" i="1"/>
  <c r="P8" i="1"/>
  <c r="O8" i="1"/>
  <c r="M8" i="1"/>
  <c r="K8" i="1"/>
  <c r="E8" i="1"/>
  <c r="C8" i="1"/>
  <c r="S7" i="1"/>
  <c r="Q7" i="1"/>
  <c r="P7" i="1"/>
  <c r="O7" i="1"/>
  <c r="M7" i="1"/>
  <c r="K7" i="1"/>
  <c r="E7" i="1"/>
  <c r="C7" i="1"/>
  <c r="S6" i="1"/>
  <c r="Q6" i="1"/>
  <c r="P6" i="1"/>
  <c r="O6" i="1"/>
  <c r="M6" i="1"/>
  <c r="K6" i="1"/>
  <c r="E6" i="1"/>
  <c r="C6" i="1"/>
  <c r="S5" i="1"/>
  <c r="Q5" i="1"/>
  <c r="P5" i="1"/>
  <c r="O5" i="1"/>
  <c r="M5" i="1"/>
  <c r="K5" i="1"/>
  <c r="G5" i="1"/>
  <c r="E5" i="1"/>
  <c r="C5" i="1"/>
  <c r="S4" i="1"/>
  <c r="Q4" i="1"/>
  <c r="P4" i="1"/>
  <c r="O4" i="1"/>
  <c r="M4" i="1"/>
  <c r="K4" i="1"/>
  <c r="E4" i="1"/>
  <c r="C4" i="1"/>
  <c r="S3" i="1"/>
  <c r="Q3" i="1"/>
  <c r="P3" i="1"/>
  <c r="O3" i="1"/>
  <c r="M3" i="1"/>
  <c r="K3" i="1"/>
  <c r="E3" i="1"/>
  <c r="C3" i="1"/>
  <c r="S2" i="1"/>
  <c r="Q2" i="1"/>
  <c r="P2" i="1"/>
  <c r="O2" i="1"/>
  <c r="M2" i="1"/>
  <c r="K2" i="1"/>
  <c r="E2" i="1"/>
  <c r="C2" i="1"/>
  <c r="Q41" i="6" l="1"/>
  <c r="Q49" i="6"/>
  <c r="Q57" i="6"/>
  <c r="Q25" i="6"/>
  <c r="Q17" i="6"/>
  <c r="Q9" i="6"/>
  <c r="Q33" i="6"/>
  <c r="Q21" i="5"/>
  <c r="R22" i="6" s="1"/>
  <c r="Q13" i="5"/>
  <c r="R14" i="6" s="1"/>
  <c r="Q16" i="5"/>
  <c r="Q8" i="5"/>
  <c r="Q42" i="5"/>
  <c r="R43" i="6" s="1"/>
  <c r="Q50" i="5"/>
  <c r="R51" i="6" s="1"/>
  <c r="Q22" i="5"/>
  <c r="R23" i="6" s="1"/>
  <c r="Q17" i="5"/>
  <c r="Q14" i="5"/>
  <c r="R15" i="6" s="1"/>
  <c r="Q34" i="5"/>
  <c r="R35" i="6" s="1"/>
  <c r="Q29" i="5"/>
  <c r="Q15" i="5"/>
  <c r="Q2" i="5"/>
  <c r="R3" i="6" s="1"/>
  <c r="Q40" i="5"/>
  <c r="R41" i="6" s="1"/>
  <c r="Q48" i="5"/>
  <c r="R49" i="6" s="1"/>
  <c r="Q56" i="5"/>
  <c r="R57" i="6" s="1"/>
  <c r="Q58" i="5"/>
  <c r="R59" i="6" s="1"/>
  <c r="Q32" i="5"/>
  <c r="R33" i="6" s="1"/>
  <c r="Q19" i="5"/>
  <c r="Q6" i="5"/>
  <c r="Q33" i="5"/>
  <c r="R34" i="6" s="1"/>
  <c r="Q43" i="5"/>
  <c r="R44" i="6" s="1"/>
  <c r="Q51" i="5"/>
  <c r="R52" i="6" s="1"/>
  <c r="Q30" i="5"/>
  <c r="R31" i="6" s="1"/>
  <c r="Q12" i="5"/>
  <c r="Q44" i="5"/>
  <c r="R45" i="6" s="1"/>
  <c r="Q52" i="5"/>
  <c r="R53" i="6" s="1"/>
  <c r="Q24" i="5"/>
  <c r="Q11" i="5"/>
  <c r="Q37" i="5"/>
  <c r="R38" i="6" s="1"/>
  <c r="Q45" i="5"/>
  <c r="R46" i="6" s="1"/>
  <c r="Q53" i="5"/>
  <c r="R54" i="6" s="1"/>
  <c r="Q23" i="5"/>
  <c r="R24" i="6" s="1"/>
  <c r="Q10" i="5"/>
  <c r="Q4" i="5"/>
  <c r="Q38" i="5"/>
  <c r="R39" i="6" s="1"/>
  <c r="Q46" i="5"/>
  <c r="R47" i="6" s="1"/>
  <c r="Q54" i="5"/>
  <c r="R55" i="6" s="1"/>
  <c r="R28" i="6"/>
  <c r="Q3" i="6"/>
  <c r="Q35" i="6"/>
  <c r="R19" i="6"/>
  <c r="R30" i="6"/>
  <c r="R32" i="6"/>
  <c r="R29" i="6"/>
  <c r="R21" i="6"/>
  <c r="R20" i="6"/>
  <c r="R16" i="6"/>
  <c r="R13" i="6"/>
  <c r="R9" i="6"/>
  <c r="R36" i="6"/>
  <c r="Q5" i="6"/>
  <c r="R11" i="6"/>
  <c r="R7" i="6"/>
  <c r="R4" i="6"/>
  <c r="R25" i="6"/>
  <c r="R18" i="6"/>
  <c r="Q37" i="6"/>
  <c r="R32" i="5"/>
  <c r="R10" i="6"/>
  <c r="R6" i="6"/>
  <c r="R5" i="6"/>
  <c r="R26" i="6"/>
  <c r="R27" i="6"/>
  <c r="R37" i="6"/>
  <c r="R17" i="6"/>
  <c r="Q18" i="6"/>
  <c r="R58" i="6"/>
  <c r="R50" i="6"/>
  <c r="Q10" i="6"/>
  <c r="Q32" i="6"/>
  <c r="R42" i="6"/>
  <c r="Q26" i="6"/>
  <c r="R12" i="6" l="1"/>
  <c r="R31" i="5"/>
  <c r="R26" i="5"/>
  <c r="R8" i="5"/>
  <c r="R7" i="5"/>
  <c r="R49" i="5"/>
  <c r="S50" i="6" s="1"/>
  <c r="R5" i="5"/>
  <c r="R36" i="5"/>
  <c r="S37" i="6" s="1"/>
  <c r="R48" i="5"/>
  <c r="S49" i="6" s="1"/>
  <c r="R58" i="5"/>
  <c r="S59" i="6" s="1"/>
  <c r="R3" i="5"/>
  <c r="R9" i="5"/>
  <c r="R23" i="5"/>
  <c r="R18" i="5"/>
  <c r="S19" i="6" s="1"/>
  <c r="R17" i="5"/>
  <c r="R20" i="5"/>
  <c r="R57" i="5"/>
  <c r="S58" i="6" s="1"/>
  <c r="R56" i="5"/>
  <c r="S57" i="6" s="1"/>
  <c r="R40" i="5"/>
  <c r="S41" i="6" s="1"/>
  <c r="R53" i="5"/>
  <c r="S54" i="6" s="1"/>
  <c r="R50" i="5"/>
  <c r="S51" i="6" s="1"/>
  <c r="R41" i="5"/>
  <c r="S42" i="6" s="1"/>
  <c r="R35" i="5"/>
  <c r="R21" i="5"/>
  <c r="R28" i="5"/>
  <c r="R46" i="5"/>
  <c r="S47" i="6" s="1"/>
  <c r="R13" i="5"/>
  <c r="R2" i="5"/>
  <c r="R25" i="5"/>
  <c r="R34" i="5"/>
  <c r="S35" i="6" s="1"/>
  <c r="R45" i="5"/>
  <c r="S46" i="6" s="1"/>
  <c r="R47" i="5"/>
  <c r="S48" i="6" s="1"/>
  <c r="R11" i="5"/>
  <c r="S12" i="6" s="1"/>
  <c r="R24" i="5"/>
  <c r="R42" i="5"/>
  <c r="S43" i="6" s="1"/>
  <c r="R39" i="5"/>
  <c r="S40" i="6" s="1"/>
  <c r="R52" i="5"/>
  <c r="S53" i="6" s="1"/>
  <c r="R19" i="5"/>
  <c r="S20" i="6" s="1"/>
  <c r="R27" i="5"/>
  <c r="S28" i="6" s="1"/>
  <c r="R37" i="5"/>
  <c r="S38" i="6" s="1"/>
  <c r="R16" i="5"/>
  <c r="S17" i="6" s="1"/>
  <c r="R29" i="5"/>
  <c r="R4" i="5"/>
  <c r="S32" i="6" s="1"/>
  <c r="R15" i="5"/>
  <c r="R33" i="5"/>
  <c r="R44" i="5"/>
  <c r="S45" i="6" s="1"/>
  <c r="R12" i="5"/>
  <c r="R38" i="5"/>
  <c r="S39" i="6" s="1"/>
  <c r="S33" i="6"/>
  <c r="R10" i="5"/>
  <c r="R51" i="5"/>
  <c r="S52" i="6" s="1"/>
  <c r="R43" i="5"/>
  <c r="S44" i="6" s="1"/>
  <c r="R22" i="5"/>
  <c r="S23" i="6" s="1"/>
  <c r="R14" i="5"/>
  <c r="R6" i="5"/>
  <c r="R54" i="5"/>
  <c r="S55" i="6" s="1"/>
  <c r="R30" i="5"/>
  <c r="R55" i="5"/>
  <c r="S56" i="6" s="1"/>
  <c r="S26" i="6" l="1"/>
  <c r="S22" i="6"/>
  <c r="S21" i="6"/>
  <c r="S6" i="6"/>
  <c r="S18" i="6"/>
  <c r="S36" i="6"/>
  <c r="S29" i="6"/>
  <c r="S30" i="6"/>
  <c r="S27" i="6"/>
  <c r="S8" i="6"/>
  <c r="S14" i="6"/>
  <c r="S10" i="6"/>
  <c r="S25" i="6"/>
  <c r="S24" i="6"/>
  <c r="S3" i="6"/>
  <c r="S16" i="6"/>
  <c r="S34" i="6"/>
  <c r="S9" i="6"/>
  <c r="S5" i="6"/>
  <c r="S4" i="6"/>
  <c r="S13" i="6"/>
  <c r="S15" i="6"/>
  <c r="S11" i="6"/>
  <c r="S31" i="6"/>
  <c r="S7" i="6"/>
  <c r="A62" i="6"/>
  <c r="A63" i="6"/>
  <c r="A62" i="6" a="1"/>
  <c r="A63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<sst xmlns="http://schemas.openxmlformats.org/spreadsheetml/2006/main" count="105" uniqueCount="22">
  <si>
    <t>n</t>
  </si>
  <si>
    <t>Pos</t>
  </si>
  <si>
    <t>Deformation_z_cm</t>
  </si>
  <si>
    <t>Sensorvalue</t>
  </si>
  <si>
    <t>Potentiometre</t>
  </si>
  <si>
    <t>RJC (Mohm)</t>
  </si>
  <si>
    <t>RJC</t>
  </si>
  <si>
    <t>Déformation moyenne (cm)</t>
  </si>
  <si>
    <t>RJC moyen (Mohm)</t>
  </si>
  <si>
    <t>RJC moyenne (Mohm)</t>
  </si>
  <si>
    <t>Deformation moyenne (cm)</t>
  </si>
  <si>
    <t>RJC Moyenne (Mohm)</t>
  </si>
  <si>
    <t>R0</t>
  </si>
  <si>
    <t>(R-R0)/R0 %</t>
  </si>
  <si>
    <t>2B</t>
  </si>
  <si>
    <t>F</t>
  </si>
  <si>
    <t>HB</t>
  </si>
  <si>
    <t>B</t>
  </si>
  <si>
    <t>4B</t>
  </si>
  <si>
    <t>Sensorvalue Moyen (volt)</t>
  </si>
  <si>
    <t>Sensor Value (V)</t>
  </si>
  <si>
    <t>sensorValue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</si>
</sst>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9" fillId="0" borderId="0" xfId="0" applyFont="1"/>
    <xf numFmtId="0" fontId="18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Résistance</a:t>
            </a:r>
            <a:r>
              <a:rPr lang="es-ES" baseline="0"/>
              <a:t> Jauge Contrainte 2B (Mohm) en fonction de la déformation suivant z (cm)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donnees_courbe_2B!$O$2:$O$60</c:f>
              <c:numCache>
                <c:formatCode>General</c:formatCode>
                <c:ptCount val="59"/>
                <c:pt idx="0">
                  <c:v>0.54036560503548059</c:v>
                </c:pt>
                <c:pt idx="1">
                  <c:v>0.43249013721357688</c:v>
                </c:pt>
                <c:pt idx="2">
                  <c:v>0.32448292870625173</c:v>
                </c:pt>
                <c:pt idx="3">
                  <c:v>0.21637687955550602</c:v>
                </c:pt>
                <c:pt idx="4">
                  <c:v>0.10820491991115777</c:v>
                </c:pt>
                <c:pt idx="5">
                  <c:v>0</c:v>
                </c:pt>
                <c:pt idx="6">
                  <c:v>0.10820491991115777</c:v>
                </c:pt>
                <c:pt idx="7">
                  <c:v>0.21637687955550602</c:v>
                </c:pt>
                <c:pt idx="8">
                  <c:v>0.32448292870625173</c:v>
                </c:pt>
                <c:pt idx="9">
                  <c:v>0.43249013721357688</c:v>
                </c:pt>
                <c:pt idx="10">
                  <c:v>0.54036560503548059</c:v>
                </c:pt>
                <c:pt idx="11">
                  <c:v>0.64807647225945142</c:v>
                </c:pt>
                <c:pt idx="12">
                  <c:v>0.75558992911191436</c:v>
                </c:pt>
                <c:pt idx="13">
                  <c:v>0.86287322595240579</c:v>
                </c:pt>
                <c:pt idx="14">
                  <c:v>0.96989368324943137</c:v>
                </c:pt>
                <c:pt idx="15">
                  <c:v>1.0766187015349682</c:v>
                </c:pt>
                <c:pt idx="16">
                  <c:v>1.1830157713345779</c:v>
                </c:pt>
                <c:pt idx="17">
                  <c:v>1.2890524830701078</c:v>
                </c:pt>
                <c:pt idx="18">
                  <c:v>1.394696536931963</c:v>
                </c:pt>
                <c:pt idx="19">
                  <c:v>1.4999157527179399</c:v>
                </c:pt>
                <c:pt idx="20">
                  <c:v>1.6046780796356286</c:v>
                </c:pt>
                <c:pt idx="21">
                  <c:v>1.7089516060653949</c:v>
                </c:pt>
                <c:pt idx="22">
                  <c:v>1.812704569280968</c:v>
                </c:pt>
                <c:pt idx="23">
                  <c:v>1.9159053651246738</c:v>
                </c:pt>
                <c:pt idx="24">
                  <c:v>2.0185225576343711</c:v>
                </c:pt>
                <c:pt idx="25">
                  <c:v>2.1205248886191459</c:v>
                </c:pt>
                <c:pt idx="26">
                  <c:v>2.2218812871808615</c:v>
                </c:pt>
                <c:pt idx="27">
                  <c:v>2.3225608791786545</c:v>
                </c:pt>
                <c:pt idx="28">
                  <c:v>2.422532996633497</c:v>
                </c:pt>
                <c:pt idx="29">
                  <c:v>2.5217671870699609</c:v>
                </c:pt>
                <c:pt idx="30">
                  <c:v>2.6202332227923364</c:v>
                </c:pt>
                <c:pt idx="31">
                  <c:v>2.7179011100922801</c:v>
                </c:pt>
                <c:pt idx="32">
                  <c:v>2.8147410983851899</c:v>
                </c:pt>
                <c:pt idx="33">
                  <c:v>2.910723689272523</c:v>
                </c:pt>
                <c:pt idx="34">
                  <c:v>0</c:v>
                </c:pt>
                <c:pt idx="35">
                  <c:v>0.10820491991115777</c:v>
                </c:pt>
                <c:pt idx="36">
                  <c:v>0.21637687955550602</c:v>
                </c:pt>
                <c:pt idx="37">
                  <c:v>0.32448292870625173</c:v>
                </c:pt>
                <c:pt idx="38">
                  <c:v>0.43249013721357688</c:v>
                </c:pt>
                <c:pt idx="39">
                  <c:v>0.54036560503548059</c:v>
                </c:pt>
                <c:pt idx="40">
                  <c:v>0.64807647225945142</c:v>
                </c:pt>
                <c:pt idx="41">
                  <c:v>0.75558992911191436</c:v>
                </c:pt>
                <c:pt idx="42">
                  <c:v>0.86287322595240579</c:v>
                </c:pt>
                <c:pt idx="43">
                  <c:v>0.96989368324943137</c:v>
                </c:pt>
                <c:pt idx="44">
                  <c:v>1.0766187015349682</c:v>
                </c:pt>
                <c:pt idx="45">
                  <c:v>1.1830157713345779</c:v>
                </c:pt>
                <c:pt idx="46">
                  <c:v>1.2890524830701078</c:v>
                </c:pt>
                <c:pt idx="47">
                  <c:v>1.394696536931963</c:v>
                </c:pt>
                <c:pt idx="48">
                  <c:v>1.4999157527179399</c:v>
                </c:pt>
                <c:pt idx="49">
                  <c:v>1.6046780796356286</c:v>
                </c:pt>
                <c:pt idx="50">
                  <c:v>1.7089516060653949</c:v>
                </c:pt>
                <c:pt idx="51">
                  <c:v>1.812704569280968</c:v>
                </c:pt>
                <c:pt idx="52">
                  <c:v>1.9159053651246738</c:v>
                </c:pt>
                <c:pt idx="53">
                  <c:v>2.0185225576343711</c:v>
                </c:pt>
                <c:pt idx="54">
                  <c:v>2.1205248886191459</c:v>
                </c:pt>
                <c:pt idx="55">
                  <c:v>2.2218812871808615</c:v>
                </c:pt>
                <c:pt idx="56">
                  <c:v>2.3225608791786545</c:v>
                </c:pt>
                <c:pt idx="57">
                  <c:v>2.422532996633497</c:v>
                </c:pt>
                <c:pt idx="58">
                  <c:v>2.5217671870699609</c:v>
                </c:pt>
              </c:numCache>
            </c:numRef>
          </c:xVal>
          <c:yVal>
            <c:numRef>
              <c:f>donnees_courbe_2B!$P$2:$P$60</c:f>
              <c:numCache>
                <c:formatCode>General</c:formatCode>
                <c:ptCount val="59"/>
                <c:pt idx="0">
                  <c:v>1.970241334705874</c:v>
                </c:pt>
                <c:pt idx="1">
                  <c:v>1.9756606269342114</c:v>
                </c:pt>
                <c:pt idx="2">
                  <c:v>1.9798339201677317</c:v>
                </c:pt>
                <c:pt idx="3">
                  <c:v>1.9955926618576896</c:v>
                </c:pt>
                <c:pt idx="4">
                  <c:v>2.0109941291906681</c:v>
                </c:pt>
                <c:pt idx="5">
                  <c:v>2.0109941291906681</c:v>
                </c:pt>
                <c:pt idx="6">
                  <c:v>2.0054639584566747</c:v>
                </c:pt>
                <c:pt idx="7">
                  <c:v>2.0598397141850056</c:v>
                </c:pt>
                <c:pt idx="8">
                  <c:v>2.0477589349509322</c:v>
                </c:pt>
                <c:pt idx="9">
                  <c:v>2.0665137536496077</c:v>
                </c:pt>
                <c:pt idx="10">
                  <c:v>2.1037068627037199</c:v>
                </c:pt>
                <c:pt idx="11">
                  <c:v>2.0928132600518339</c:v>
                </c:pt>
                <c:pt idx="12">
                  <c:v>2.1219293368785754</c:v>
                </c:pt>
                <c:pt idx="13">
                  <c:v>2.1145221300674364</c:v>
                </c:pt>
                <c:pt idx="14">
                  <c:v>2.1382547423114318</c:v>
                </c:pt>
                <c:pt idx="15">
                  <c:v>2.1321809298077068</c:v>
                </c:pt>
                <c:pt idx="16">
                  <c:v>2.1269072757308045</c:v>
                </c:pt>
                <c:pt idx="17">
                  <c:v>2.1568722980293713</c:v>
                </c:pt>
                <c:pt idx="18">
                  <c:v>2.1563617412054907</c:v>
                </c:pt>
                <c:pt idx="19">
                  <c:v>2.1753873680882609</c:v>
                </c:pt>
                <c:pt idx="20">
                  <c:v>2.17479890683135</c:v>
                </c:pt>
                <c:pt idx="21">
                  <c:v>2.1696249827152858</c:v>
                </c:pt>
                <c:pt idx="22">
                  <c:v>2.1930403899451516</c:v>
                </c:pt>
                <c:pt idx="23">
                  <c:v>2.2067574662914264</c:v>
                </c:pt>
                <c:pt idx="24">
                  <c:v>2.1930403899451516</c:v>
                </c:pt>
                <c:pt idx="25">
                  <c:v>2.18709410889862</c:v>
                </c:pt>
                <c:pt idx="26">
                  <c:v>2.1806829231548814</c:v>
                </c:pt>
                <c:pt idx="27">
                  <c:v>2.1806829231548814</c:v>
                </c:pt>
                <c:pt idx="28">
                  <c:v>2.1930403899451516</c:v>
                </c:pt>
                <c:pt idx="29">
                  <c:v>2.1930403899451516</c:v>
                </c:pt>
                <c:pt idx="30">
                  <c:v>2.1995224175203125</c:v>
                </c:pt>
                <c:pt idx="31">
                  <c:v>2.17479890683135</c:v>
                </c:pt>
                <c:pt idx="32">
                  <c:v>2.18709410889862</c:v>
                </c:pt>
                <c:pt idx="33">
                  <c:v>2.1684574078891741</c:v>
                </c:pt>
                <c:pt idx="34">
                  <c:v>1.9601474960876366</c:v>
                </c:pt>
                <c:pt idx="35">
                  <c:v>1.9655125953936907</c:v>
                </c:pt>
                <c:pt idx="36">
                  <c:v>1.9402511430545046</c:v>
                </c:pt>
                <c:pt idx="37">
                  <c:v>1.9350438330905737</c:v>
                </c:pt>
                <c:pt idx="38">
                  <c:v>1.9252895787944804</c:v>
                </c:pt>
                <c:pt idx="39">
                  <c:v>1.9066415816800046</c:v>
                </c:pt>
                <c:pt idx="40">
                  <c:v>1.9111141834223058</c:v>
                </c:pt>
                <c:pt idx="41">
                  <c:v>1.8971532593619971</c:v>
                </c:pt>
                <c:pt idx="42">
                  <c:v>1.8784422540672541</c:v>
                </c:pt>
                <c:pt idx="43">
                  <c:v>1.8741290202697152</c:v>
                </c:pt>
                <c:pt idx="44">
                  <c:v>1.8558405139833709</c:v>
                </c:pt>
                <c:pt idx="45">
                  <c:v>1.8510214900072719</c:v>
                </c:pt>
                <c:pt idx="46">
                  <c:v>1.8279944433010906</c:v>
                </c:pt>
                <c:pt idx="47">
                  <c:v>1.8284731771583842</c:v>
                </c:pt>
                <c:pt idx="48">
                  <c:v>1.8151084888146289</c:v>
                </c:pt>
                <c:pt idx="49">
                  <c:v>1.8151084888146289</c:v>
                </c:pt>
                <c:pt idx="50">
                  <c:v>1.8019493552799508</c:v>
                </c:pt>
                <c:pt idx="51">
                  <c:v>1.7934226249562757</c:v>
                </c:pt>
                <c:pt idx="52">
                  <c:v>1.7934226249562757</c:v>
                </c:pt>
                <c:pt idx="53">
                  <c:v>1.7719143202871579</c:v>
                </c:pt>
                <c:pt idx="54">
                  <c:v>1.7802465819857123</c:v>
                </c:pt>
                <c:pt idx="55">
                  <c:v>1.7805798216722581</c:v>
                </c:pt>
                <c:pt idx="56">
                  <c:v>1.7805798216722581</c:v>
                </c:pt>
                <c:pt idx="57">
                  <c:v>1.7636552163969033</c:v>
                </c:pt>
                <c:pt idx="58">
                  <c:v>1.7584621270223377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5-4C58-A371-B5B9062F1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18800"/>
        <c:axId val="530619280"/>
      </c:scatterChart>
      <c:valAx>
        <c:axId val="53061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619280"/>
        <c:crosses val="autoZero"/>
        <c:crossBetween val="midCat"/>
      </c:valAx>
      <c:valAx>
        <c:axId val="530619280"/>
        <c:scaling>
          <c:orientation val="minMax"/>
          <c:max val="2.2999999999999998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61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Variation</a:t>
            </a:r>
            <a:r>
              <a:rPr lang="es-ES" baseline="0"/>
              <a:t> relative de la résistance en pourcentage en fonction de la déformation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donnees_courbe_2B!$O$2:$O$60</c:f>
              <c:numCache>
                <c:formatCode>General</c:formatCode>
                <c:ptCount val="59"/>
                <c:pt idx="0">
                  <c:v>0.54036560503548059</c:v>
                </c:pt>
                <c:pt idx="1">
                  <c:v>0.43249013721357688</c:v>
                </c:pt>
                <c:pt idx="2">
                  <c:v>0.32448292870625173</c:v>
                </c:pt>
                <c:pt idx="3">
                  <c:v>0.21637687955550602</c:v>
                </c:pt>
                <c:pt idx="4">
                  <c:v>0.10820491991115777</c:v>
                </c:pt>
                <c:pt idx="5">
                  <c:v>0</c:v>
                </c:pt>
                <c:pt idx="6">
                  <c:v>0.10820491991115777</c:v>
                </c:pt>
                <c:pt idx="7">
                  <c:v>0.21637687955550602</c:v>
                </c:pt>
                <c:pt idx="8">
                  <c:v>0.32448292870625173</c:v>
                </c:pt>
                <c:pt idx="9">
                  <c:v>0.43249013721357688</c:v>
                </c:pt>
                <c:pt idx="10">
                  <c:v>0.54036560503548059</c:v>
                </c:pt>
                <c:pt idx="11">
                  <c:v>0.64807647225945142</c:v>
                </c:pt>
                <c:pt idx="12">
                  <c:v>0.75558992911191436</c:v>
                </c:pt>
                <c:pt idx="13">
                  <c:v>0.86287322595240579</c:v>
                </c:pt>
                <c:pt idx="14">
                  <c:v>0.96989368324943137</c:v>
                </c:pt>
                <c:pt idx="15">
                  <c:v>1.0766187015349682</c:v>
                </c:pt>
                <c:pt idx="16">
                  <c:v>1.1830157713345779</c:v>
                </c:pt>
                <c:pt idx="17">
                  <c:v>1.2890524830701078</c:v>
                </c:pt>
                <c:pt idx="18">
                  <c:v>1.394696536931963</c:v>
                </c:pt>
                <c:pt idx="19">
                  <c:v>1.4999157527179399</c:v>
                </c:pt>
                <c:pt idx="20">
                  <c:v>1.6046780796356286</c:v>
                </c:pt>
                <c:pt idx="21">
                  <c:v>1.7089516060653949</c:v>
                </c:pt>
                <c:pt idx="22">
                  <c:v>1.812704569280968</c:v>
                </c:pt>
                <c:pt idx="23">
                  <c:v>1.9159053651246738</c:v>
                </c:pt>
                <c:pt idx="24">
                  <c:v>2.0185225576343711</c:v>
                </c:pt>
                <c:pt idx="25">
                  <c:v>2.1205248886191459</c:v>
                </c:pt>
                <c:pt idx="26">
                  <c:v>2.2218812871808615</c:v>
                </c:pt>
                <c:pt idx="27">
                  <c:v>2.3225608791786545</c:v>
                </c:pt>
                <c:pt idx="28">
                  <c:v>2.422532996633497</c:v>
                </c:pt>
                <c:pt idx="29">
                  <c:v>2.5217671870699609</c:v>
                </c:pt>
                <c:pt idx="30">
                  <c:v>2.6202332227923364</c:v>
                </c:pt>
                <c:pt idx="31">
                  <c:v>2.7179011100922801</c:v>
                </c:pt>
                <c:pt idx="32">
                  <c:v>2.8147410983851899</c:v>
                </c:pt>
                <c:pt idx="33">
                  <c:v>2.910723689272523</c:v>
                </c:pt>
                <c:pt idx="34">
                  <c:v>0</c:v>
                </c:pt>
                <c:pt idx="35">
                  <c:v>0.10820491991115777</c:v>
                </c:pt>
                <c:pt idx="36">
                  <c:v>0.21637687955550602</c:v>
                </c:pt>
                <c:pt idx="37">
                  <c:v>0.32448292870625173</c:v>
                </c:pt>
                <c:pt idx="38">
                  <c:v>0.43249013721357688</c:v>
                </c:pt>
                <c:pt idx="39">
                  <c:v>0.54036560503548059</c:v>
                </c:pt>
                <c:pt idx="40">
                  <c:v>0.64807647225945142</c:v>
                </c:pt>
                <c:pt idx="41">
                  <c:v>0.75558992911191436</c:v>
                </c:pt>
                <c:pt idx="42">
                  <c:v>0.86287322595240579</c:v>
                </c:pt>
                <c:pt idx="43">
                  <c:v>0.96989368324943137</c:v>
                </c:pt>
                <c:pt idx="44">
                  <c:v>1.0766187015349682</c:v>
                </c:pt>
                <c:pt idx="45">
                  <c:v>1.1830157713345779</c:v>
                </c:pt>
                <c:pt idx="46">
                  <c:v>1.2890524830701078</c:v>
                </c:pt>
                <c:pt idx="47">
                  <c:v>1.394696536931963</c:v>
                </c:pt>
                <c:pt idx="48">
                  <c:v>1.4999157527179399</c:v>
                </c:pt>
                <c:pt idx="49">
                  <c:v>1.6046780796356286</c:v>
                </c:pt>
                <c:pt idx="50">
                  <c:v>1.7089516060653949</c:v>
                </c:pt>
                <c:pt idx="51">
                  <c:v>1.812704569280968</c:v>
                </c:pt>
                <c:pt idx="52">
                  <c:v>1.9159053651246738</c:v>
                </c:pt>
                <c:pt idx="53">
                  <c:v>2.0185225576343711</c:v>
                </c:pt>
                <c:pt idx="54">
                  <c:v>2.1205248886191459</c:v>
                </c:pt>
                <c:pt idx="55">
                  <c:v>2.2218812871808615</c:v>
                </c:pt>
                <c:pt idx="56">
                  <c:v>2.3225608791786545</c:v>
                </c:pt>
                <c:pt idx="57">
                  <c:v>2.422532996633497</c:v>
                </c:pt>
                <c:pt idx="58">
                  <c:v>2.5217671870699609</c:v>
                </c:pt>
              </c:numCache>
            </c:numRef>
          </c:xVal>
          <c:yVal>
            <c:numRef>
              <c:f>donnees_courbe_2B!$Q$2:$Q$60</c:f>
              <c:numCache>
                <c:formatCode>General</c:formatCode>
                <c:ptCount val="59"/>
                <c:pt idx="0">
                  <c:v>0.51495301442285646</c:v>
                </c:pt>
                <c:pt idx="1">
                  <c:v>0.79142671036431111</c:v>
                </c:pt>
                <c:pt idx="2">
                  <c:v>1.0043338126027925</c:v>
                </c:pt>
                <c:pt idx="3">
                  <c:v>1.8082907455076656</c:v>
                </c:pt>
                <c:pt idx="4">
                  <c:v>2.5940207665249182</c:v>
                </c:pt>
                <c:pt idx="5">
                  <c:v>2.5940207665249182</c:v>
                </c:pt>
                <c:pt idx="6">
                  <c:v>2.3118904296481584</c:v>
                </c:pt>
                <c:pt idx="7">
                  <c:v>5.0859549241243318</c:v>
                </c:pt>
                <c:pt idx="8">
                  <c:v>4.4696350166588967</c:v>
                </c:pt>
                <c:pt idx="9">
                  <c:v>5.4264415190322746</c:v>
                </c:pt>
                <c:pt idx="10">
                  <c:v>7.3239063337132082</c:v>
                </c:pt>
                <c:pt idx="11">
                  <c:v>6.7681521022776083</c:v>
                </c:pt>
                <c:pt idx="12">
                  <c:v>8.2535544449510994</c:v>
                </c:pt>
                <c:pt idx="13">
                  <c:v>7.875664167514147</c:v>
                </c:pt>
                <c:pt idx="14">
                  <c:v>9.086420617799881</c:v>
                </c:pt>
                <c:pt idx="15">
                  <c:v>8.7765555430619848</c:v>
                </c:pt>
                <c:pt idx="16">
                  <c:v>8.5075118059234143</c:v>
                </c:pt>
                <c:pt idx="17">
                  <c:v>10.036224433844303</c:v>
                </c:pt>
                <c:pt idx="18">
                  <c:v>10.010177576406299</c:v>
                </c:pt>
                <c:pt idx="19">
                  <c:v>10.980799783191475</c:v>
                </c:pt>
                <c:pt idx="20">
                  <c:v>10.95077850886975</c:v>
                </c:pt>
                <c:pt idx="21">
                  <c:v>10.686822652160439</c:v>
                </c:pt>
                <c:pt idx="22">
                  <c:v>11.881396390953149</c:v>
                </c:pt>
                <c:pt idx="23">
                  <c:v>12.581194562960791</c:v>
                </c:pt>
                <c:pt idx="24">
                  <c:v>11.881396390953149</c:v>
                </c:pt>
                <c:pt idx="25">
                  <c:v>11.578037533601847</c:v>
                </c:pt>
                <c:pt idx="26">
                  <c:v>11.250960833683347</c:v>
                </c:pt>
                <c:pt idx="27">
                  <c:v>11.250960833683347</c:v>
                </c:pt>
                <c:pt idx="28">
                  <c:v>11.881396390953149</c:v>
                </c:pt>
                <c:pt idx="29">
                  <c:v>11.881396390953149</c:v>
                </c:pt>
                <c:pt idx="30">
                  <c:v>12.212087198053062</c:v>
                </c:pt>
                <c:pt idx="31">
                  <c:v>10.95077850886975</c:v>
                </c:pt>
                <c:pt idx="32">
                  <c:v>11.578037533601847</c:v>
                </c:pt>
                <c:pt idx="33">
                  <c:v>10.627256990472114</c:v>
                </c:pt>
                <c:pt idx="34">
                  <c:v>0</c:v>
                </c:pt>
                <c:pt idx="35">
                  <c:v>0.27370895898204595</c:v>
                </c:pt>
                <c:pt idx="36">
                  <c:v>-1.0150436675221723</c:v>
                </c:pt>
                <c:pt idx="37">
                  <c:v>-1.280702755643065</c:v>
                </c:pt>
                <c:pt idx="38">
                  <c:v>-1.7783313430612249</c:v>
                </c:pt>
                <c:pt idx="39">
                  <c:v>-2.729688174712734</c:v>
                </c:pt>
                <c:pt idx="40">
                  <c:v>-2.5015113792813581</c:v>
                </c:pt>
                <c:pt idx="41">
                  <c:v>-3.2137498250194492</c:v>
                </c:pt>
                <c:pt idx="42">
                  <c:v>-4.1683211178476318</c:v>
                </c:pt>
                <c:pt idx="43">
                  <c:v>-4.3883675075273834</c:v>
                </c:pt>
                <c:pt idx="44">
                  <c:v>-5.3213843505377838</c:v>
                </c:pt>
                <c:pt idx="45">
                  <c:v>-5.5672344197656116</c:v>
                </c:pt>
                <c:pt idx="46">
                  <c:v>-6.7419953371017911</c:v>
                </c:pt>
                <c:pt idx="47">
                  <c:v>-6.7175719782347114</c:v>
                </c:pt>
                <c:pt idx="48">
                  <c:v>-7.3993925233942246</c:v>
                </c:pt>
                <c:pt idx="49">
                  <c:v>-7.3993925233942246</c:v>
                </c:pt>
                <c:pt idx="50">
                  <c:v>-8.0707263674515275</c:v>
                </c:pt>
                <c:pt idx="51">
                  <c:v>-8.5057308934218483</c:v>
                </c:pt>
                <c:pt idx="52">
                  <c:v>-8.5057308934218483</c:v>
                </c:pt>
                <c:pt idx="53">
                  <c:v>-9.6030108028188383</c:v>
                </c:pt>
                <c:pt idx="54">
                  <c:v>-9.1779273988818808</c:v>
                </c:pt>
                <c:pt idx="55">
                  <c:v>-9.1609266534170111</c:v>
                </c:pt>
                <c:pt idx="56">
                  <c:v>-9.1609266534170111</c:v>
                </c:pt>
                <c:pt idx="57">
                  <c:v>-10.024361946380198</c:v>
                </c:pt>
                <c:pt idx="58">
                  <c:v>-10.289295548822398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4-439F-8B74-AA0A91D0B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6144"/>
        <c:axId val="72299024"/>
      </c:scatterChart>
      <c:valAx>
        <c:axId val="7229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299024"/>
        <c:crosses val="autoZero"/>
        <c:crossBetween val="midCat"/>
      </c:valAx>
      <c:valAx>
        <c:axId val="722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29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Résistance Jauge Contrainte 2B (Mohm) en fonction de la déformation suivant z 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3926727909011369E-2"/>
                  <c:y val="-0.53076698745990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donnees_courbe_F!$O$2:$O$55</c:f>
              <c:numCache>
                <c:formatCode>General</c:formatCode>
                <c:ptCount val="54"/>
                <c:pt idx="0">
                  <c:v>0.21637687955550602</c:v>
                </c:pt>
                <c:pt idx="1">
                  <c:v>0.10820491991115777</c:v>
                </c:pt>
                <c:pt idx="2">
                  <c:v>0</c:v>
                </c:pt>
                <c:pt idx="3">
                  <c:v>0.10820491991115777</c:v>
                </c:pt>
                <c:pt idx="4">
                  <c:v>0.21637687955550602</c:v>
                </c:pt>
                <c:pt idx="5">
                  <c:v>0.32448292870625173</c:v>
                </c:pt>
                <c:pt idx="6">
                  <c:v>0.43249013721357688</c:v>
                </c:pt>
                <c:pt idx="7">
                  <c:v>0.54036560503548059</c:v>
                </c:pt>
                <c:pt idx="8">
                  <c:v>0.64807647225945142</c:v>
                </c:pt>
                <c:pt idx="9">
                  <c:v>0.75558992911191436</c:v>
                </c:pt>
                <c:pt idx="10">
                  <c:v>0.86287322595240579</c:v>
                </c:pt>
                <c:pt idx="11">
                  <c:v>0.96989368324943137</c:v>
                </c:pt>
                <c:pt idx="12">
                  <c:v>1.0766187015349682</c:v>
                </c:pt>
                <c:pt idx="13">
                  <c:v>1.1830157713345779</c:v>
                </c:pt>
                <c:pt idx="14">
                  <c:v>1.2890524830701078</c:v>
                </c:pt>
                <c:pt idx="15">
                  <c:v>1.394696536931963</c:v>
                </c:pt>
                <c:pt idx="16">
                  <c:v>1.4999157527179399</c:v>
                </c:pt>
                <c:pt idx="17">
                  <c:v>1.6046780796356286</c:v>
                </c:pt>
                <c:pt idx="18">
                  <c:v>1.7089516060653949</c:v>
                </c:pt>
                <c:pt idx="19">
                  <c:v>1.812704569280968</c:v>
                </c:pt>
                <c:pt idx="20">
                  <c:v>1.9159053651246738</c:v>
                </c:pt>
                <c:pt idx="21">
                  <c:v>2.0185225576343711</c:v>
                </c:pt>
                <c:pt idx="22">
                  <c:v>2.1205248886191459</c:v>
                </c:pt>
                <c:pt idx="23">
                  <c:v>2.2218812871808615</c:v>
                </c:pt>
                <c:pt idx="24">
                  <c:v>2.3225608791786545</c:v>
                </c:pt>
                <c:pt idx="25">
                  <c:v>2.422532996633497</c:v>
                </c:pt>
                <c:pt idx="26">
                  <c:v>2.5217671870699609</c:v>
                </c:pt>
                <c:pt idx="27">
                  <c:v>2.6202332227923364</c:v>
                </c:pt>
                <c:pt idx="28">
                  <c:v>2.7179011100922801</c:v>
                </c:pt>
                <c:pt idx="29">
                  <c:v>2.8147410983851899</c:v>
                </c:pt>
                <c:pt idx="30">
                  <c:v>2.910723689272523</c:v>
                </c:pt>
                <c:pt idx="31">
                  <c:v>0.10820491991115777</c:v>
                </c:pt>
                <c:pt idx="32">
                  <c:v>0.21637687955550602</c:v>
                </c:pt>
                <c:pt idx="33">
                  <c:v>0.32448292870625173</c:v>
                </c:pt>
                <c:pt idx="34">
                  <c:v>0.43249013721357688</c:v>
                </c:pt>
                <c:pt idx="35">
                  <c:v>0.54036560503548059</c:v>
                </c:pt>
                <c:pt idx="36">
                  <c:v>0.64807647225945142</c:v>
                </c:pt>
                <c:pt idx="37">
                  <c:v>0.75558992911191436</c:v>
                </c:pt>
                <c:pt idx="38">
                  <c:v>0.86287322595240579</c:v>
                </c:pt>
                <c:pt idx="39">
                  <c:v>0.96989368324943137</c:v>
                </c:pt>
                <c:pt idx="40">
                  <c:v>1.0766187015349682</c:v>
                </c:pt>
                <c:pt idx="41">
                  <c:v>1.1830157713345779</c:v>
                </c:pt>
                <c:pt idx="42">
                  <c:v>1.2890524830701078</c:v>
                </c:pt>
                <c:pt idx="43">
                  <c:v>1.394696536931963</c:v>
                </c:pt>
                <c:pt idx="44">
                  <c:v>1.4999157527179399</c:v>
                </c:pt>
                <c:pt idx="45">
                  <c:v>1.6046780796356286</c:v>
                </c:pt>
                <c:pt idx="46">
                  <c:v>1.7089516060653949</c:v>
                </c:pt>
                <c:pt idx="47">
                  <c:v>1.812704569280968</c:v>
                </c:pt>
                <c:pt idx="48">
                  <c:v>1.9159053651246738</c:v>
                </c:pt>
                <c:pt idx="49">
                  <c:v>2.0185225576343711</c:v>
                </c:pt>
                <c:pt idx="50">
                  <c:v>2.1205248886191459</c:v>
                </c:pt>
                <c:pt idx="51">
                  <c:v>2.2218812871808615</c:v>
                </c:pt>
                <c:pt idx="52">
                  <c:v>2.3225608791786545</c:v>
                </c:pt>
                <c:pt idx="53">
                  <c:v>2.422532996633497</c:v>
                </c:pt>
              </c:numCache>
            </c:numRef>
          </c:xVal>
          <c:yVal>
            <c:numRef>
              <c:f>donnees_courbe_F!$P$2:$P$55</c:f>
              <c:numCache>
                <c:formatCode>General</c:formatCode>
                <c:ptCount val="54"/>
                <c:pt idx="0">
                  <c:v>0.88553987254007338</c:v>
                </c:pt>
                <c:pt idx="1">
                  <c:v>0.90195818309011999</c:v>
                </c:pt>
                <c:pt idx="2">
                  <c:v>0.89683654146469804</c:v>
                </c:pt>
                <c:pt idx="3">
                  <c:v>0.90906825385907486</c:v>
                </c:pt>
                <c:pt idx="4">
                  <c:v>0.91432665881429109</c:v>
                </c:pt>
                <c:pt idx="5">
                  <c:v>0.92227330443097855</c:v>
                </c:pt>
                <c:pt idx="6">
                  <c:v>0.93239181198795285</c:v>
                </c:pt>
                <c:pt idx="7">
                  <c:v>0.92969027269027249</c:v>
                </c:pt>
                <c:pt idx="8">
                  <c:v>0.93857453576313565</c:v>
                </c:pt>
                <c:pt idx="9">
                  <c:v>0.94620746174531778</c:v>
                </c:pt>
                <c:pt idx="10">
                  <c:v>0.95538588455801787</c:v>
                </c:pt>
                <c:pt idx="11">
                  <c:v>0.96040225200572893</c:v>
                </c:pt>
                <c:pt idx="12">
                  <c:v>0.96328984596214151</c:v>
                </c:pt>
                <c:pt idx="13">
                  <c:v>0.96989185417756829</c:v>
                </c:pt>
                <c:pt idx="14">
                  <c:v>0.98023733115203227</c:v>
                </c:pt>
                <c:pt idx="15">
                  <c:v>0.97500722767283143</c:v>
                </c:pt>
                <c:pt idx="16">
                  <c:v>0.98479825286679601</c:v>
                </c:pt>
                <c:pt idx="17">
                  <c:v>0.98626280488776286</c:v>
                </c:pt>
                <c:pt idx="18">
                  <c:v>0.98856577029307946</c:v>
                </c:pt>
                <c:pt idx="19">
                  <c:v>0.9901503047130108</c:v>
                </c:pt>
                <c:pt idx="20">
                  <c:v>0.99004123145386713</c:v>
                </c:pt>
                <c:pt idx="21">
                  <c:v>0.99078309112333041</c:v>
                </c:pt>
                <c:pt idx="22">
                  <c:v>0.98856577029307946</c:v>
                </c:pt>
                <c:pt idx="23">
                  <c:v>0.99004123145386713</c:v>
                </c:pt>
                <c:pt idx="24">
                  <c:v>0.98545035270470671</c:v>
                </c:pt>
                <c:pt idx="25">
                  <c:v>0.99469291654407632</c:v>
                </c:pt>
                <c:pt idx="26">
                  <c:v>0.99078309112333041</c:v>
                </c:pt>
                <c:pt idx="27">
                  <c:v>0.98699916422172485</c:v>
                </c:pt>
                <c:pt idx="28">
                  <c:v>0.98170188317299911</c:v>
                </c:pt>
                <c:pt idx="29">
                  <c:v>0.98017999393065747</c:v>
                </c:pt>
                <c:pt idx="30">
                  <c:v>0.9764663704388622</c:v>
                </c:pt>
                <c:pt idx="31">
                  <c:v>0.89192826755326737</c:v>
                </c:pt>
                <c:pt idx="32">
                  <c:v>0.88628137822293085</c:v>
                </c:pt>
                <c:pt idx="33">
                  <c:v>0.88681327480230643</c:v>
                </c:pt>
                <c:pt idx="34">
                  <c:v>0.88249855431786939</c:v>
                </c:pt>
                <c:pt idx="35">
                  <c:v>0.86540934914528567</c:v>
                </c:pt>
                <c:pt idx="36">
                  <c:v>0.85361650223003083</c:v>
                </c:pt>
                <c:pt idx="37">
                  <c:v>0.84443936345344794</c:v>
                </c:pt>
                <c:pt idx="38">
                  <c:v>0.8325640199734452</c:v>
                </c:pt>
                <c:pt idx="39">
                  <c:v>0.82109564724626538</c:v>
                </c:pt>
                <c:pt idx="40">
                  <c:v>0.82118818343093447</c:v>
                </c:pt>
                <c:pt idx="41">
                  <c:v>0.81520830406686784</c:v>
                </c:pt>
                <c:pt idx="42">
                  <c:v>0.80161291208791186</c:v>
                </c:pt>
                <c:pt idx="43">
                  <c:v>0.79955099290780129</c:v>
                </c:pt>
                <c:pt idx="44">
                  <c:v>0.79342364690695866</c:v>
                </c:pt>
                <c:pt idx="45">
                  <c:v>0.78884956931889061</c:v>
                </c:pt>
                <c:pt idx="46">
                  <c:v>0.78500820814436878</c:v>
                </c:pt>
                <c:pt idx="47">
                  <c:v>0.78036634150515538</c:v>
                </c:pt>
                <c:pt idx="48">
                  <c:v>0.77660672248443152</c:v>
                </c:pt>
                <c:pt idx="49">
                  <c:v>0.77750005804086531</c:v>
                </c:pt>
                <c:pt idx="50">
                  <c:v>0.7750255192727642</c:v>
                </c:pt>
                <c:pt idx="51">
                  <c:v>0.77115737561050035</c:v>
                </c:pt>
                <c:pt idx="52">
                  <c:v>0.77011799208060872</c:v>
                </c:pt>
                <c:pt idx="53">
                  <c:v>0.76975708082145888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5A-4476-881E-4115042C1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675199"/>
        <c:axId val="2051667999"/>
      </c:scatterChart>
      <c:valAx>
        <c:axId val="205167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667999"/>
        <c:crosses val="autoZero"/>
        <c:crossBetween val="midCat"/>
      </c:valAx>
      <c:valAx>
        <c:axId val="2051667999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67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Variation relative de la résistance en pourcentage en fonction de la déformation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donnees_courbe_F!$O$2:$O$55</c:f>
              <c:numCache>
                <c:formatCode>General</c:formatCode>
                <c:ptCount val="54"/>
                <c:pt idx="0">
                  <c:v>0.21637687955550602</c:v>
                </c:pt>
                <c:pt idx="1">
                  <c:v>0.10820491991115777</c:v>
                </c:pt>
                <c:pt idx="2">
                  <c:v>0</c:v>
                </c:pt>
                <c:pt idx="3">
                  <c:v>0.10820491991115777</c:v>
                </c:pt>
                <c:pt idx="4">
                  <c:v>0.21637687955550602</c:v>
                </c:pt>
                <c:pt idx="5">
                  <c:v>0.32448292870625173</c:v>
                </c:pt>
                <c:pt idx="6">
                  <c:v>0.43249013721357688</c:v>
                </c:pt>
                <c:pt idx="7">
                  <c:v>0.54036560503548059</c:v>
                </c:pt>
                <c:pt idx="8">
                  <c:v>0.64807647225945142</c:v>
                </c:pt>
                <c:pt idx="9">
                  <c:v>0.75558992911191436</c:v>
                </c:pt>
                <c:pt idx="10">
                  <c:v>0.86287322595240579</c:v>
                </c:pt>
                <c:pt idx="11">
                  <c:v>0.96989368324943137</c:v>
                </c:pt>
                <c:pt idx="12">
                  <c:v>1.0766187015349682</c:v>
                </c:pt>
                <c:pt idx="13">
                  <c:v>1.1830157713345779</c:v>
                </c:pt>
                <c:pt idx="14">
                  <c:v>1.2890524830701078</c:v>
                </c:pt>
                <c:pt idx="15">
                  <c:v>1.394696536931963</c:v>
                </c:pt>
                <c:pt idx="16">
                  <c:v>1.4999157527179399</c:v>
                </c:pt>
                <c:pt idx="17">
                  <c:v>1.6046780796356286</c:v>
                </c:pt>
                <c:pt idx="18">
                  <c:v>1.7089516060653949</c:v>
                </c:pt>
                <c:pt idx="19">
                  <c:v>1.812704569280968</c:v>
                </c:pt>
                <c:pt idx="20">
                  <c:v>1.9159053651246738</c:v>
                </c:pt>
                <c:pt idx="21">
                  <c:v>2.0185225576343711</c:v>
                </c:pt>
                <c:pt idx="22">
                  <c:v>2.1205248886191459</c:v>
                </c:pt>
                <c:pt idx="23">
                  <c:v>2.2218812871808615</c:v>
                </c:pt>
                <c:pt idx="24">
                  <c:v>2.3225608791786545</c:v>
                </c:pt>
                <c:pt idx="25">
                  <c:v>2.422532996633497</c:v>
                </c:pt>
                <c:pt idx="26">
                  <c:v>2.5217671870699609</c:v>
                </c:pt>
                <c:pt idx="27">
                  <c:v>2.6202332227923364</c:v>
                </c:pt>
                <c:pt idx="28">
                  <c:v>2.7179011100922801</c:v>
                </c:pt>
                <c:pt idx="29">
                  <c:v>2.8147410983851899</c:v>
                </c:pt>
                <c:pt idx="30">
                  <c:v>2.910723689272523</c:v>
                </c:pt>
                <c:pt idx="31">
                  <c:v>0.10820491991115777</c:v>
                </c:pt>
                <c:pt idx="32">
                  <c:v>0.21637687955550602</c:v>
                </c:pt>
                <c:pt idx="33">
                  <c:v>0.32448292870625173</c:v>
                </c:pt>
                <c:pt idx="34">
                  <c:v>0.43249013721357688</c:v>
                </c:pt>
                <c:pt idx="35">
                  <c:v>0.54036560503548059</c:v>
                </c:pt>
                <c:pt idx="36">
                  <c:v>0.64807647225945142</c:v>
                </c:pt>
                <c:pt idx="37">
                  <c:v>0.75558992911191436</c:v>
                </c:pt>
                <c:pt idx="38">
                  <c:v>0.86287322595240579</c:v>
                </c:pt>
                <c:pt idx="39">
                  <c:v>0.96989368324943137</c:v>
                </c:pt>
                <c:pt idx="40">
                  <c:v>1.0766187015349682</c:v>
                </c:pt>
                <c:pt idx="41">
                  <c:v>1.1830157713345779</c:v>
                </c:pt>
                <c:pt idx="42">
                  <c:v>1.2890524830701078</c:v>
                </c:pt>
                <c:pt idx="43">
                  <c:v>1.394696536931963</c:v>
                </c:pt>
                <c:pt idx="44">
                  <c:v>1.4999157527179399</c:v>
                </c:pt>
                <c:pt idx="45">
                  <c:v>1.6046780796356286</c:v>
                </c:pt>
                <c:pt idx="46">
                  <c:v>1.7089516060653949</c:v>
                </c:pt>
                <c:pt idx="47">
                  <c:v>1.812704569280968</c:v>
                </c:pt>
                <c:pt idx="48">
                  <c:v>1.9159053651246738</c:v>
                </c:pt>
                <c:pt idx="49">
                  <c:v>2.0185225576343711</c:v>
                </c:pt>
                <c:pt idx="50">
                  <c:v>2.1205248886191459</c:v>
                </c:pt>
                <c:pt idx="51">
                  <c:v>2.2218812871808615</c:v>
                </c:pt>
                <c:pt idx="52">
                  <c:v>2.3225608791786545</c:v>
                </c:pt>
                <c:pt idx="53">
                  <c:v>2.422532996633497</c:v>
                </c:pt>
              </c:numCache>
            </c:numRef>
          </c:xVal>
          <c:yVal>
            <c:numRef>
              <c:f>donnees_courbe_F!$Q$2:$Q$55</c:f>
              <c:numCache>
                <c:formatCode>General</c:formatCode>
                <c:ptCount val="54"/>
                <c:pt idx="0">
                  <c:v>-1.2596129174414703</c:v>
                </c:pt>
                <c:pt idx="1">
                  <c:v>0.57107860670545041</c:v>
                </c:pt>
                <c:pt idx="2">
                  <c:v>0</c:v>
                </c:pt>
                <c:pt idx="3">
                  <c:v>1.363873106062359</c:v>
                </c:pt>
                <c:pt idx="4">
                  <c:v>1.9502012396850479</c:v>
                </c:pt>
                <c:pt idx="5">
                  <c:v>2.8362763770461021</c:v>
                </c:pt>
                <c:pt idx="6">
                  <c:v>3.9645207213776708</c:v>
                </c:pt>
                <c:pt idx="7">
                  <c:v>3.6632908792853485</c:v>
                </c:pt>
                <c:pt idx="8">
                  <c:v>4.6539132125762661</c:v>
                </c:pt>
                <c:pt idx="9">
                  <c:v>5.5050076572468818</c:v>
                </c:pt>
                <c:pt idx="10">
                  <c:v>6.5284296955271301</c:v>
                </c:pt>
                <c:pt idx="11">
                  <c:v>7.0877699114731048</c:v>
                </c:pt>
                <c:pt idx="12">
                  <c:v>7.4097454134633134</c:v>
                </c:pt>
                <c:pt idx="13">
                  <c:v>8.1458893940201804</c:v>
                </c:pt>
                <c:pt idx="14">
                  <c:v>9.299441518197451</c:v>
                </c:pt>
                <c:pt idx="15">
                  <c:v>8.7162690851630966</c:v>
                </c:pt>
                <c:pt idx="16">
                  <c:v>9.8079981507488991</c:v>
                </c:pt>
                <c:pt idx="17">
                  <c:v>9.9713001520896292</c:v>
                </c:pt>
                <c:pt idx="18">
                  <c:v>10.228087793854922</c:v>
                </c:pt>
                <c:pt idx="19">
                  <c:v>10.404768197325492</c:v>
                </c:pt>
                <c:pt idx="20">
                  <c:v>10.392606197440259</c:v>
                </c:pt>
                <c:pt idx="21">
                  <c:v>10.475325805213117</c:v>
                </c:pt>
                <c:pt idx="22">
                  <c:v>10.228087793854922</c:v>
                </c:pt>
                <c:pt idx="23">
                  <c:v>10.392606197440259</c:v>
                </c:pt>
                <c:pt idx="24">
                  <c:v>9.8807092645094627</c:v>
                </c:pt>
                <c:pt idx="25">
                  <c:v>10.911283222197985</c:v>
                </c:pt>
                <c:pt idx="26">
                  <c:v>10.475325805213117</c:v>
                </c:pt>
                <c:pt idx="27">
                  <c:v>10.053406455737715</c:v>
                </c:pt>
                <c:pt idx="28">
                  <c:v>9.462743519538181</c:v>
                </c:pt>
                <c:pt idx="29">
                  <c:v>9.2930482437573652</c:v>
                </c:pt>
                <c:pt idx="30">
                  <c:v>8.8789679381388797</c:v>
                </c:pt>
                <c:pt idx="31">
                  <c:v>-0.54728745813752888</c:v>
                </c:pt>
                <c:pt idx="32">
                  <c:v>-1.176932780250979</c:v>
                </c:pt>
                <c:pt idx="33">
                  <c:v>-1.1176246951336071</c:v>
                </c:pt>
                <c:pt idx="34">
                  <c:v>-1.5987291422595362</c:v>
                </c:pt>
                <c:pt idx="35">
                  <c:v>-3.504227455773159</c:v>
                </c:pt>
                <c:pt idx="36">
                  <c:v>-4.8191657271325044</c:v>
                </c:pt>
                <c:pt idx="37">
                  <c:v>-5.8424445914832965</c:v>
                </c:pt>
                <c:pt idx="38">
                  <c:v>-7.1665814805320114</c:v>
                </c:pt>
                <c:pt idx="39">
                  <c:v>-8.4453398937931254</c:v>
                </c:pt>
                <c:pt idx="40">
                  <c:v>-8.4350218279705658</c:v>
                </c:pt>
                <c:pt idx="41">
                  <c:v>-9.1017965508537788</c:v>
                </c:pt>
                <c:pt idx="42">
                  <c:v>-10.617724075032513</c:v>
                </c:pt>
                <c:pt idx="43">
                  <c:v>-10.847634330110107</c:v>
                </c:pt>
                <c:pt idx="44">
                  <c:v>-11.530852031168045</c:v>
                </c:pt>
                <c:pt idx="45">
                  <c:v>-12.040875583575684</c:v>
                </c:pt>
                <c:pt idx="46">
                  <c:v>-12.469199029033</c:v>
                </c:pt>
                <c:pt idx="47">
                  <c:v>-12.986781266664885</c:v>
                </c:pt>
                <c:pt idx="48">
                  <c:v>-13.405990213546524</c:v>
                </c:pt>
                <c:pt idx="49">
                  <c:v>-13.306380584017511</c:v>
                </c:pt>
                <c:pt idx="50">
                  <c:v>-13.582299177171592</c:v>
                </c:pt>
                <c:pt idx="51">
                  <c:v>-14.013608951408319</c:v>
                </c:pt>
                <c:pt idx="52">
                  <c:v>-14.12950337384054</c:v>
                </c:pt>
                <c:pt idx="53">
                  <c:v>-14.16974607610158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3-4602-A738-DEE92DFC1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634464"/>
        <c:axId val="2049634944"/>
      </c:scatterChart>
      <c:valAx>
        <c:axId val="204963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9634944"/>
        <c:crosses val="autoZero"/>
        <c:crossBetween val="midCat"/>
      </c:valAx>
      <c:valAx>
        <c:axId val="20496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963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Résistance Jauge Contrainte HB (Mohm) en fonction de la déformation suivant z 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3.1405949256342956E-2"/>
                  <c:y val="-0.324685039370078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donnees_courbe_HB!$O$2:$O$62</c:f>
              <c:numCache>
                <c:formatCode>General</c:formatCode>
                <c:ptCount val="61"/>
                <c:pt idx="0">
                  <c:v>0.43249013721357688</c:v>
                </c:pt>
                <c:pt idx="1">
                  <c:v>0.32448292870625173</c:v>
                </c:pt>
                <c:pt idx="2">
                  <c:v>0.21637687955550602</c:v>
                </c:pt>
                <c:pt idx="3">
                  <c:v>0.10820491991115777</c:v>
                </c:pt>
                <c:pt idx="4">
                  <c:v>0</c:v>
                </c:pt>
                <c:pt idx="5">
                  <c:v>0.10820491991115777</c:v>
                </c:pt>
                <c:pt idx="6">
                  <c:v>0.21637687955550602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0.54036560503548059</c:v>
                </c:pt>
                <c:pt idx="10">
                  <c:v>0.64807647225945142</c:v>
                </c:pt>
                <c:pt idx="11">
                  <c:v>0.75558992911191436</c:v>
                </c:pt>
                <c:pt idx="12">
                  <c:v>0.86287322595240579</c:v>
                </c:pt>
                <c:pt idx="13">
                  <c:v>0.96989368324943137</c:v>
                </c:pt>
                <c:pt idx="14">
                  <c:v>1.0766187015349682</c:v>
                </c:pt>
                <c:pt idx="15">
                  <c:v>1.1830157713345779</c:v>
                </c:pt>
                <c:pt idx="16">
                  <c:v>1.2890524830701078</c:v>
                </c:pt>
                <c:pt idx="17">
                  <c:v>1.394696536931963</c:v>
                </c:pt>
                <c:pt idx="18">
                  <c:v>1.4999157527179399</c:v>
                </c:pt>
                <c:pt idx="19">
                  <c:v>1.6046780796356286</c:v>
                </c:pt>
                <c:pt idx="20">
                  <c:v>1.7089516060653949</c:v>
                </c:pt>
                <c:pt idx="21">
                  <c:v>1.812704569280968</c:v>
                </c:pt>
                <c:pt idx="22">
                  <c:v>1.9159053651246738</c:v>
                </c:pt>
                <c:pt idx="23">
                  <c:v>2.0185225576343711</c:v>
                </c:pt>
                <c:pt idx="24">
                  <c:v>2.1205248886191459</c:v>
                </c:pt>
                <c:pt idx="25">
                  <c:v>2.2218812871808615</c:v>
                </c:pt>
                <c:pt idx="26">
                  <c:v>2.3225608791786545</c:v>
                </c:pt>
                <c:pt idx="27">
                  <c:v>2.422532996633497</c:v>
                </c:pt>
                <c:pt idx="28">
                  <c:v>2.5217671870699609</c:v>
                </c:pt>
                <c:pt idx="29">
                  <c:v>2.6202332227923364</c:v>
                </c:pt>
                <c:pt idx="30">
                  <c:v>2.7179011100922801</c:v>
                </c:pt>
                <c:pt idx="31">
                  <c:v>2.8147410983851899</c:v>
                </c:pt>
                <c:pt idx="32">
                  <c:v>2.910723689272523</c:v>
                </c:pt>
                <c:pt idx="33">
                  <c:v>3.0058196455272896</c:v>
                </c:pt>
                <c:pt idx="34">
                  <c:v>3.0999999999999996</c:v>
                </c:pt>
                <c:pt idx="35">
                  <c:v>3.1932360644423357</c:v>
                </c:pt>
                <c:pt idx="36">
                  <c:v>0</c:v>
                </c:pt>
                <c:pt idx="37">
                  <c:v>0.10820491991115777</c:v>
                </c:pt>
                <c:pt idx="38">
                  <c:v>0.21637687955550602</c:v>
                </c:pt>
                <c:pt idx="39">
                  <c:v>0.32448292870625173</c:v>
                </c:pt>
                <c:pt idx="40">
                  <c:v>0.43249013721357688</c:v>
                </c:pt>
                <c:pt idx="41">
                  <c:v>0.54036560503548059</c:v>
                </c:pt>
                <c:pt idx="42">
                  <c:v>0.64807647225945142</c:v>
                </c:pt>
                <c:pt idx="43">
                  <c:v>0.75558992911191436</c:v>
                </c:pt>
                <c:pt idx="44">
                  <c:v>0.86287322595240579</c:v>
                </c:pt>
                <c:pt idx="45">
                  <c:v>0.96989368324943137</c:v>
                </c:pt>
                <c:pt idx="46">
                  <c:v>1.0766187015349682</c:v>
                </c:pt>
                <c:pt idx="47">
                  <c:v>1.1830157713345779</c:v>
                </c:pt>
                <c:pt idx="48">
                  <c:v>1.2890524830701078</c:v>
                </c:pt>
                <c:pt idx="49">
                  <c:v>1.394696536931963</c:v>
                </c:pt>
                <c:pt idx="50">
                  <c:v>1.4999157527179399</c:v>
                </c:pt>
                <c:pt idx="51">
                  <c:v>1.6046780796356286</c:v>
                </c:pt>
                <c:pt idx="52">
                  <c:v>1.7089516060653949</c:v>
                </c:pt>
                <c:pt idx="53">
                  <c:v>1.812704569280968</c:v>
                </c:pt>
                <c:pt idx="54">
                  <c:v>1.9159053651246738</c:v>
                </c:pt>
                <c:pt idx="55">
                  <c:v>2.0185225576343711</c:v>
                </c:pt>
                <c:pt idx="56">
                  <c:v>2.1205248886191459</c:v>
                </c:pt>
                <c:pt idx="57">
                  <c:v>2.2218812871808615</c:v>
                </c:pt>
                <c:pt idx="58">
                  <c:v>2.3225608791786545</c:v>
                </c:pt>
                <c:pt idx="59">
                  <c:v>2.422532996633497</c:v>
                </c:pt>
                <c:pt idx="60">
                  <c:v>2.5217671870699609</c:v>
                </c:pt>
              </c:numCache>
            </c:numRef>
          </c:xVal>
          <c:yVal>
            <c:numRef>
              <c:f>donnees_courbe_HB!$P$2:$P$62</c:f>
              <c:numCache>
                <c:formatCode>General</c:formatCode>
                <c:ptCount val="61"/>
                <c:pt idx="0">
                  <c:v>1.3840941274468967</c:v>
                </c:pt>
                <c:pt idx="1">
                  <c:v>1.4096254233911134</c:v>
                </c:pt>
                <c:pt idx="2">
                  <c:v>1.4400648598100232</c:v>
                </c:pt>
                <c:pt idx="3">
                  <c:v>1.4579583605640216</c:v>
                </c:pt>
                <c:pt idx="4">
                  <c:v>1.4695130657794411</c:v>
                </c:pt>
                <c:pt idx="5">
                  <c:v>1.4535053477757338</c:v>
                </c:pt>
                <c:pt idx="6">
                  <c:v>1.4693793386475242</c:v>
                </c:pt>
                <c:pt idx="7">
                  <c:v>1.4774524951299135</c:v>
                </c:pt>
                <c:pt idx="8">
                  <c:v>1.4938733722484949</c:v>
                </c:pt>
                <c:pt idx="9">
                  <c:v>1.5305863214431112</c:v>
                </c:pt>
                <c:pt idx="10">
                  <c:v>1.556445263290501</c:v>
                </c:pt>
                <c:pt idx="11">
                  <c:v>1.5798710742854274</c:v>
                </c:pt>
                <c:pt idx="12">
                  <c:v>1.6031858194056745</c:v>
                </c:pt>
                <c:pt idx="13">
                  <c:v>1.5930337158253227</c:v>
                </c:pt>
                <c:pt idx="14">
                  <c:v>1.6131527234563166</c:v>
                </c:pt>
                <c:pt idx="15">
                  <c:v>1.6271549633597777</c:v>
                </c:pt>
                <c:pt idx="16">
                  <c:v>1.6654243098323693</c:v>
                </c:pt>
                <c:pt idx="17">
                  <c:v>1.6623773770234163</c:v>
                </c:pt>
                <c:pt idx="18">
                  <c:v>1.6564890800897838</c:v>
                </c:pt>
                <c:pt idx="19">
                  <c:v>1.6437764885203525</c:v>
                </c:pt>
                <c:pt idx="20">
                  <c:v>1.6414429699272444</c:v>
                </c:pt>
                <c:pt idx="21">
                  <c:v>1.6461255122203917</c:v>
                </c:pt>
                <c:pt idx="22">
                  <c:v>1.6465992278327057</c:v>
                </c:pt>
                <c:pt idx="23">
                  <c:v>1.6564890800897838</c:v>
                </c:pt>
                <c:pt idx="24">
                  <c:v>1.6484901960784311</c:v>
                </c:pt>
                <c:pt idx="25">
                  <c:v>1.6588537639478229</c:v>
                </c:pt>
                <c:pt idx="26">
                  <c:v>1.6461255122203917</c:v>
                </c:pt>
                <c:pt idx="27">
                  <c:v>1.641019559270106</c:v>
                </c:pt>
                <c:pt idx="28">
                  <c:v>1.6363370169769587</c:v>
                </c:pt>
                <c:pt idx="29">
                  <c:v>1.6518065377966364</c:v>
                </c:pt>
                <c:pt idx="30">
                  <c:v>1.6442810613356047</c:v>
                </c:pt>
                <c:pt idx="31">
                  <c:v>1.6266595044829963</c:v>
                </c:pt>
                <c:pt idx="32">
                  <c:v>1.6465992278327057</c:v>
                </c:pt>
                <c:pt idx="33">
                  <c:v>1.6368218380248272</c:v>
                </c:pt>
                <c:pt idx="34">
                  <c:v>1.6166926004323543</c:v>
                </c:pt>
                <c:pt idx="35">
                  <c:v>1.6072197594964608</c:v>
                </c:pt>
                <c:pt idx="36">
                  <c:v>1.5069056095668445</c:v>
                </c:pt>
                <c:pt idx="37">
                  <c:v>1.4886274509803918</c:v>
                </c:pt>
                <c:pt idx="38">
                  <c:v>1.426884947411263</c:v>
                </c:pt>
                <c:pt idx="39">
                  <c:v>1.4081159634898566</c:v>
                </c:pt>
                <c:pt idx="40">
                  <c:v>1.3990254153237223</c:v>
                </c:pt>
                <c:pt idx="41">
                  <c:v>1.3996957189271249</c:v>
                </c:pt>
                <c:pt idx="42">
                  <c:v>1.3950975248057143</c:v>
                </c:pt>
                <c:pt idx="43">
                  <c:v>1.3885068598968913</c:v>
                </c:pt>
                <c:pt idx="44">
                  <c:v>1.3830317093452684</c:v>
                </c:pt>
                <c:pt idx="45">
                  <c:v>1.369017083672706</c:v>
                </c:pt>
                <c:pt idx="46">
                  <c:v>1.3589900749120991</c:v>
                </c:pt>
                <c:pt idx="47">
                  <c:v>1.3506506769374416</c:v>
                </c:pt>
                <c:pt idx="48">
                  <c:v>1.3409172487190664</c:v>
                </c:pt>
                <c:pt idx="49">
                  <c:v>1.3401609955005624</c:v>
                </c:pt>
                <c:pt idx="50">
                  <c:v>1.3320907377906208</c:v>
                </c:pt>
                <c:pt idx="51">
                  <c:v>1.3226968134957824</c:v>
                </c:pt>
                <c:pt idx="52">
                  <c:v>1.3263580554350325</c:v>
                </c:pt>
                <c:pt idx="53">
                  <c:v>1.3148431668247902</c:v>
                </c:pt>
                <c:pt idx="54">
                  <c:v>1.3244341188856494</c:v>
                </c:pt>
                <c:pt idx="55">
                  <c:v>1.3179772812299086</c:v>
                </c:pt>
                <c:pt idx="56">
                  <c:v>1.3202969911593327</c:v>
                </c:pt>
                <c:pt idx="57">
                  <c:v>1.321296288210593</c:v>
                </c:pt>
                <c:pt idx="58">
                  <c:v>1.3250502165601754</c:v>
                </c:pt>
                <c:pt idx="59">
                  <c:v>1.318931878306878</c:v>
                </c:pt>
                <c:pt idx="60">
                  <c:v>1.3291456074815711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6-434C-957C-C9032C264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044671"/>
        <c:axId val="1583050911"/>
      </c:scatterChart>
      <c:valAx>
        <c:axId val="150504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3050911"/>
        <c:crosses val="autoZero"/>
        <c:crossBetween val="midCat"/>
      </c:valAx>
      <c:valAx>
        <c:axId val="1583050911"/>
        <c:scaling>
          <c:orientation val="minMax"/>
          <c:min val="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504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Variation relative de la résistance en pourcentage en fonction de la déformation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donnees_courbe_HB!$O$2:$O$62</c:f>
              <c:numCache>
                <c:formatCode>General</c:formatCode>
                <c:ptCount val="61"/>
                <c:pt idx="0">
                  <c:v>0.43249013721357688</c:v>
                </c:pt>
                <c:pt idx="1">
                  <c:v>0.32448292870625173</c:v>
                </c:pt>
                <c:pt idx="2">
                  <c:v>0.21637687955550602</c:v>
                </c:pt>
                <c:pt idx="3">
                  <c:v>0.10820491991115777</c:v>
                </c:pt>
                <c:pt idx="4">
                  <c:v>0</c:v>
                </c:pt>
                <c:pt idx="5">
                  <c:v>0.10820491991115777</c:v>
                </c:pt>
                <c:pt idx="6">
                  <c:v>0.21637687955550602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0.54036560503548059</c:v>
                </c:pt>
                <c:pt idx="10">
                  <c:v>0.64807647225945142</c:v>
                </c:pt>
                <c:pt idx="11">
                  <c:v>0.75558992911191436</c:v>
                </c:pt>
                <c:pt idx="12">
                  <c:v>0.86287322595240579</c:v>
                </c:pt>
                <c:pt idx="13">
                  <c:v>0.96989368324943137</c:v>
                </c:pt>
                <c:pt idx="14">
                  <c:v>1.0766187015349682</c:v>
                </c:pt>
                <c:pt idx="15">
                  <c:v>1.1830157713345779</c:v>
                </c:pt>
                <c:pt idx="16">
                  <c:v>1.2890524830701078</c:v>
                </c:pt>
                <c:pt idx="17">
                  <c:v>1.394696536931963</c:v>
                </c:pt>
                <c:pt idx="18">
                  <c:v>1.4999157527179399</c:v>
                </c:pt>
                <c:pt idx="19">
                  <c:v>1.6046780796356286</c:v>
                </c:pt>
                <c:pt idx="20">
                  <c:v>1.7089516060653949</c:v>
                </c:pt>
                <c:pt idx="21">
                  <c:v>1.812704569280968</c:v>
                </c:pt>
                <c:pt idx="22">
                  <c:v>1.9159053651246738</c:v>
                </c:pt>
                <c:pt idx="23">
                  <c:v>2.0185225576343711</c:v>
                </c:pt>
                <c:pt idx="24">
                  <c:v>2.1205248886191459</c:v>
                </c:pt>
                <c:pt idx="25">
                  <c:v>2.2218812871808615</c:v>
                </c:pt>
                <c:pt idx="26">
                  <c:v>2.3225608791786545</c:v>
                </c:pt>
                <c:pt idx="27">
                  <c:v>2.422532996633497</c:v>
                </c:pt>
                <c:pt idx="28">
                  <c:v>2.5217671870699609</c:v>
                </c:pt>
                <c:pt idx="29">
                  <c:v>2.6202332227923364</c:v>
                </c:pt>
                <c:pt idx="30">
                  <c:v>2.7179011100922801</c:v>
                </c:pt>
                <c:pt idx="31">
                  <c:v>2.8147410983851899</c:v>
                </c:pt>
                <c:pt idx="32">
                  <c:v>2.910723689272523</c:v>
                </c:pt>
                <c:pt idx="33">
                  <c:v>3.0058196455272896</c:v>
                </c:pt>
                <c:pt idx="34">
                  <c:v>3.0999999999999996</c:v>
                </c:pt>
                <c:pt idx="35">
                  <c:v>3.1932360644423357</c:v>
                </c:pt>
                <c:pt idx="36">
                  <c:v>0</c:v>
                </c:pt>
                <c:pt idx="37">
                  <c:v>0.10820491991115777</c:v>
                </c:pt>
                <c:pt idx="38">
                  <c:v>0.21637687955550602</c:v>
                </c:pt>
                <c:pt idx="39">
                  <c:v>0.32448292870625173</c:v>
                </c:pt>
                <c:pt idx="40">
                  <c:v>0.43249013721357688</c:v>
                </c:pt>
                <c:pt idx="41">
                  <c:v>0.54036560503548059</c:v>
                </c:pt>
                <c:pt idx="42">
                  <c:v>0.64807647225945142</c:v>
                </c:pt>
                <c:pt idx="43">
                  <c:v>0.75558992911191436</c:v>
                </c:pt>
                <c:pt idx="44">
                  <c:v>0.86287322595240579</c:v>
                </c:pt>
                <c:pt idx="45">
                  <c:v>0.96989368324943137</c:v>
                </c:pt>
                <c:pt idx="46">
                  <c:v>1.0766187015349682</c:v>
                </c:pt>
                <c:pt idx="47">
                  <c:v>1.1830157713345779</c:v>
                </c:pt>
                <c:pt idx="48">
                  <c:v>1.2890524830701078</c:v>
                </c:pt>
                <c:pt idx="49">
                  <c:v>1.394696536931963</c:v>
                </c:pt>
                <c:pt idx="50">
                  <c:v>1.4999157527179399</c:v>
                </c:pt>
                <c:pt idx="51">
                  <c:v>1.6046780796356286</c:v>
                </c:pt>
                <c:pt idx="52">
                  <c:v>1.7089516060653949</c:v>
                </c:pt>
                <c:pt idx="53">
                  <c:v>1.812704569280968</c:v>
                </c:pt>
                <c:pt idx="54">
                  <c:v>1.9159053651246738</c:v>
                </c:pt>
                <c:pt idx="55">
                  <c:v>2.0185225576343711</c:v>
                </c:pt>
                <c:pt idx="56">
                  <c:v>2.1205248886191459</c:v>
                </c:pt>
                <c:pt idx="57">
                  <c:v>2.2218812871808615</c:v>
                </c:pt>
                <c:pt idx="58">
                  <c:v>2.3225608791786545</c:v>
                </c:pt>
                <c:pt idx="59">
                  <c:v>2.422532996633497</c:v>
                </c:pt>
                <c:pt idx="60">
                  <c:v>2.5217671870699609</c:v>
                </c:pt>
              </c:numCache>
            </c:numRef>
          </c:xVal>
          <c:yVal>
            <c:numRef>
              <c:f>donnees_courbe_HB!$Q$2:$Q$62</c:f>
              <c:numCache>
                <c:formatCode>General</c:formatCode>
                <c:ptCount val="61"/>
                <c:pt idx="0">
                  <c:v>-5.8127375878238592</c:v>
                </c:pt>
                <c:pt idx="1">
                  <c:v>-4.0753392251441332</c:v>
                </c:pt>
                <c:pt idx="2">
                  <c:v>-2.0039431193351334</c:v>
                </c:pt>
                <c:pt idx="3">
                  <c:v>-0.78629482680310525</c:v>
                </c:pt>
                <c:pt idx="4">
                  <c:v>0</c:v>
                </c:pt>
                <c:pt idx="5">
                  <c:v>-1.0893212436472379</c:v>
                </c:pt>
                <c:pt idx="6">
                  <c:v>-9.1000981910908576E-3</c:v>
                </c:pt>
                <c:pt idx="7">
                  <c:v>0.54027620001196064</c:v>
                </c:pt>
                <c:pt idx="8">
                  <c:v>1.6577128190509116</c:v>
                </c:pt>
                <c:pt idx="9">
                  <c:v>4.1560199147515871</c:v>
                </c:pt>
                <c:pt idx="10">
                  <c:v>5.915714499955838</c:v>
                </c:pt>
                <c:pt idx="11">
                  <c:v>7.5098351335482398</c:v>
                </c:pt>
                <c:pt idx="12">
                  <c:v>9.0963977618894027</c:v>
                </c:pt>
                <c:pt idx="13">
                  <c:v>8.4055496288061473</c:v>
                </c:pt>
                <c:pt idx="14">
                  <c:v>9.7746431128659541</c:v>
                </c:pt>
                <c:pt idx="15">
                  <c:v>10.727492068722926</c:v>
                </c:pt>
                <c:pt idx="16">
                  <c:v>13.331711613534747</c:v>
                </c:pt>
                <c:pt idx="17">
                  <c:v>13.124368590875948</c:v>
                </c:pt>
                <c:pt idx="18">
                  <c:v>12.723671443585921</c:v>
                </c:pt>
                <c:pt idx="19">
                  <c:v>11.858582737301541</c:v>
                </c:pt>
                <c:pt idx="20">
                  <c:v>11.699787375256193</c:v>
                </c:pt>
                <c:pt idx="21">
                  <c:v>12.018433218031582</c:v>
                </c:pt>
                <c:pt idx="22">
                  <c:v>12.050669448068962</c:v>
                </c:pt>
                <c:pt idx="23">
                  <c:v>12.723671443585921</c:v>
                </c:pt>
                <c:pt idx="24">
                  <c:v>12.179349368633147</c:v>
                </c:pt>
                <c:pt idx="25">
                  <c:v>12.884587594187472</c:v>
                </c:pt>
                <c:pt idx="26">
                  <c:v>12.018433218031582</c:v>
                </c:pt>
                <c:pt idx="27">
                  <c:v>11.670974384953601</c:v>
                </c:pt>
                <c:pt idx="28">
                  <c:v>11.352328542178212</c:v>
                </c:pt>
                <c:pt idx="29">
                  <c:v>12.405025600810532</c:v>
                </c:pt>
                <c:pt idx="30">
                  <c:v>11.892918792352848</c:v>
                </c:pt>
                <c:pt idx="31">
                  <c:v>10.69377621492624</c:v>
                </c:pt>
                <c:pt idx="32">
                  <c:v>12.050669448068962</c:v>
                </c:pt>
                <c:pt idx="33">
                  <c:v>11.385320494353293</c:v>
                </c:pt>
                <c:pt idx="34">
                  <c:v>10.01553086394969</c:v>
                </c:pt>
                <c:pt idx="35">
                  <c:v>9.3709063855093397</c:v>
                </c:pt>
                <c:pt idx="36">
                  <c:v>2.5445533393451067</c:v>
                </c:pt>
                <c:pt idx="37">
                  <c:v>1.3007291766277933</c:v>
                </c:pt>
                <c:pt idx="38">
                  <c:v>-2.9008328922592979</c:v>
                </c:pt>
                <c:pt idx="39">
                  <c:v>-4.1780575974000618</c:v>
                </c:pt>
                <c:pt idx="40">
                  <c:v>-4.7966671475854907</c:v>
                </c:pt>
                <c:pt idx="41">
                  <c:v>-4.751053153466489</c:v>
                </c:pt>
                <c:pt idx="42">
                  <c:v>-5.0639591240555761</c:v>
                </c:pt>
                <c:pt idx="43">
                  <c:v>-5.5124522380196392</c:v>
                </c:pt>
                <c:pt idx="44">
                  <c:v>-5.8850348763862321</c:v>
                </c:pt>
                <c:pt idx="45">
                  <c:v>-6.8387266807615088</c:v>
                </c:pt>
                <c:pt idx="46">
                  <c:v>-7.5210621423580006</c:v>
                </c:pt>
                <c:pt idx="47">
                  <c:v>-8.0885561081387163</c:v>
                </c:pt>
                <c:pt idx="48">
                  <c:v>-8.7509134865817941</c:v>
                </c:pt>
                <c:pt idx="49">
                  <c:v>-8.8023763307112404</c:v>
                </c:pt>
                <c:pt idx="50">
                  <c:v>-9.3515553681675101</c:v>
                </c:pt>
                <c:pt idx="51">
                  <c:v>-9.9908095887385802</c:v>
                </c:pt>
                <c:pt idx="52">
                  <c:v>-9.7416629819809106</c:v>
                </c:pt>
                <c:pt idx="53">
                  <c:v>-10.525248298667748</c:v>
                </c:pt>
                <c:pt idx="54">
                  <c:v>-9.8725863874398847</c:v>
                </c:pt>
                <c:pt idx="55">
                  <c:v>-10.311972589992365</c:v>
                </c:pt>
                <c:pt idx="56">
                  <c:v>-10.154116904089108</c:v>
                </c:pt>
                <c:pt idx="57">
                  <c:v>-10.086114987363707</c:v>
                </c:pt>
                <c:pt idx="58">
                  <c:v>-9.830661093349411</c:v>
                </c:pt>
                <c:pt idx="59">
                  <c:v>-10.247012495441385</c:v>
                </c:pt>
                <c:pt idx="60">
                  <c:v>-9.5519707559332261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1-43A2-AE1F-A57183F9B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862944"/>
        <c:axId val="2023864384"/>
      </c:scatterChart>
      <c:valAx>
        <c:axId val="20238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864384"/>
        <c:crosses val="autoZero"/>
        <c:crossBetween val="midCat"/>
      </c:valAx>
      <c:valAx>
        <c:axId val="20238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38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Résistance Jauge Contrainte HB (Mohm) en fonction de la déformation suivant z 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0.10016360454943132"/>
                  <c:y val="-6.92264508603091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donnees_courbe_B!$P$2:$P$61</c:f>
              <c:numCache>
                <c:formatCode>General</c:formatCode>
                <c:ptCount val="60"/>
                <c:pt idx="0">
                  <c:v>0.43249013721357688</c:v>
                </c:pt>
                <c:pt idx="1">
                  <c:v>0.32448292870625173</c:v>
                </c:pt>
                <c:pt idx="2">
                  <c:v>0.21637687955550602</c:v>
                </c:pt>
                <c:pt idx="3">
                  <c:v>0.10820491991115777</c:v>
                </c:pt>
                <c:pt idx="4">
                  <c:v>0</c:v>
                </c:pt>
                <c:pt idx="5">
                  <c:v>0.10820491991115777</c:v>
                </c:pt>
                <c:pt idx="6">
                  <c:v>0.21637687955550602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0.54036560503548059</c:v>
                </c:pt>
                <c:pt idx="10">
                  <c:v>0.64807647225945142</c:v>
                </c:pt>
                <c:pt idx="11">
                  <c:v>0.75558992911191436</c:v>
                </c:pt>
                <c:pt idx="12">
                  <c:v>0.86287322595240579</c:v>
                </c:pt>
                <c:pt idx="13">
                  <c:v>0.96989368324943137</c:v>
                </c:pt>
                <c:pt idx="14">
                  <c:v>1.0766187015349682</c:v>
                </c:pt>
                <c:pt idx="15">
                  <c:v>1.1830157713345779</c:v>
                </c:pt>
                <c:pt idx="16">
                  <c:v>1.2890524830701078</c:v>
                </c:pt>
                <c:pt idx="17">
                  <c:v>1.394696536931963</c:v>
                </c:pt>
                <c:pt idx="18">
                  <c:v>1.4999157527179399</c:v>
                </c:pt>
                <c:pt idx="19">
                  <c:v>1.6046780796356286</c:v>
                </c:pt>
                <c:pt idx="20">
                  <c:v>1.7089516060653949</c:v>
                </c:pt>
                <c:pt idx="21">
                  <c:v>1.812704569280968</c:v>
                </c:pt>
                <c:pt idx="22">
                  <c:v>1.9159053651246738</c:v>
                </c:pt>
                <c:pt idx="23">
                  <c:v>2.0185225576343711</c:v>
                </c:pt>
                <c:pt idx="24">
                  <c:v>2.1205248886191459</c:v>
                </c:pt>
                <c:pt idx="25">
                  <c:v>2.2218812871808615</c:v>
                </c:pt>
                <c:pt idx="26">
                  <c:v>2.3225608791786545</c:v>
                </c:pt>
                <c:pt idx="27">
                  <c:v>2.422532996633497</c:v>
                </c:pt>
                <c:pt idx="28">
                  <c:v>2.5217671870699609</c:v>
                </c:pt>
                <c:pt idx="29">
                  <c:v>2.6202332227923364</c:v>
                </c:pt>
                <c:pt idx="30">
                  <c:v>2.7179011100922801</c:v>
                </c:pt>
                <c:pt idx="31">
                  <c:v>2.8147410983851899</c:v>
                </c:pt>
                <c:pt idx="32">
                  <c:v>2.910723689272523</c:v>
                </c:pt>
                <c:pt idx="33">
                  <c:v>3.0058196455272896</c:v>
                </c:pt>
                <c:pt idx="34">
                  <c:v>3.0999999999999996</c:v>
                </c:pt>
                <c:pt idx="35">
                  <c:v>0</c:v>
                </c:pt>
                <c:pt idx="36">
                  <c:v>0.10820491991115777</c:v>
                </c:pt>
                <c:pt idx="37">
                  <c:v>0.21637687955550602</c:v>
                </c:pt>
                <c:pt idx="38">
                  <c:v>0.32448292870625173</c:v>
                </c:pt>
                <c:pt idx="39">
                  <c:v>0.43249013721357688</c:v>
                </c:pt>
                <c:pt idx="40">
                  <c:v>0.54036560503548059</c:v>
                </c:pt>
                <c:pt idx="41">
                  <c:v>0.64807647225945142</c:v>
                </c:pt>
                <c:pt idx="42">
                  <c:v>0.75558992911191436</c:v>
                </c:pt>
                <c:pt idx="43">
                  <c:v>0.86287322595240579</c:v>
                </c:pt>
                <c:pt idx="44">
                  <c:v>0.96989368324943137</c:v>
                </c:pt>
                <c:pt idx="45">
                  <c:v>1.0766187015349682</c:v>
                </c:pt>
                <c:pt idx="46">
                  <c:v>1.1830157713345779</c:v>
                </c:pt>
                <c:pt idx="47">
                  <c:v>1.2890524830701078</c:v>
                </c:pt>
                <c:pt idx="48">
                  <c:v>1.394696536931963</c:v>
                </c:pt>
                <c:pt idx="49">
                  <c:v>1.4999157527179399</c:v>
                </c:pt>
                <c:pt idx="50">
                  <c:v>1.6046780796356286</c:v>
                </c:pt>
                <c:pt idx="51">
                  <c:v>1.7089516060653949</c:v>
                </c:pt>
                <c:pt idx="52">
                  <c:v>1.812704569280968</c:v>
                </c:pt>
                <c:pt idx="53">
                  <c:v>1.9159053651246738</c:v>
                </c:pt>
                <c:pt idx="54">
                  <c:v>2.0185225576343711</c:v>
                </c:pt>
                <c:pt idx="55">
                  <c:v>2.1205248886191459</c:v>
                </c:pt>
                <c:pt idx="56">
                  <c:v>2.2218812871808615</c:v>
                </c:pt>
                <c:pt idx="57">
                  <c:v>2.3225608791786545</c:v>
                </c:pt>
                <c:pt idx="58">
                  <c:v>2.422532996633497</c:v>
                </c:pt>
                <c:pt idx="59">
                  <c:v>2.5217671870699609</c:v>
                </c:pt>
              </c:numCache>
            </c:numRef>
          </c:xVal>
          <c:yVal>
            <c:numRef>
              <c:f>donnees_courbe_B!$Q$2:$Q$61</c:f>
              <c:numCache>
                <c:formatCode>General</c:formatCode>
                <c:ptCount val="60"/>
                <c:pt idx="0">
                  <c:v>0.83629248829516778</c:v>
                </c:pt>
                <c:pt idx="1">
                  <c:v>0.84262786745239904</c:v>
                </c:pt>
                <c:pt idx="2">
                  <c:v>0.84475856229805446</c:v>
                </c:pt>
                <c:pt idx="3">
                  <c:v>0.85233929695226096</c:v>
                </c:pt>
                <c:pt idx="4">
                  <c:v>0.85871312693848778</c:v>
                </c:pt>
                <c:pt idx="5">
                  <c:v>0.85977466722832308</c:v>
                </c:pt>
                <c:pt idx="6">
                  <c:v>0.86198249203981858</c:v>
                </c:pt>
                <c:pt idx="7">
                  <c:v>0.8723796882743281</c:v>
                </c:pt>
                <c:pt idx="8">
                  <c:v>0.87262910762646284</c:v>
                </c:pt>
                <c:pt idx="9">
                  <c:v>0.87790300808448474</c:v>
                </c:pt>
                <c:pt idx="10">
                  <c:v>0.88381758234225227</c:v>
                </c:pt>
                <c:pt idx="11">
                  <c:v>0.88613721804511258</c:v>
                </c:pt>
                <c:pt idx="12">
                  <c:v>0.88969863920248304</c:v>
                </c:pt>
                <c:pt idx="13">
                  <c:v>0.8898300344234078</c:v>
                </c:pt>
                <c:pt idx="14">
                  <c:v>0.88846771460150453</c:v>
                </c:pt>
                <c:pt idx="15">
                  <c:v>0.89069381565685657</c:v>
                </c:pt>
                <c:pt idx="16">
                  <c:v>0.89181452478908074</c:v>
                </c:pt>
                <c:pt idx="17">
                  <c:v>0.89204600528663902</c:v>
                </c:pt>
                <c:pt idx="18">
                  <c:v>0.89677398855670387</c:v>
                </c:pt>
                <c:pt idx="19">
                  <c:v>0.89903090049579149</c:v>
                </c:pt>
                <c:pt idx="20">
                  <c:v>0.89891832438925512</c:v>
                </c:pt>
                <c:pt idx="21">
                  <c:v>0.89530236132914687</c:v>
                </c:pt>
                <c:pt idx="22">
                  <c:v>0.90235885748524769</c:v>
                </c:pt>
                <c:pt idx="23">
                  <c:v>0.90268310721624045</c:v>
                </c:pt>
                <c:pt idx="24">
                  <c:v>0.90612364031223303</c:v>
                </c:pt>
                <c:pt idx="25">
                  <c:v>0.90486262082164082</c:v>
                </c:pt>
                <c:pt idx="26">
                  <c:v>0.90130870976764832</c:v>
                </c:pt>
                <c:pt idx="27">
                  <c:v>0.90371045467271216</c:v>
                </c:pt>
                <c:pt idx="28">
                  <c:v>0.90751201220792022</c:v>
                </c:pt>
                <c:pt idx="29">
                  <c:v>0.90268310721624045</c:v>
                </c:pt>
                <c:pt idx="30">
                  <c:v>0.90497147416330426</c:v>
                </c:pt>
                <c:pt idx="31">
                  <c:v>0.90142208772564825</c:v>
                </c:pt>
                <c:pt idx="32">
                  <c:v>0.90256362262632472</c:v>
                </c:pt>
                <c:pt idx="33">
                  <c:v>0.89802890141538039</c:v>
                </c:pt>
                <c:pt idx="34">
                  <c:v>0.89915476323326993</c:v>
                </c:pt>
                <c:pt idx="35">
                  <c:v>0.82988608866365321</c:v>
                </c:pt>
                <c:pt idx="36">
                  <c:v>0.83411635450138699</c:v>
                </c:pt>
                <c:pt idx="37">
                  <c:v>0.8278938981092705</c:v>
                </c:pt>
                <c:pt idx="38">
                  <c:v>0.82583793934240357</c:v>
                </c:pt>
                <c:pt idx="39">
                  <c:v>0.82387131686186232</c:v>
                </c:pt>
                <c:pt idx="40">
                  <c:v>0.81778226703239665</c:v>
                </c:pt>
                <c:pt idx="41">
                  <c:v>0.81376684136070698</c:v>
                </c:pt>
                <c:pt idx="42">
                  <c:v>0.81177213985686469</c:v>
                </c:pt>
                <c:pt idx="43">
                  <c:v>0.80892693200628252</c:v>
                </c:pt>
                <c:pt idx="44">
                  <c:v>0.80913108506260278</c:v>
                </c:pt>
                <c:pt idx="45">
                  <c:v>0.80006519737524628</c:v>
                </c:pt>
                <c:pt idx="46">
                  <c:v>0.79821932123087436</c:v>
                </c:pt>
                <c:pt idx="47">
                  <c:v>0.79046602297157742</c:v>
                </c:pt>
                <c:pt idx="48">
                  <c:v>0.78390834100178419</c:v>
                </c:pt>
                <c:pt idx="49">
                  <c:v>0.78106733098356584</c:v>
                </c:pt>
                <c:pt idx="50">
                  <c:v>0.77929587791918098</c:v>
                </c:pt>
                <c:pt idx="51">
                  <c:v>0.77753876860430537</c:v>
                </c:pt>
                <c:pt idx="52">
                  <c:v>0.77203582877409715</c:v>
                </c:pt>
                <c:pt idx="53">
                  <c:v>0.77021665843884946</c:v>
                </c:pt>
                <c:pt idx="54">
                  <c:v>0.76660075187969912</c:v>
                </c:pt>
                <c:pt idx="55">
                  <c:v>0.76199435506162327</c:v>
                </c:pt>
                <c:pt idx="56">
                  <c:v>0.7629269593906427</c:v>
                </c:pt>
                <c:pt idx="57">
                  <c:v>0.76565634253701464</c:v>
                </c:pt>
                <c:pt idx="58">
                  <c:v>0.76557172846241528</c:v>
                </c:pt>
                <c:pt idx="59">
                  <c:v>0.7657483329081185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3-4C7F-8CE9-76CDF10CE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678079"/>
        <c:axId val="2051669439"/>
      </c:scatterChart>
      <c:valAx>
        <c:axId val="205167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669439"/>
        <c:crosses val="autoZero"/>
        <c:crossBetween val="midCat"/>
      </c:valAx>
      <c:valAx>
        <c:axId val="205166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67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Variation relative de la résistance en pourcentage en fonction de la déformation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donnees_courbe_B!$P$2:$P$61</c:f>
              <c:numCache>
                <c:formatCode>General</c:formatCode>
                <c:ptCount val="60"/>
                <c:pt idx="0">
                  <c:v>0.43249013721357688</c:v>
                </c:pt>
                <c:pt idx="1">
                  <c:v>0.32448292870625173</c:v>
                </c:pt>
                <c:pt idx="2">
                  <c:v>0.21637687955550602</c:v>
                </c:pt>
                <c:pt idx="3">
                  <c:v>0.10820491991115777</c:v>
                </c:pt>
                <c:pt idx="4">
                  <c:v>0</c:v>
                </c:pt>
                <c:pt idx="5">
                  <c:v>0.10820491991115777</c:v>
                </c:pt>
                <c:pt idx="6">
                  <c:v>0.21637687955550602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0.54036560503548059</c:v>
                </c:pt>
                <c:pt idx="10">
                  <c:v>0.64807647225945142</c:v>
                </c:pt>
                <c:pt idx="11">
                  <c:v>0.75558992911191436</c:v>
                </c:pt>
                <c:pt idx="12">
                  <c:v>0.86287322595240579</c:v>
                </c:pt>
                <c:pt idx="13">
                  <c:v>0.96989368324943137</c:v>
                </c:pt>
                <c:pt idx="14">
                  <c:v>1.0766187015349682</c:v>
                </c:pt>
                <c:pt idx="15">
                  <c:v>1.1830157713345779</c:v>
                </c:pt>
                <c:pt idx="16">
                  <c:v>1.2890524830701078</c:v>
                </c:pt>
                <c:pt idx="17">
                  <c:v>1.394696536931963</c:v>
                </c:pt>
                <c:pt idx="18">
                  <c:v>1.4999157527179399</c:v>
                </c:pt>
                <c:pt idx="19">
                  <c:v>1.6046780796356286</c:v>
                </c:pt>
                <c:pt idx="20">
                  <c:v>1.7089516060653949</c:v>
                </c:pt>
                <c:pt idx="21">
                  <c:v>1.812704569280968</c:v>
                </c:pt>
                <c:pt idx="22">
                  <c:v>1.9159053651246738</c:v>
                </c:pt>
                <c:pt idx="23">
                  <c:v>2.0185225576343711</c:v>
                </c:pt>
                <c:pt idx="24">
                  <c:v>2.1205248886191459</c:v>
                </c:pt>
                <c:pt idx="25">
                  <c:v>2.2218812871808615</c:v>
                </c:pt>
                <c:pt idx="26">
                  <c:v>2.3225608791786545</c:v>
                </c:pt>
                <c:pt idx="27">
                  <c:v>2.422532996633497</c:v>
                </c:pt>
                <c:pt idx="28">
                  <c:v>2.5217671870699609</c:v>
                </c:pt>
                <c:pt idx="29">
                  <c:v>2.6202332227923364</c:v>
                </c:pt>
                <c:pt idx="30">
                  <c:v>2.7179011100922801</c:v>
                </c:pt>
                <c:pt idx="31">
                  <c:v>2.8147410983851899</c:v>
                </c:pt>
                <c:pt idx="32">
                  <c:v>2.910723689272523</c:v>
                </c:pt>
                <c:pt idx="33">
                  <c:v>3.0058196455272896</c:v>
                </c:pt>
                <c:pt idx="34">
                  <c:v>3.0999999999999996</c:v>
                </c:pt>
                <c:pt idx="35">
                  <c:v>0</c:v>
                </c:pt>
                <c:pt idx="36">
                  <c:v>0.10820491991115777</c:v>
                </c:pt>
                <c:pt idx="37">
                  <c:v>0.21637687955550602</c:v>
                </c:pt>
                <c:pt idx="38">
                  <c:v>0.32448292870625173</c:v>
                </c:pt>
                <c:pt idx="39">
                  <c:v>0.43249013721357688</c:v>
                </c:pt>
                <c:pt idx="40">
                  <c:v>0.54036560503548059</c:v>
                </c:pt>
                <c:pt idx="41">
                  <c:v>0.64807647225945142</c:v>
                </c:pt>
                <c:pt idx="42">
                  <c:v>0.75558992911191436</c:v>
                </c:pt>
                <c:pt idx="43">
                  <c:v>0.86287322595240579</c:v>
                </c:pt>
                <c:pt idx="44">
                  <c:v>0.96989368324943137</c:v>
                </c:pt>
                <c:pt idx="45">
                  <c:v>1.0766187015349682</c:v>
                </c:pt>
                <c:pt idx="46">
                  <c:v>1.1830157713345779</c:v>
                </c:pt>
                <c:pt idx="47">
                  <c:v>1.2890524830701078</c:v>
                </c:pt>
                <c:pt idx="48">
                  <c:v>1.394696536931963</c:v>
                </c:pt>
                <c:pt idx="49">
                  <c:v>1.4999157527179399</c:v>
                </c:pt>
                <c:pt idx="50">
                  <c:v>1.6046780796356286</c:v>
                </c:pt>
                <c:pt idx="51">
                  <c:v>1.7089516060653949</c:v>
                </c:pt>
                <c:pt idx="52">
                  <c:v>1.812704569280968</c:v>
                </c:pt>
                <c:pt idx="53">
                  <c:v>1.9159053651246738</c:v>
                </c:pt>
                <c:pt idx="54">
                  <c:v>2.0185225576343711</c:v>
                </c:pt>
                <c:pt idx="55">
                  <c:v>2.1205248886191459</c:v>
                </c:pt>
                <c:pt idx="56">
                  <c:v>2.2218812871808615</c:v>
                </c:pt>
                <c:pt idx="57">
                  <c:v>2.3225608791786545</c:v>
                </c:pt>
                <c:pt idx="58">
                  <c:v>2.422532996633497</c:v>
                </c:pt>
                <c:pt idx="59">
                  <c:v>2.5217671870699609</c:v>
                </c:pt>
              </c:numCache>
            </c:numRef>
          </c:xVal>
          <c:yVal>
            <c:numRef>
              <c:f>donnees_courbe_B!$R$2:$R$61</c:f>
              <c:numCache>
                <c:formatCode>General</c:formatCode>
                <c:ptCount val="60"/>
                <c:pt idx="0">
                  <c:v>-2.6109579485822927</c:v>
                </c:pt>
                <c:pt idx="1">
                  <c:v>-1.873181972125713</c:v>
                </c:pt>
                <c:pt idx="2">
                  <c:v>-1.6250554699430986</c:v>
                </c:pt>
                <c:pt idx="3">
                  <c:v>-0.74225370339347296</c:v>
                </c:pt>
                <c:pt idx="4">
                  <c:v>0</c:v>
                </c:pt>
                <c:pt idx="5">
                  <c:v>0.12361989779053834</c:v>
                </c:pt>
                <c:pt idx="6">
                  <c:v>0.38072844105537884</c:v>
                </c:pt>
                <c:pt idx="7">
                  <c:v>1.5915165271276095</c:v>
                </c:pt>
                <c:pt idx="8">
                  <c:v>1.620562240336161</c:v>
                </c:pt>
                <c:pt idx="9">
                  <c:v>2.2347254914354635</c:v>
                </c:pt>
                <c:pt idx="10">
                  <c:v>2.9234973376111903</c:v>
                </c:pt>
                <c:pt idx="11">
                  <c:v>3.1936266310960066</c:v>
                </c:pt>
                <c:pt idx="12">
                  <c:v>3.60836597135365</c:v>
                </c:pt>
                <c:pt idx="13">
                  <c:v>3.6236673818949336</c:v>
                </c:pt>
                <c:pt idx="14">
                  <c:v>3.4650207071014258</c:v>
                </c:pt>
                <c:pt idx="15">
                  <c:v>3.7242575797562787</c:v>
                </c:pt>
                <c:pt idx="16">
                  <c:v>3.8547678860584274</c:v>
                </c:pt>
                <c:pt idx="17">
                  <c:v>3.8817245599809</c:v>
                </c:pt>
                <c:pt idx="18">
                  <c:v>4.4323139386388473</c:v>
                </c:pt>
                <c:pt idx="19">
                  <c:v>4.6951388411920467</c:v>
                </c:pt>
                <c:pt idx="20">
                  <c:v>4.6820289791199805</c:v>
                </c:pt>
                <c:pt idx="21">
                  <c:v>4.2609380528638505</c:v>
                </c:pt>
                <c:pt idx="22">
                  <c:v>5.0826905025159101</c:v>
                </c:pt>
                <c:pt idx="23">
                  <c:v>5.1204504622534293</c:v>
                </c:pt>
                <c:pt idx="24">
                  <c:v>5.5211119856493598</c:v>
                </c:pt>
                <c:pt idx="25">
                  <c:v>5.3742620713959184</c:v>
                </c:pt>
                <c:pt idx="26">
                  <c:v>4.9603973076577637</c:v>
                </c:pt>
                <c:pt idx="27">
                  <c:v>5.2400884908619396</c:v>
                </c:pt>
                <c:pt idx="28">
                  <c:v>5.6827925110929449</c:v>
                </c:pt>
                <c:pt idx="29">
                  <c:v>5.1204504622534293</c:v>
                </c:pt>
                <c:pt idx="30">
                  <c:v>5.3869384051153677</c:v>
                </c:pt>
                <c:pt idx="31">
                  <c:v>4.9736005479999887</c:v>
                </c:pt>
                <c:pt idx="32">
                  <c:v>5.1065360843119016</c:v>
                </c:pt>
                <c:pt idx="33">
                  <c:v>4.5784527152929986</c:v>
                </c:pt>
                <c:pt idx="34">
                  <c:v>4.7095630689804402</c:v>
                </c:pt>
                <c:pt idx="35">
                  <c:v>-3.3570044955070939</c:v>
                </c:pt>
                <c:pt idx="36">
                  <c:v>-2.8643759674192952</c:v>
                </c:pt>
                <c:pt idx="37">
                  <c:v>-3.5890017122592508</c:v>
                </c:pt>
                <c:pt idx="38">
                  <c:v>-3.8284249494696687</c:v>
                </c:pt>
                <c:pt idx="39">
                  <c:v>-4.0574446789749938</c:v>
                </c:pt>
                <c:pt idx="40">
                  <c:v>-4.7665347858392684</c:v>
                </c:pt>
                <c:pt idx="41">
                  <c:v>-5.2341444619607449</c:v>
                </c:pt>
                <c:pt idx="42">
                  <c:v>-5.4664340871297306</c:v>
                </c:pt>
                <c:pt idx="43">
                  <c:v>-5.7977680054460841</c:v>
                </c:pt>
                <c:pt idx="44">
                  <c:v>-5.7739937029560169</c:v>
                </c:pt>
                <c:pt idx="45">
                  <c:v>-6.8297464803333128</c:v>
                </c:pt>
                <c:pt idx="46">
                  <c:v>-7.0447048973488888</c:v>
                </c:pt>
                <c:pt idx="47">
                  <c:v>-7.9476022697157518</c:v>
                </c:pt>
                <c:pt idx="48">
                  <c:v>-8.7112661481489244</c:v>
                </c:pt>
                <c:pt idx="49">
                  <c:v>-9.0421112149231107</c:v>
                </c:pt>
                <c:pt idx="50">
                  <c:v>-9.2484028167180554</c:v>
                </c:pt>
                <c:pt idx="51">
                  <c:v>-9.453024041170524</c:v>
                </c:pt>
                <c:pt idx="52">
                  <c:v>-10.093859689022732</c:v>
                </c:pt>
                <c:pt idx="53">
                  <c:v>-10.305708125733309</c:v>
                </c:pt>
                <c:pt idx="54">
                  <c:v>-10.72679247226495</c:v>
                </c:pt>
                <c:pt idx="55">
                  <c:v>-11.263222704151438</c:v>
                </c:pt>
                <c:pt idx="56">
                  <c:v>-11.154617827882179</c:v>
                </c:pt>
                <c:pt idx="57">
                  <c:v>-10.836772081642939</c:v>
                </c:pt>
                <c:pt idx="58">
                  <c:v>-10.846625672084841</c:v>
                </c:pt>
                <c:pt idx="59">
                  <c:v>-10.826059496937052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98-4F12-BE2D-D93FC5845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43440"/>
        <c:axId val="112044400"/>
      </c:scatterChart>
      <c:valAx>
        <c:axId val="11204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044400"/>
        <c:crosses val="autoZero"/>
        <c:crossBetween val="midCat"/>
      </c:valAx>
      <c:valAx>
        <c:axId val="1120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04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Résistance Jauge Contrainte 4B (Mohm) en fonction de la déformation suivant z 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donnees_courbe_4B!$P$2:$P$58</c:f>
              <c:numCache>
                <c:formatCode>General</c:formatCode>
                <c:ptCount val="57"/>
                <c:pt idx="0">
                  <c:v>2.910723689272523</c:v>
                </c:pt>
                <c:pt idx="1">
                  <c:v>2.8147410983851899</c:v>
                </c:pt>
                <c:pt idx="2">
                  <c:v>2.7179011100922801</c:v>
                </c:pt>
                <c:pt idx="3">
                  <c:v>2.6202332227923364</c:v>
                </c:pt>
                <c:pt idx="4">
                  <c:v>2.5217671870699609</c:v>
                </c:pt>
                <c:pt idx="5">
                  <c:v>2.422532996633497</c:v>
                </c:pt>
                <c:pt idx="6">
                  <c:v>2.3225608791786545</c:v>
                </c:pt>
                <c:pt idx="7">
                  <c:v>2.2218812871808615</c:v>
                </c:pt>
                <c:pt idx="8">
                  <c:v>2.1205248886191459</c:v>
                </c:pt>
                <c:pt idx="9">
                  <c:v>2.0185225576343711</c:v>
                </c:pt>
                <c:pt idx="10">
                  <c:v>1.9159053651246738</c:v>
                </c:pt>
                <c:pt idx="11">
                  <c:v>1.812704569280968</c:v>
                </c:pt>
                <c:pt idx="12">
                  <c:v>1.7089516060653949</c:v>
                </c:pt>
                <c:pt idx="13">
                  <c:v>1.6046780796356286</c:v>
                </c:pt>
                <c:pt idx="14">
                  <c:v>1.4999157527179399</c:v>
                </c:pt>
                <c:pt idx="15">
                  <c:v>1.394696536931963</c:v>
                </c:pt>
                <c:pt idx="16">
                  <c:v>1.2890524830701078</c:v>
                </c:pt>
                <c:pt idx="17">
                  <c:v>1.1830157713345779</c:v>
                </c:pt>
                <c:pt idx="18">
                  <c:v>1.0766187015349682</c:v>
                </c:pt>
                <c:pt idx="19">
                  <c:v>0.96989368324943137</c:v>
                </c:pt>
                <c:pt idx="20">
                  <c:v>0.86287322595240579</c:v>
                </c:pt>
                <c:pt idx="21">
                  <c:v>0.75558992911191436</c:v>
                </c:pt>
                <c:pt idx="22">
                  <c:v>0.64807647225945142</c:v>
                </c:pt>
                <c:pt idx="23">
                  <c:v>0.54036560503548059</c:v>
                </c:pt>
                <c:pt idx="24">
                  <c:v>0.43249013721357688</c:v>
                </c:pt>
                <c:pt idx="25">
                  <c:v>0.32448292870625173</c:v>
                </c:pt>
                <c:pt idx="26">
                  <c:v>0.21637687955550602</c:v>
                </c:pt>
                <c:pt idx="27">
                  <c:v>0.10820491991115777</c:v>
                </c:pt>
                <c:pt idx="28">
                  <c:v>0</c:v>
                </c:pt>
                <c:pt idx="29">
                  <c:v>0</c:v>
                </c:pt>
                <c:pt idx="30">
                  <c:v>0.10820491991115777</c:v>
                </c:pt>
                <c:pt idx="31">
                  <c:v>0.10820491991115777</c:v>
                </c:pt>
                <c:pt idx="32">
                  <c:v>0.21637687955550602</c:v>
                </c:pt>
                <c:pt idx="33">
                  <c:v>0.21637687955550602</c:v>
                </c:pt>
                <c:pt idx="34">
                  <c:v>0.32448292870625173</c:v>
                </c:pt>
                <c:pt idx="35">
                  <c:v>0.32448292870625173</c:v>
                </c:pt>
                <c:pt idx="36">
                  <c:v>0.43249013721357688</c:v>
                </c:pt>
                <c:pt idx="37">
                  <c:v>0.54036560503548059</c:v>
                </c:pt>
                <c:pt idx="38">
                  <c:v>0.64807647225945142</c:v>
                </c:pt>
                <c:pt idx="39">
                  <c:v>0.75558992911191436</c:v>
                </c:pt>
                <c:pt idx="40">
                  <c:v>0.86287322595240579</c:v>
                </c:pt>
                <c:pt idx="41">
                  <c:v>0.96989368324943137</c:v>
                </c:pt>
                <c:pt idx="42">
                  <c:v>1.0766187015349682</c:v>
                </c:pt>
                <c:pt idx="43">
                  <c:v>1.1830157713345779</c:v>
                </c:pt>
                <c:pt idx="44">
                  <c:v>1.2890524830701078</c:v>
                </c:pt>
                <c:pt idx="45">
                  <c:v>1.394696536931963</c:v>
                </c:pt>
                <c:pt idx="46">
                  <c:v>1.4999157527179399</c:v>
                </c:pt>
                <c:pt idx="47">
                  <c:v>1.6046780796356286</c:v>
                </c:pt>
                <c:pt idx="48">
                  <c:v>1.7089516060653949</c:v>
                </c:pt>
                <c:pt idx="49">
                  <c:v>1.812704569280968</c:v>
                </c:pt>
                <c:pt idx="50">
                  <c:v>1.9159053651246738</c:v>
                </c:pt>
                <c:pt idx="51">
                  <c:v>2.0185225576343711</c:v>
                </c:pt>
                <c:pt idx="52">
                  <c:v>2.1205248886191459</c:v>
                </c:pt>
                <c:pt idx="53">
                  <c:v>2.2218812871808615</c:v>
                </c:pt>
                <c:pt idx="54">
                  <c:v>2.3225608791786545</c:v>
                </c:pt>
                <c:pt idx="55">
                  <c:v>2.422532996633497</c:v>
                </c:pt>
                <c:pt idx="56">
                  <c:v>2.5217671870699609</c:v>
                </c:pt>
              </c:numCache>
            </c:numRef>
          </c:xVal>
          <c:yVal>
            <c:numRef>
              <c:f>donnees_courbe_4B!$Q$2:$Q$58</c:f>
              <c:numCache>
                <c:formatCode>General</c:formatCode>
                <c:ptCount val="57"/>
                <c:pt idx="0">
                  <c:v>0.40987184372327856</c:v>
                </c:pt>
                <c:pt idx="1">
                  <c:v>0.4108265653909825</c:v>
                </c:pt>
                <c:pt idx="2">
                  <c:v>0.40988879221407887</c:v>
                </c:pt>
                <c:pt idx="3">
                  <c:v>0.41081417196952646</c:v>
                </c:pt>
                <c:pt idx="4">
                  <c:v>0.41146254263972704</c:v>
                </c:pt>
                <c:pt idx="5">
                  <c:v>0.41572437486038621</c:v>
                </c:pt>
                <c:pt idx="6">
                  <c:v>0.41555970076990245</c:v>
                </c:pt>
                <c:pt idx="7">
                  <c:v>0.41650394543401087</c:v>
                </c:pt>
                <c:pt idx="8">
                  <c:v>0.41764194966034851</c:v>
                </c:pt>
                <c:pt idx="9">
                  <c:v>0.41817528437934137</c:v>
                </c:pt>
                <c:pt idx="10">
                  <c:v>0.41704731355839131</c:v>
                </c:pt>
                <c:pt idx="11">
                  <c:v>0.41790035870693709</c:v>
                </c:pt>
                <c:pt idx="12">
                  <c:v>0.41857818213042391</c:v>
                </c:pt>
                <c:pt idx="13">
                  <c:v>0.41929469540552972</c:v>
                </c:pt>
                <c:pt idx="14">
                  <c:v>0.42144119019805765</c:v>
                </c:pt>
                <c:pt idx="15">
                  <c:v>0.41952696077958257</c:v>
                </c:pt>
                <c:pt idx="16">
                  <c:v>0.41992563887488998</c:v>
                </c:pt>
                <c:pt idx="17">
                  <c:v>0.42166241334248233</c:v>
                </c:pt>
                <c:pt idx="18">
                  <c:v>0.42305672784306542</c:v>
                </c:pt>
                <c:pt idx="19">
                  <c:v>0.42147005454715181</c:v>
                </c:pt>
                <c:pt idx="20">
                  <c:v>0.4242413891432732</c:v>
                </c:pt>
                <c:pt idx="21">
                  <c:v>0.42367648836566241</c:v>
                </c:pt>
                <c:pt idx="22">
                  <c:v>0.42505992800003001</c:v>
                </c:pt>
                <c:pt idx="23">
                  <c:v>0.42631765548176886</c:v>
                </c:pt>
                <c:pt idx="24">
                  <c:v>0.43021738109286906</c:v>
                </c:pt>
                <c:pt idx="25">
                  <c:v>0.4300341208836897</c:v>
                </c:pt>
                <c:pt idx="26">
                  <c:v>0.43344972744203542</c:v>
                </c:pt>
                <c:pt idx="27">
                  <c:v>0.43561763247178176</c:v>
                </c:pt>
                <c:pt idx="28">
                  <c:v>0.43848703545824458</c:v>
                </c:pt>
                <c:pt idx="29">
                  <c:v>0.44938768691859909</c:v>
                </c:pt>
                <c:pt idx="30">
                  <c:v>0.44083117537833966</c:v>
                </c:pt>
                <c:pt idx="31">
                  <c:v>0.45268058661138055</c:v>
                </c:pt>
                <c:pt idx="32">
                  <c:v>0.44342127056987363</c:v>
                </c:pt>
                <c:pt idx="33">
                  <c:v>0.45887057094877615</c:v>
                </c:pt>
                <c:pt idx="34">
                  <c:v>0.44292793778639944</c:v>
                </c:pt>
                <c:pt idx="35">
                  <c:v>0.46331180408791928</c:v>
                </c:pt>
                <c:pt idx="36">
                  <c:v>0.46705425102247516</c:v>
                </c:pt>
                <c:pt idx="37">
                  <c:v>0.47656532514264771</c:v>
                </c:pt>
                <c:pt idx="38">
                  <c:v>0.48050685073272503</c:v>
                </c:pt>
                <c:pt idx="39">
                  <c:v>0.4822805601721929</c:v>
                </c:pt>
                <c:pt idx="40">
                  <c:v>0.48604609193390802</c:v>
                </c:pt>
                <c:pt idx="41">
                  <c:v>0.49009743650458959</c:v>
                </c:pt>
                <c:pt idx="42">
                  <c:v>0.49305808882825036</c:v>
                </c:pt>
                <c:pt idx="43">
                  <c:v>0.48920198531545483</c:v>
                </c:pt>
                <c:pt idx="44">
                  <c:v>0.49483555506371013</c:v>
                </c:pt>
                <c:pt idx="45">
                  <c:v>0.49419372841807918</c:v>
                </c:pt>
                <c:pt idx="46">
                  <c:v>0.49432508520054719</c:v>
                </c:pt>
                <c:pt idx="47">
                  <c:v>0.49408733038540276</c:v>
                </c:pt>
                <c:pt idx="48">
                  <c:v>0.49434496833646807</c:v>
                </c:pt>
                <c:pt idx="49">
                  <c:v>0.49541290024577156</c:v>
                </c:pt>
                <c:pt idx="50">
                  <c:v>0.49616388376947357</c:v>
                </c:pt>
                <c:pt idx="51">
                  <c:v>0.49659040170223878</c:v>
                </c:pt>
                <c:pt idx="52">
                  <c:v>0.49628077119252845</c:v>
                </c:pt>
                <c:pt idx="53">
                  <c:v>0.49567765611996173</c:v>
                </c:pt>
                <c:pt idx="54">
                  <c:v>0.49407709717555948</c:v>
                </c:pt>
                <c:pt idx="55">
                  <c:v>0.49591090955735118</c:v>
                </c:pt>
                <c:pt idx="56">
                  <c:v>0.49369552878896106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06-4528-A4E7-E2F2A0A9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667999"/>
        <c:axId val="2051679999"/>
      </c:scatterChart>
      <c:valAx>
        <c:axId val="205166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679999"/>
        <c:crosses val="autoZero"/>
        <c:crossBetween val="midCat"/>
      </c:valAx>
      <c:valAx>
        <c:axId val="2051679999"/>
        <c:scaling>
          <c:orientation val="minMax"/>
          <c:max val="0.52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166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Variation relative de la résistance en pourcentage en fonction de la déformation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donnees_courbe_4B!$P$2:$P$58</c:f>
              <c:numCache>
                <c:formatCode>General</c:formatCode>
                <c:ptCount val="57"/>
                <c:pt idx="0">
                  <c:v>2.910723689272523</c:v>
                </c:pt>
                <c:pt idx="1">
                  <c:v>2.8147410983851899</c:v>
                </c:pt>
                <c:pt idx="2">
                  <c:v>2.7179011100922801</c:v>
                </c:pt>
                <c:pt idx="3">
                  <c:v>2.6202332227923364</c:v>
                </c:pt>
                <c:pt idx="4">
                  <c:v>2.5217671870699609</c:v>
                </c:pt>
                <c:pt idx="5">
                  <c:v>2.422532996633497</c:v>
                </c:pt>
                <c:pt idx="6">
                  <c:v>2.3225608791786545</c:v>
                </c:pt>
                <c:pt idx="7">
                  <c:v>2.2218812871808615</c:v>
                </c:pt>
                <c:pt idx="8">
                  <c:v>2.1205248886191459</c:v>
                </c:pt>
                <c:pt idx="9">
                  <c:v>2.0185225576343711</c:v>
                </c:pt>
                <c:pt idx="10">
                  <c:v>1.9159053651246738</c:v>
                </c:pt>
                <c:pt idx="11">
                  <c:v>1.812704569280968</c:v>
                </c:pt>
                <c:pt idx="12">
                  <c:v>1.7089516060653949</c:v>
                </c:pt>
                <c:pt idx="13">
                  <c:v>1.6046780796356286</c:v>
                </c:pt>
                <c:pt idx="14">
                  <c:v>1.4999157527179399</c:v>
                </c:pt>
                <c:pt idx="15">
                  <c:v>1.394696536931963</c:v>
                </c:pt>
                <c:pt idx="16">
                  <c:v>1.2890524830701078</c:v>
                </c:pt>
                <c:pt idx="17">
                  <c:v>1.1830157713345779</c:v>
                </c:pt>
                <c:pt idx="18">
                  <c:v>1.0766187015349682</c:v>
                </c:pt>
                <c:pt idx="19">
                  <c:v>0.96989368324943137</c:v>
                </c:pt>
                <c:pt idx="20">
                  <c:v>0.86287322595240579</c:v>
                </c:pt>
                <c:pt idx="21">
                  <c:v>0.75558992911191436</c:v>
                </c:pt>
                <c:pt idx="22">
                  <c:v>0.64807647225945142</c:v>
                </c:pt>
                <c:pt idx="23">
                  <c:v>0.54036560503548059</c:v>
                </c:pt>
                <c:pt idx="24">
                  <c:v>0.43249013721357688</c:v>
                </c:pt>
                <c:pt idx="25">
                  <c:v>0.32448292870625173</c:v>
                </c:pt>
                <c:pt idx="26">
                  <c:v>0.21637687955550602</c:v>
                </c:pt>
                <c:pt idx="27">
                  <c:v>0.10820491991115777</c:v>
                </c:pt>
                <c:pt idx="28">
                  <c:v>0</c:v>
                </c:pt>
                <c:pt idx="29">
                  <c:v>0</c:v>
                </c:pt>
                <c:pt idx="30">
                  <c:v>0.10820491991115777</c:v>
                </c:pt>
                <c:pt idx="31">
                  <c:v>0.10820491991115777</c:v>
                </c:pt>
                <c:pt idx="32">
                  <c:v>0.21637687955550602</c:v>
                </c:pt>
                <c:pt idx="33">
                  <c:v>0.21637687955550602</c:v>
                </c:pt>
                <c:pt idx="34">
                  <c:v>0.32448292870625173</c:v>
                </c:pt>
                <c:pt idx="35">
                  <c:v>0.32448292870625173</c:v>
                </c:pt>
                <c:pt idx="36">
                  <c:v>0.43249013721357688</c:v>
                </c:pt>
                <c:pt idx="37">
                  <c:v>0.54036560503548059</c:v>
                </c:pt>
                <c:pt idx="38">
                  <c:v>0.64807647225945142</c:v>
                </c:pt>
                <c:pt idx="39">
                  <c:v>0.75558992911191436</c:v>
                </c:pt>
                <c:pt idx="40">
                  <c:v>0.86287322595240579</c:v>
                </c:pt>
                <c:pt idx="41">
                  <c:v>0.96989368324943137</c:v>
                </c:pt>
                <c:pt idx="42">
                  <c:v>1.0766187015349682</c:v>
                </c:pt>
                <c:pt idx="43">
                  <c:v>1.1830157713345779</c:v>
                </c:pt>
                <c:pt idx="44">
                  <c:v>1.2890524830701078</c:v>
                </c:pt>
                <c:pt idx="45">
                  <c:v>1.394696536931963</c:v>
                </c:pt>
                <c:pt idx="46">
                  <c:v>1.4999157527179399</c:v>
                </c:pt>
                <c:pt idx="47">
                  <c:v>1.6046780796356286</c:v>
                </c:pt>
                <c:pt idx="48">
                  <c:v>1.7089516060653949</c:v>
                </c:pt>
                <c:pt idx="49">
                  <c:v>1.812704569280968</c:v>
                </c:pt>
                <c:pt idx="50">
                  <c:v>1.9159053651246738</c:v>
                </c:pt>
                <c:pt idx="51">
                  <c:v>2.0185225576343711</c:v>
                </c:pt>
                <c:pt idx="52">
                  <c:v>2.1205248886191459</c:v>
                </c:pt>
                <c:pt idx="53">
                  <c:v>2.2218812871808615</c:v>
                </c:pt>
                <c:pt idx="54">
                  <c:v>2.3225608791786545</c:v>
                </c:pt>
                <c:pt idx="55">
                  <c:v>2.422532996633497</c:v>
                </c:pt>
                <c:pt idx="56">
                  <c:v>2.5217671870699609</c:v>
                </c:pt>
              </c:numCache>
            </c:numRef>
          </c:xVal>
          <c:yVal>
            <c:numRef>
              <c:f>donnees_courbe_4B!$R$2:$R$58</c:f>
              <c:numCache>
                <c:formatCode>General</c:formatCode>
                <c:ptCount val="57"/>
                <c:pt idx="0">
                  <c:v>-6.8473082447094189</c:v>
                </c:pt>
                <c:pt idx="1">
                  <c:v>-6.6303260475039778</c:v>
                </c:pt>
                <c:pt idx="2">
                  <c:v>-6.8434563149820757</c:v>
                </c:pt>
                <c:pt idx="3">
                  <c:v>-6.6331427341985316</c:v>
                </c:pt>
                <c:pt idx="4">
                  <c:v>-6.4857857636984013</c:v>
                </c:pt>
                <c:pt idx="5">
                  <c:v>-5.5171875317304062</c:v>
                </c:pt>
                <c:pt idx="6">
                  <c:v>-5.5546134613858076</c:v>
                </c:pt>
                <c:pt idx="7">
                  <c:v>-5.3400124013611672</c:v>
                </c:pt>
                <c:pt idx="8">
                  <c:v>-5.0813750771935204</c:v>
                </c:pt>
                <c:pt idx="9">
                  <c:v>-4.9601626410587798</c:v>
                </c:pt>
                <c:pt idx="10">
                  <c:v>-5.2165196458201581</c:v>
                </c:pt>
                <c:pt idx="11">
                  <c:v>-5.0226457484233888</c:v>
                </c:pt>
                <c:pt idx="12">
                  <c:v>-4.8685949703582017</c:v>
                </c:pt>
                <c:pt idx="13">
                  <c:v>-4.7057510441977923</c:v>
                </c:pt>
                <c:pt idx="14">
                  <c:v>-4.217911318623262</c:v>
                </c:pt>
                <c:pt idx="15">
                  <c:v>-4.6529634591857798</c:v>
                </c:pt>
                <c:pt idx="16">
                  <c:v>-4.5623548011613675</c:v>
                </c:pt>
                <c:pt idx="17">
                  <c:v>-4.1676333312540157</c:v>
                </c:pt>
                <c:pt idx="18">
                  <c:v>-3.8507436720305876</c:v>
                </c:pt>
                <c:pt idx="19">
                  <c:v>-4.2113512392836814</c:v>
                </c:pt>
                <c:pt idx="20">
                  <c:v>-3.581502467437911</c:v>
                </c:pt>
                <c:pt idx="21">
                  <c:v>-3.7098890078039988</c:v>
                </c:pt>
                <c:pt idx="22">
                  <c:v>-3.3954709090840898</c:v>
                </c:pt>
                <c:pt idx="23">
                  <c:v>-3.1096237541434402</c:v>
                </c:pt>
                <c:pt idx="24">
                  <c:v>-2.223322478893397</c:v>
                </c:pt>
                <c:pt idx="25">
                  <c:v>-2.2649725264341605</c:v>
                </c:pt>
                <c:pt idx="26">
                  <c:v>-1.4886983086283152</c:v>
                </c:pt>
                <c:pt idx="27">
                  <c:v>-0.9959926200496011</c:v>
                </c:pt>
                <c:pt idx="28">
                  <c:v>-0.34385557767168723</c:v>
                </c:pt>
                <c:pt idx="29">
                  <c:v>2.133565208772521</c:v>
                </c:pt>
                <c:pt idx="30">
                  <c:v>0.18890349507719426</c:v>
                </c:pt>
                <c:pt idx="31">
                  <c:v>2.8819515025864888</c:v>
                </c:pt>
                <c:pt idx="32">
                  <c:v>0.77756149315309642</c:v>
                </c:pt>
                <c:pt idx="33">
                  <c:v>4.2887661247218514</c:v>
                </c:pt>
                <c:pt idx="34">
                  <c:v>0.66544040599987209</c:v>
                </c:pt>
                <c:pt idx="35">
                  <c:v>5.2981372927089261</c:v>
                </c:pt>
                <c:pt idx="36">
                  <c:v>6.1486934141989007</c:v>
                </c:pt>
                <c:pt idx="37">
                  <c:v>8.3103011687835693</c:v>
                </c:pt>
                <c:pt idx="38">
                  <c:v>9.2061024392556874</c:v>
                </c:pt>
                <c:pt idx="39">
                  <c:v>9.6092182209529309</c:v>
                </c:pt>
                <c:pt idx="40">
                  <c:v>10.465020894070005</c:v>
                </c:pt>
                <c:pt idx="41">
                  <c:v>11.385781023770361</c:v>
                </c:pt>
                <c:pt idx="42">
                  <c:v>12.058656551875082</c:v>
                </c:pt>
                <c:pt idx="43">
                  <c:v>11.182269389876097</c:v>
                </c:pt>
                <c:pt idx="44">
                  <c:v>12.46262615084321</c:v>
                </c:pt>
                <c:pt idx="45">
                  <c:v>12.316756458654359</c:v>
                </c:pt>
                <c:pt idx="46">
                  <c:v>12.346610272851633</c:v>
                </c:pt>
                <c:pt idx="47">
                  <c:v>12.292575087591535</c:v>
                </c:pt>
                <c:pt idx="48">
                  <c:v>12.351129167379106</c:v>
                </c:pt>
                <c:pt idx="49">
                  <c:v>12.593840964948081</c:v>
                </c:pt>
                <c:pt idx="50">
                  <c:v>12.76451903851672</c:v>
                </c:pt>
                <c:pt idx="51">
                  <c:v>12.861454932326996</c:v>
                </c:pt>
                <c:pt idx="52">
                  <c:v>12.791084361938282</c:v>
                </c:pt>
                <c:pt idx="53">
                  <c:v>12.654012754536756</c:v>
                </c:pt>
                <c:pt idx="54">
                  <c:v>12.290249358081699</c:v>
                </c:pt>
                <c:pt idx="55">
                  <c:v>12.707024899397995</c:v>
                </c:pt>
                <c:pt idx="56">
                  <c:v>12.203529270218421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82-4126-B29B-B90B98B6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43440"/>
        <c:axId val="112037680"/>
      </c:scatterChart>
      <c:valAx>
        <c:axId val="11204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037680"/>
        <c:crosses val="autoZero"/>
        <c:crossBetween val="midCat"/>
      </c:valAx>
      <c:valAx>
        <c:axId val="1120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04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Relative resistance variation depending on different types of pencils under tension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2B</c:v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Ensemble!$A$3:$A$32</c:f>
              <c:numCache>
                <c:formatCode>General</c:formatCode>
                <c:ptCount val="30"/>
                <c:pt idx="0">
                  <c:v>2.910723689272523</c:v>
                </c:pt>
                <c:pt idx="1">
                  <c:v>2.8147410983851899</c:v>
                </c:pt>
                <c:pt idx="2">
                  <c:v>2.7179011100922801</c:v>
                </c:pt>
                <c:pt idx="3">
                  <c:v>2.6202332227923364</c:v>
                </c:pt>
                <c:pt idx="4">
                  <c:v>2.5217671870699609</c:v>
                </c:pt>
                <c:pt idx="5">
                  <c:v>2.422532996633497</c:v>
                </c:pt>
                <c:pt idx="6">
                  <c:v>2.3225608791786545</c:v>
                </c:pt>
                <c:pt idx="7">
                  <c:v>2.2218812871808615</c:v>
                </c:pt>
                <c:pt idx="8">
                  <c:v>2.1205248886191459</c:v>
                </c:pt>
                <c:pt idx="9">
                  <c:v>2.0185225576343711</c:v>
                </c:pt>
                <c:pt idx="10">
                  <c:v>1.9159053651246738</c:v>
                </c:pt>
                <c:pt idx="11">
                  <c:v>1.812704569280968</c:v>
                </c:pt>
                <c:pt idx="12">
                  <c:v>1.7089516060653949</c:v>
                </c:pt>
                <c:pt idx="13">
                  <c:v>1.6046780796356286</c:v>
                </c:pt>
                <c:pt idx="14">
                  <c:v>1.4999157527179399</c:v>
                </c:pt>
                <c:pt idx="15">
                  <c:v>1.394696536931963</c:v>
                </c:pt>
                <c:pt idx="16">
                  <c:v>1.2890524830701078</c:v>
                </c:pt>
                <c:pt idx="17">
                  <c:v>1.1830157713345779</c:v>
                </c:pt>
                <c:pt idx="18">
                  <c:v>1.0766187015349682</c:v>
                </c:pt>
                <c:pt idx="19">
                  <c:v>0.96989368324943137</c:v>
                </c:pt>
                <c:pt idx="20">
                  <c:v>0.86287322595240579</c:v>
                </c:pt>
                <c:pt idx="21">
                  <c:v>0.75558992911191436</c:v>
                </c:pt>
                <c:pt idx="22">
                  <c:v>0.64807647225945142</c:v>
                </c:pt>
                <c:pt idx="23">
                  <c:v>0.54036560503548059</c:v>
                </c:pt>
                <c:pt idx="24">
                  <c:v>0.43249013721357688</c:v>
                </c:pt>
                <c:pt idx="25">
                  <c:v>0.32448292870625173</c:v>
                </c:pt>
                <c:pt idx="26">
                  <c:v>0.21637687955550602</c:v>
                </c:pt>
                <c:pt idx="27">
                  <c:v>0.10820491991115777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Ensemble!$C$3:$C$32</c:f>
              <c:numCache>
                <c:formatCode>General</c:formatCode>
                <c:ptCount val="30"/>
                <c:pt idx="0">
                  <c:v>10.627256990472114</c:v>
                </c:pt>
                <c:pt idx="1">
                  <c:v>11.578037533601847</c:v>
                </c:pt>
                <c:pt idx="2">
                  <c:v>10.95077850886975</c:v>
                </c:pt>
                <c:pt idx="3">
                  <c:v>12.212087198053062</c:v>
                </c:pt>
                <c:pt idx="4">
                  <c:v>11.881396390953149</c:v>
                </c:pt>
                <c:pt idx="5">
                  <c:v>11.881396390953149</c:v>
                </c:pt>
                <c:pt idx="6">
                  <c:v>11.250960833683347</c:v>
                </c:pt>
                <c:pt idx="7">
                  <c:v>11.250960833683347</c:v>
                </c:pt>
                <c:pt idx="8">
                  <c:v>11.578037533601847</c:v>
                </c:pt>
                <c:pt idx="9">
                  <c:v>11.881396390953149</c:v>
                </c:pt>
                <c:pt idx="10">
                  <c:v>12.581194562960791</c:v>
                </c:pt>
                <c:pt idx="11">
                  <c:v>11.881396390953149</c:v>
                </c:pt>
                <c:pt idx="12">
                  <c:v>10.686822652160439</c:v>
                </c:pt>
                <c:pt idx="13">
                  <c:v>10.95077850886975</c:v>
                </c:pt>
                <c:pt idx="14">
                  <c:v>10.980799783191475</c:v>
                </c:pt>
                <c:pt idx="15">
                  <c:v>10.010177576406299</c:v>
                </c:pt>
                <c:pt idx="16">
                  <c:v>10.036224433844303</c:v>
                </c:pt>
                <c:pt idx="17">
                  <c:v>8.5075118059234143</c:v>
                </c:pt>
                <c:pt idx="18">
                  <c:v>8.7765555430619848</c:v>
                </c:pt>
                <c:pt idx="19">
                  <c:v>9.086420617799881</c:v>
                </c:pt>
                <c:pt idx="20">
                  <c:v>7.875664167514147</c:v>
                </c:pt>
                <c:pt idx="21">
                  <c:v>8.2535544449510994</c:v>
                </c:pt>
                <c:pt idx="22">
                  <c:v>6.7681521022776083</c:v>
                </c:pt>
                <c:pt idx="23">
                  <c:v>7.3239063337132082</c:v>
                </c:pt>
                <c:pt idx="24">
                  <c:v>5.4264415190322746</c:v>
                </c:pt>
                <c:pt idx="25">
                  <c:v>4.4696350166588967</c:v>
                </c:pt>
                <c:pt idx="26">
                  <c:v>5.0859549241243318</c:v>
                </c:pt>
                <c:pt idx="27">
                  <c:v>2.3118904296481584</c:v>
                </c:pt>
                <c:pt idx="28">
                  <c:v>2.5940207665249182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E-4289-A961-C6A4DFE29DBC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noFill/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Ensemble!$E$3:$E$31</c:f>
              <c:numCache>
                <c:formatCode>General</c:formatCode>
                <c:ptCount val="29"/>
                <c:pt idx="0">
                  <c:v>2.910723689272523</c:v>
                </c:pt>
                <c:pt idx="1">
                  <c:v>2.8147410983851899</c:v>
                </c:pt>
                <c:pt idx="2">
                  <c:v>2.7179011100922801</c:v>
                </c:pt>
                <c:pt idx="3">
                  <c:v>2.6202332227923364</c:v>
                </c:pt>
                <c:pt idx="4">
                  <c:v>2.5217671870699609</c:v>
                </c:pt>
                <c:pt idx="5">
                  <c:v>2.422532996633497</c:v>
                </c:pt>
                <c:pt idx="6">
                  <c:v>2.3225608791786545</c:v>
                </c:pt>
                <c:pt idx="7">
                  <c:v>2.2218812871808615</c:v>
                </c:pt>
                <c:pt idx="8">
                  <c:v>2.1205248886191459</c:v>
                </c:pt>
                <c:pt idx="9">
                  <c:v>2.0185225576343711</c:v>
                </c:pt>
                <c:pt idx="10">
                  <c:v>1.9159053651246738</c:v>
                </c:pt>
                <c:pt idx="11">
                  <c:v>1.812704569280968</c:v>
                </c:pt>
                <c:pt idx="12">
                  <c:v>1.7089516060653949</c:v>
                </c:pt>
                <c:pt idx="13">
                  <c:v>1.6046780796356286</c:v>
                </c:pt>
                <c:pt idx="14">
                  <c:v>1.4999157527179399</c:v>
                </c:pt>
                <c:pt idx="15">
                  <c:v>1.394696536931963</c:v>
                </c:pt>
                <c:pt idx="16">
                  <c:v>1.2890524830701078</c:v>
                </c:pt>
                <c:pt idx="17">
                  <c:v>1.1830157713345779</c:v>
                </c:pt>
                <c:pt idx="18">
                  <c:v>1.0766187015349682</c:v>
                </c:pt>
                <c:pt idx="19">
                  <c:v>0.96989368324943137</c:v>
                </c:pt>
                <c:pt idx="20">
                  <c:v>0.86287322595240579</c:v>
                </c:pt>
                <c:pt idx="21">
                  <c:v>0.75558992911191436</c:v>
                </c:pt>
                <c:pt idx="22">
                  <c:v>0.64807647225945142</c:v>
                </c:pt>
                <c:pt idx="23">
                  <c:v>0.54036560503548059</c:v>
                </c:pt>
                <c:pt idx="24">
                  <c:v>0.43249013721357688</c:v>
                </c:pt>
                <c:pt idx="25">
                  <c:v>0.32448292870625173</c:v>
                </c:pt>
                <c:pt idx="26">
                  <c:v>0.21637687955550602</c:v>
                </c:pt>
                <c:pt idx="27">
                  <c:v>0.10820491991115777</c:v>
                </c:pt>
                <c:pt idx="28">
                  <c:v>0</c:v>
                </c:pt>
              </c:numCache>
            </c:numRef>
          </c:xVal>
          <c:yVal>
            <c:numRef>
              <c:f>Ensemble!$G$3:$G$31</c:f>
              <c:numCache>
                <c:formatCode>General</c:formatCode>
                <c:ptCount val="29"/>
                <c:pt idx="0">
                  <c:v>8.8789679381388797</c:v>
                </c:pt>
                <c:pt idx="1">
                  <c:v>9.2930482437573652</c:v>
                </c:pt>
                <c:pt idx="2">
                  <c:v>9.462743519538181</c:v>
                </c:pt>
                <c:pt idx="3">
                  <c:v>10.053406455737715</c:v>
                </c:pt>
                <c:pt idx="4">
                  <c:v>10.475325805213117</c:v>
                </c:pt>
                <c:pt idx="5">
                  <c:v>10.911283222197985</c:v>
                </c:pt>
                <c:pt idx="6">
                  <c:v>9.8807092645094627</c:v>
                </c:pt>
                <c:pt idx="7">
                  <c:v>10.392606197440259</c:v>
                </c:pt>
                <c:pt idx="8">
                  <c:v>10.228087793854922</c:v>
                </c:pt>
                <c:pt idx="9">
                  <c:v>10.475325805213117</c:v>
                </c:pt>
                <c:pt idx="10">
                  <c:v>10.392606197440259</c:v>
                </c:pt>
                <c:pt idx="11">
                  <c:v>10.404768197325492</c:v>
                </c:pt>
                <c:pt idx="12">
                  <c:v>10.228087793854922</c:v>
                </c:pt>
                <c:pt idx="13">
                  <c:v>9.9713001520896292</c:v>
                </c:pt>
                <c:pt idx="14">
                  <c:v>9.8079981507488991</c:v>
                </c:pt>
                <c:pt idx="15">
                  <c:v>8.7162690851630966</c:v>
                </c:pt>
                <c:pt idx="16">
                  <c:v>9.299441518197451</c:v>
                </c:pt>
                <c:pt idx="17">
                  <c:v>8.1458893940201804</c:v>
                </c:pt>
                <c:pt idx="18">
                  <c:v>7.4097454134633134</c:v>
                </c:pt>
                <c:pt idx="19">
                  <c:v>7.0877699114731048</c:v>
                </c:pt>
                <c:pt idx="20">
                  <c:v>6.5284296955271301</c:v>
                </c:pt>
                <c:pt idx="21">
                  <c:v>5.5050076572468818</c:v>
                </c:pt>
                <c:pt idx="22">
                  <c:v>4.6539132125762661</c:v>
                </c:pt>
                <c:pt idx="23">
                  <c:v>3.6632908792853485</c:v>
                </c:pt>
                <c:pt idx="24">
                  <c:v>3.9645207213776708</c:v>
                </c:pt>
                <c:pt idx="25">
                  <c:v>2.8362763770461021</c:v>
                </c:pt>
                <c:pt idx="26">
                  <c:v>1.9502012396850479</c:v>
                </c:pt>
                <c:pt idx="27">
                  <c:v>1.363873106062359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7E-4289-A961-C6A4DFE29DBC}"/>
            </c:ext>
          </c:extLst>
        </c:ser>
        <c:ser>
          <c:idx val="2"/>
          <c:order val="2"/>
          <c:tx>
            <c:v>HB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Ensemble!$I$15:$I$35</c:f>
              <c:numCache>
                <c:formatCode>General</c:formatCode>
                <c:ptCount val="21"/>
                <c:pt idx="0">
                  <c:v>2.0185225576343711</c:v>
                </c:pt>
                <c:pt idx="1">
                  <c:v>1.9159053651246738</c:v>
                </c:pt>
                <c:pt idx="2">
                  <c:v>1.812704569280968</c:v>
                </c:pt>
                <c:pt idx="3">
                  <c:v>1.7089516060653949</c:v>
                </c:pt>
                <c:pt idx="4">
                  <c:v>1.6046780796356286</c:v>
                </c:pt>
                <c:pt idx="5">
                  <c:v>1.4999157527179399</c:v>
                </c:pt>
                <c:pt idx="6">
                  <c:v>1.394696536931963</c:v>
                </c:pt>
                <c:pt idx="7">
                  <c:v>1.2890524830701078</c:v>
                </c:pt>
                <c:pt idx="8">
                  <c:v>1.1830157713345779</c:v>
                </c:pt>
                <c:pt idx="9">
                  <c:v>1.0766187015349682</c:v>
                </c:pt>
                <c:pt idx="10">
                  <c:v>0.96989368324943137</c:v>
                </c:pt>
                <c:pt idx="11">
                  <c:v>0.86287322595240579</c:v>
                </c:pt>
                <c:pt idx="12">
                  <c:v>0.75558992911191436</c:v>
                </c:pt>
                <c:pt idx="13">
                  <c:v>0.64807647225945142</c:v>
                </c:pt>
                <c:pt idx="14">
                  <c:v>0.54036560503548059</c:v>
                </c:pt>
                <c:pt idx="15">
                  <c:v>0.43249013721357688</c:v>
                </c:pt>
                <c:pt idx="16">
                  <c:v>0.32448292870625173</c:v>
                </c:pt>
                <c:pt idx="17">
                  <c:v>0.21637687955550602</c:v>
                </c:pt>
                <c:pt idx="18">
                  <c:v>0.10820491991115777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Ensemble!$K$15:$K$35</c:f>
              <c:numCache>
                <c:formatCode>General</c:formatCode>
                <c:ptCount val="21"/>
                <c:pt idx="0">
                  <c:v>12.723671443585921</c:v>
                </c:pt>
                <c:pt idx="1">
                  <c:v>12.050669448068962</c:v>
                </c:pt>
                <c:pt idx="2">
                  <c:v>12.018433218031582</c:v>
                </c:pt>
                <c:pt idx="3">
                  <c:v>11.699787375256193</c:v>
                </c:pt>
                <c:pt idx="4">
                  <c:v>11.858582737301541</c:v>
                </c:pt>
                <c:pt idx="5">
                  <c:v>12.723671443585921</c:v>
                </c:pt>
                <c:pt idx="6">
                  <c:v>13.124368590875948</c:v>
                </c:pt>
                <c:pt idx="7">
                  <c:v>13.331711613534747</c:v>
                </c:pt>
                <c:pt idx="8">
                  <c:v>10.727492068722926</c:v>
                </c:pt>
                <c:pt idx="9">
                  <c:v>9.7746431128659541</c:v>
                </c:pt>
                <c:pt idx="10">
                  <c:v>8.4055496288061473</c:v>
                </c:pt>
                <c:pt idx="11">
                  <c:v>9.0963977618894027</c:v>
                </c:pt>
                <c:pt idx="12">
                  <c:v>7.5098351335482398</c:v>
                </c:pt>
                <c:pt idx="13">
                  <c:v>5.915714499955838</c:v>
                </c:pt>
                <c:pt idx="14">
                  <c:v>4.1560199147515871</c:v>
                </c:pt>
                <c:pt idx="15">
                  <c:v>1.6577128190509116</c:v>
                </c:pt>
                <c:pt idx="16">
                  <c:v>0.54027620001196064</c:v>
                </c:pt>
                <c:pt idx="17">
                  <c:v>-9.1000981910908576E-3</c:v>
                </c:pt>
                <c:pt idx="18">
                  <c:v>-1.0893212436472379</c:v>
                </c:pt>
                <c:pt idx="19">
                  <c:v>0</c:v>
                </c:pt>
                <c:pt idx="20">
                  <c:v>2.5445533393451067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E-4289-A961-C6A4DFE29DBC}"/>
            </c:ext>
          </c:extLst>
        </c:ser>
        <c:ser>
          <c:idx val="3"/>
          <c:order val="3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noFill/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Ensemble!$M$15:$M$34</c:f>
              <c:numCache>
                <c:formatCode>General</c:formatCode>
                <c:ptCount val="20"/>
                <c:pt idx="0">
                  <c:v>1.9159053651246738</c:v>
                </c:pt>
                <c:pt idx="1">
                  <c:v>1.812704569280968</c:v>
                </c:pt>
                <c:pt idx="2">
                  <c:v>1.7089516060653949</c:v>
                </c:pt>
                <c:pt idx="3">
                  <c:v>1.6046780796356286</c:v>
                </c:pt>
                <c:pt idx="4">
                  <c:v>1.4999157527179399</c:v>
                </c:pt>
                <c:pt idx="5">
                  <c:v>1.394696536931963</c:v>
                </c:pt>
                <c:pt idx="6">
                  <c:v>1.2890524830701078</c:v>
                </c:pt>
                <c:pt idx="7">
                  <c:v>1.1830157713345779</c:v>
                </c:pt>
                <c:pt idx="8">
                  <c:v>1.0766187015349682</c:v>
                </c:pt>
                <c:pt idx="9">
                  <c:v>0.96989368324943137</c:v>
                </c:pt>
                <c:pt idx="10">
                  <c:v>0.86287322595240579</c:v>
                </c:pt>
                <c:pt idx="11">
                  <c:v>0.75558992911191436</c:v>
                </c:pt>
                <c:pt idx="12">
                  <c:v>0.64807647225945142</c:v>
                </c:pt>
                <c:pt idx="13">
                  <c:v>0.54036560503548059</c:v>
                </c:pt>
                <c:pt idx="14">
                  <c:v>0.43249013721357688</c:v>
                </c:pt>
                <c:pt idx="15">
                  <c:v>0.32448292870625173</c:v>
                </c:pt>
                <c:pt idx="16">
                  <c:v>0.21637687955550602</c:v>
                </c:pt>
                <c:pt idx="17">
                  <c:v>0.10820491991115777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Ensemble!$O$15:$O$34</c:f>
              <c:numCache>
                <c:formatCode>General</c:formatCode>
                <c:ptCount val="20"/>
                <c:pt idx="0">
                  <c:v>5.0826905025159101</c:v>
                </c:pt>
                <c:pt idx="1">
                  <c:v>4.2609380528638505</c:v>
                </c:pt>
                <c:pt idx="2">
                  <c:v>4.6820289791199805</c:v>
                </c:pt>
                <c:pt idx="3">
                  <c:v>4.6951388411920467</c:v>
                </c:pt>
                <c:pt idx="4">
                  <c:v>4.4323139386388473</c:v>
                </c:pt>
                <c:pt idx="5">
                  <c:v>3.8817245599809</c:v>
                </c:pt>
                <c:pt idx="6">
                  <c:v>3.8547678860584274</c:v>
                </c:pt>
                <c:pt idx="7">
                  <c:v>3.7242575797562787</c:v>
                </c:pt>
                <c:pt idx="8">
                  <c:v>3.4650207071014258</c:v>
                </c:pt>
                <c:pt idx="9">
                  <c:v>3.6236673818949336</c:v>
                </c:pt>
                <c:pt idx="10">
                  <c:v>3.60836597135365</c:v>
                </c:pt>
                <c:pt idx="11">
                  <c:v>3.1936266310960066</c:v>
                </c:pt>
                <c:pt idx="12">
                  <c:v>2.9234973376111903</c:v>
                </c:pt>
                <c:pt idx="13">
                  <c:v>2.2347254914354635</c:v>
                </c:pt>
                <c:pt idx="14">
                  <c:v>1.620562240336161</c:v>
                </c:pt>
                <c:pt idx="15">
                  <c:v>1.5915165271276095</c:v>
                </c:pt>
                <c:pt idx="16">
                  <c:v>0.38072844105537884</c:v>
                </c:pt>
                <c:pt idx="17">
                  <c:v>0.12361989779053834</c:v>
                </c:pt>
                <c:pt idx="18">
                  <c:v>0</c:v>
                </c:pt>
                <c:pt idx="19">
                  <c:v>-3.3570044955070939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7E-4289-A961-C6A4DFE29DBC}"/>
            </c:ext>
          </c:extLst>
        </c:ser>
        <c:ser>
          <c:idx val="4"/>
          <c:order val="4"/>
          <c:tx>
            <c:v>4B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Ensemble!$Q$13:$Q$31</c:f>
              <c:numCache>
                <c:formatCode>General</c:formatCode>
                <c:ptCount val="19"/>
                <c:pt idx="0">
                  <c:v>1.9159053651246738</c:v>
                </c:pt>
                <c:pt idx="1">
                  <c:v>1.812704569280968</c:v>
                </c:pt>
                <c:pt idx="2">
                  <c:v>1.7089516060653949</c:v>
                </c:pt>
                <c:pt idx="3">
                  <c:v>1.6046780796356286</c:v>
                </c:pt>
                <c:pt idx="4">
                  <c:v>1.4999157527179399</c:v>
                </c:pt>
                <c:pt idx="5">
                  <c:v>1.394696536931963</c:v>
                </c:pt>
                <c:pt idx="6">
                  <c:v>1.2890524830701078</c:v>
                </c:pt>
                <c:pt idx="7">
                  <c:v>1.1830157713345779</c:v>
                </c:pt>
                <c:pt idx="8">
                  <c:v>1.0766187015349682</c:v>
                </c:pt>
                <c:pt idx="9">
                  <c:v>0.96989368324943137</c:v>
                </c:pt>
                <c:pt idx="10">
                  <c:v>0.86287322595240579</c:v>
                </c:pt>
                <c:pt idx="11">
                  <c:v>0.75558992911191436</c:v>
                </c:pt>
                <c:pt idx="12">
                  <c:v>0.64807647225945142</c:v>
                </c:pt>
                <c:pt idx="13">
                  <c:v>0.54036560503548059</c:v>
                </c:pt>
                <c:pt idx="14">
                  <c:v>0.43249013721357688</c:v>
                </c:pt>
                <c:pt idx="15">
                  <c:v>0.32448292870625173</c:v>
                </c:pt>
                <c:pt idx="16">
                  <c:v>0.21637687955550602</c:v>
                </c:pt>
                <c:pt idx="17">
                  <c:v>0.10820491991115777</c:v>
                </c:pt>
                <c:pt idx="18">
                  <c:v>0</c:v>
                </c:pt>
              </c:numCache>
            </c:numRef>
          </c:xVal>
          <c:yVal>
            <c:numRef>
              <c:f>Ensemble!$S$13:$S$31</c:f>
              <c:numCache>
                <c:formatCode>General</c:formatCode>
                <c:ptCount val="19"/>
                <c:pt idx="0">
                  <c:v>-5.2165196458201581</c:v>
                </c:pt>
                <c:pt idx="1">
                  <c:v>-5.0226457484233888</c:v>
                </c:pt>
                <c:pt idx="2">
                  <c:v>-4.8685949703582017</c:v>
                </c:pt>
                <c:pt idx="3">
                  <c:v>-4.7057510441977923</c:v>
                </c:pt>
                <c:pt idx="4">
                  <c:v>-4.217911318623262</c:v>
                </c:pt>
                <c:pt idx="5">
                  <c:v>-4.6529634591857798</c:v>
                </c:pt>
                <c:pt idx="6">
                  <c:v>-4.5623548011613675</c:v>
                </c:pt>
                <c:pt idx="7">
                  <c:v>-4.1676333312540157</c:v>
                </c:pt>
                <c:pt idx="8">
                  <c:v>-3.8507436720305876</c:v>
                </c:pt>
                <c:pt idx="9">
                  <c:v>-4.2113512392836814</c:v>
                </c:pt>
                <c:pt idx="10">
                  <c:v>-3.581502467437911</c:v>
                </c:pt>
                <c:pt idx="11">
                  <c:v>-3.7098890078039988</c:v>
                </c:pt>
                <c:pt idx="12">
                  <c:v>-3.3954709090840898</c:v>
                </c:pt>
                <c:pt idx="13">
                  <c:v>-3.1096237541434402</c:v>
                </c:pt>
                <c:pt idx="14">
                  <c:v>-2.223322478893397</c:v>
                </c:pt>
                <c:pt idx="15">
                  <c:v>-2.2649725264341605</c:v>
                </c:pt>
                <c:pt idx="16">
                  <c:v>-1.4886983086283152</c:v>
                </c:pt>
                <c:pt idx="17">
                  <c:v>-0.9959926200496011</c:v>
                </c:pt>
                <c:pt idx="18">
                  <c:v>-0.34385557767168723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56-4B9A-A0DC-7A4BE6E71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8640"/>
        <c:axId val="72298544"/>
      </c:scatterChart>
      <c:valAx>
        <c:axId val="74768640"/>
        <c:scaling>
          <c:orientation val="minMax"/>
          <c:max val="3.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Deformation along z </a:t>
                </a:r>
                <a:r>
                  <a:rPr lang="es-ES" baseline="0"/>
                  <a:t>(cm)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298544"/>
        <c:crosses val="autoZero"/>
        <c:crossBetween val="midCat"/>
      </c:valAx>
      <c:valAx>
        <c:axId val="72298544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Relative resistance </a:t>
                </a:r>
                <a:r>
                  <a:rPr lang="es-ES" baseline="0"/>
                  <a:t>(%)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6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6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70051566725795"/>
          <c:y val="0.20367134316381447"/>
          <c:w val="0.16555701294470068"/>
          <c:h val="0.20234081925526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Relative resistance variation depending on different types of pencils under compression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245115733002052"/>
          <c:y val="0.26147479732065954"/>
          <c:w val="0.70673616680032081"/>
          <c:h val="0.67103094414624942"/>
        </c:manualLayout>
      </c:layout>
      <c:scatterChart>
        <c:scatterStyle val="lineMarker"/>
        <c:varyColors val="0"/>
        <c:ser>
          <c:idx val="0"/>
          <c:order val="0"/>
          <c:tx>
            <c:v>2B</c:v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Ensemble!$A$31:$A$61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0.10820491991115777</c:v>
                </c:pt>
                <c:pt idx="3">
                  <c:v>0.10820491991115777</c:v>
                </c:pt>
                <c:pt idx="4">
                  <c:v>0.21637687955550602</c:v>
                </c:pt>
                <c:pt idx="5">
                  <c:v>0.21637687955550602</c:v>
                </c:pt>
                <c:pt idx="6">
                  <c:v>0.32448292870625173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0.43249013721357688</c:v>
                </c:pt>
                <c:pt idx="10">
                  <c:v>0.54036560503548059</c:v>
                </c:pt>
                <c:pt idx="11">
                  <c:v>0.54036560503548059</c:v>
                </c:pt>
                <c:pt idx="12">
                  <c:v>0.64807647225945142</c:v>
                </c:pt>
                <c:pt idx="13">
                  <c:v>0.75558992911191436</c:v>
                </c:pt>
                <c:pt idx="14">
                  <c:v>0.86287322595240579</c:v>
                </c:pt>
                <c:pt idx="15">
                  <c:v>0.96989368324943137</c:v>
                </c:pt>
                <c:pt idx="16">
                  <c:v>1.0766187015349682</c:v>
                </c:pt>
                <c:pt idx="17">
                  <c:v>1.1830157713345779</c:v>
                </c:pt>
                <c:pt idx="18">
                  <c:v>1.2890524830701078</c:v>
                </c:pt>
                <c:pt idx="19">
                  <c:v>1.394696536931963</c:v>
                </c:pt>
                <c:pt idx="20">
                  <c:v>1.4999157527179399</c:v>
                </c:pt>
                <c:pt idx="21">
                  <c:v>1.6046780796356286</c:v>
                </c:pt>
                <c:pt idx="22">
                  <c:v>1.7089516060653949</c:v>
                </c:pt>
                <c:pt idx="23">
                  <c:v>1.812704569280968</c:v>
                </c:pt>
                <c:pt idx="24">
                  <c:v>1.9159053651246738</c:v>
                </c:pt>
                <c:pt idx="25">
                  <c:v>2.0185225576343711</c:v>
                </c:pt>
                <c:pt idx="26">
                  <c:v>2.1205248886191459</c:v>
                </c:pt>
                <c:pt idx="27">
                  <c:v>2.2218812871808615</c:v>
                </c:pt>
                <c:pt idx="28">
                  <c:v>2.3225608791786545</c:v>
                </c:pt>
                <c:pt idx="29">
                  <c:v>2.422532996633497</c:v>
                </c:pt>
                <c:pt idx="30">
                  <c:v>2.5217671870699609</c:v>
                </c:pt>
              </c:numCache>
            </c:numRef>
          </c:xVal>
          <c:yVal>
            <c:numRef>
              <c:f>Ensemble!$C$31:$C$61</c:f>
              <c:numCache>
                <c:formatCode>General</c:formatCode>
                <c:ptCount val="31"/>
                <c:pt idx="0">
                  <c:v>2.5940207665249182</c:v>
                </c:pt>
                <c:pt idx="1">
                  <c:v>0</c:v>
                </c:pt>
                <c:pt idx="2">
                  <c:v>2.5940207665249182</c:v>
                </c:pt>
                <c:pt idx="3">
                  <c:v>0.27370895898204595</c:v>
                </c:pt>
                <c:pt idx="4">
                  <c:v>1.8082907455076656</c:v>
                </c:pt>
                <c:pt idx="5">
                  <c:v>-1.0150436675221723</c:v>
                </c:pt>
                <c:pt idx="6">
                  <c:v>1.0043338126027925</c:v>
                </c:pt>
                <c:pt idx="7">
                  <c:v>-1.280702755643065</c:v>
                </c:pt>
                <c:pt idx="8">
                  <c:v>0.79142671036431111</c:v>
                </c:pt>
                <c:pt idx="9">
                  <c:v>-1.7783313430612249</c:v>
                </c:pt>
                <c:pt idx="10">
                  <c:v>0.51495301442285646</c:v>
                </c:pt>
                <c:pt idx="11">
                  <c:v>-2.729688174712734</c:v>
                </c:pt>
                <c:pt idx="12">
                  <c:v>-2.5015113792813581</c:v>
                </c:pt>
                <c:pt idx="13">
                  <c:v>-3.2137498250194492</c:v>
                </c:pt>
                <c:pt idx="14">
                  <c:v>-4.1683211178476318</c:v>
                </c:pt>
                <c:pt idx="15">
                  <c:v>-4.3883675075273834</c:v>
                </c:pt>
                <c:pt idx="16">
                  <c:v>-5.3213843505377838</c:v>
                </c:pt>
                <c:pt idx="17">
                  <c:v>-5.5672344197656116</c:v>
                </c:pt>
                <c:pt idx="18">
                  <c:v>-6.7419953371017911</c:v>
                </c:pt>
                <c:pt idx="19">
                  <c:v>-6.7175719782347114</c:v>
                </c:pt>
                <c:pt idx="20">
                  <c:v>-7.3993925233942246</c:v>
                </c:pt>
                <c:pt idx="21">
                  <c:v>-7.3993925233942246</c:v>
                </c:pt>
                <c:pt idx="22">
                  <c:v>-8.0707263674515275</c:v>
                </c:pt>
                <c:pt idx="23">
                  <c:v>-8.5057308934218483</c:v>
                </c:pt>
                <c:pt idx="24">
                  <c:v>-8.5057308934218483</c:v>
                </c:pt>
                <c:pt idx="25">
                  <c:v>-9.6030108028188383</c:v>
                </c:pt>
                <c:pt idx="26">
                  <c:v>-9.1779273988818808</c:v>
                </c:pt>
                <c:pt idx="27">
                  <c:v>-9.1609266534170111</c:v>
                </c:pt>
                <c:pt idx="28">
                  <c:v>-9.1609266534170111</c:v>
                </c:pt>
                <c:pt idx="29">
                  <c:v>-10.024361946380198</c:v>
                </c:pt>
                <c:pt idx="30">
                  <c:v>-10.289295548822398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91-4A06-92EC-45B1B74A4B3B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noFill/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Ensemble!$E$32:$E$56</c:f>
              <c:numCache>
                <c:formatCode>General</c:formatCode>
                <c:ptCount val="25"/>
                <c:pt idx="0">
                  <c:v>0.10820491991115777</c:v>
                </c:pt>
                <c:pt idx="1">
                  <c:v>0.10820491991115777</c:v>
                </c:pt>
                <c:pt idx="2">
                  <c:v>0.21637687955550602</c:v>
                </c:pt>
                <c:pt idx="3">
                  <c:v>0.21637687955550602</c:v>
                </c:pt>
                <c:pt idx="4">
                  <c:v>0.32448292870625173</c:v>
                </c:pt>
                <c:pt idx="5">
                  <c:v>0.43249013721357688</c:v>
                </c:pt>
                <c:pt idx="6">
                  <c:v>0.54036560503548059</c:v>
                </c:pt>
                <c:pt idx="7">
                  <c:v>0.64807647225945142</c:v>
                </c:pt>
                <c:pt idx="8">
                  <c:v>0.75558992911191436</c:v>
                </c:pt>
                <c:pt idx="9">
                  <c:v>0.86287322595240579</c:v>
                </c:pt>
                <c:pt idx="10">
                  <c:v>0.96989368324943137</c:v>
                </c:pt>
                <c:pt idx="11">
                  <c:v>1.0766187015349682</c:v>
                </c:pt>
                <c:pt idx="12">
                  <c:v>1.1830157713345779</c:v>
                </c:pt>
                <c:pt idx="13">
                  <c:v>1.2890524830701078</c:v>
                </c:pt>
                <c:pt idx="14">
                  <c:v>1.394696536931963</c:v>
                </c:pt>
                <c:pt idx="15">
                  <c:v>1.4999157527179399</c:v>
                </c:pt>
                <c:pt idx="16">
                  <c:v>1.6046780796356286</c:v>
                </c:pt>
                <c:pt idx="17">
                  <c:v>1.7089516060653949</c:v>
                </c:pt>
                <c:pt idx="18">
                  <c:v>1.812704569280968</c:v>
                </c:pt>
                <c:pt idx="19">
                  <c:v>1.9159053651246738</c:v>
                </c:pt>
                <c:pt idx="20">
                  <c:v>2.0185225576343711</c:v>
                </c:pt>
                <c:pt idx="21">
                  <c:v>2.1205248886191459</c:v>
                </c:pt>
                <c:pt idx="22">
                  <c:v>2.2218812871808615</c:v>
                </c:pt>
                <c:pt idx="23">
                  <c:v>2.3225608791786545</c:v>
                </c:pt>
                <c:pt idx="24">
                  <c:v>2.422532996633497</c:v>
                </c:pt>
              </c:numCache>
            </c:numRef>
          </c:xVal>
          <c:yVal>
            <c:numRef>
              <c:f>Ensemble!$G$32:$G$56</c:f>
              <c:numCache>
                <c:formatCode>General</c:formatCode>
                <c:ptCount val="25"/>
                <c:pt idx="0">
                  <c:v>0.57107860670545041</c:v>
                </c:pt>
                <c:pt idx="1">
                  <c:v>-0.54728745813752888</c:v>
                </c:pt>
                <c:pt idx="2">
                  <c:v>-1.2596129174414703</c:v>
                </c:pt>
                <c:pt idx="3">
                  <c:v>-1.176932780250979</c:v>
                </c:pt>
                <c:pt idx="4">
                  <c:v>-1.1176246951336071</c:v>
                </c:pt>
                <c:pt idx="5">
                  <c:v>-1.5987291422595362</c:v>
                </c:pt>
                <c:pt idx="6">
                  <c:v>-3.504227455773159</c:v>
                </c:pt>
                <c:pt idx="7">
                  <c:v>-4.8191657271325044</c:v>
                </c:pt>
                <c:pt idx="8">
                  <c:v>-5.8424445914832965</c:v>
                </c:pt>
                <c:pt idx="9">
                  <c:v>-7.1665814805320114</c:v>
                </c:pt>
                <c:pt idx="10">
                  <c:v>-8.4453398937931254</c:v>
                </c:pt>
                <c:pt idx="11">
                  <c:v>-8.4350218279705658</c:v>
                </c:pt>
                <c:pt idx="12">
                  <c:v>-9.1017965508537788</c:v>
                </c:pt>
                <c:pt idx="13">
                  <c:v>-10.617724075032513</c:v>
                </c:pt>
                <c:pt idx="14">
                  <c:v>-10.847634330110107</c:v>
                </c:pt>
                <c:pt idx="15">
                  <c:v>-11.530852031168045</c:v>
                </c:pt>
                <c:pt idx="16">
                  <c:v>-12.040875583575684</c:v>
                </c:pt>
                <c:pt idx="17">
                  <c:v>-12.469199029033</c:v>
                </c:pt>
                <c:pt idx="18">
                  <c:v>-12.986781266664885</c:v>
                </c:pt>
                <c:pt idx="19">
                  <c:v>-13.405990213546524</c:v>
                </c:pt>
                <c:pt idx="20">
                  <c:v>-13.306380584017511</c:v>
                </c:pt>
                <c:pt idx="21">
                  <c:v>-13.582299177171592</c:v>
                </c:pt>
                <c:pt idx="22">
                  <c:v>-14.013608951408319</c:v>
                </c:pt>
                <c:pt idx="23">
                  <c:v>-14.12950337384054</c:v>
                </c:pt>
                <c:pt idx="24">
                  <c:v>-14.16974607610158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91-4A06-92EC-45B1B74A4B3B}"/>
            </c:ext>
          </c:extLst>
        </c:ser>
        <c:ser>
          <c:idx val="2"/>
          <c:order val="2"/>
          <c:tx>
            <c:v>HB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Ensemble!$I$35:$I$57</c:f>
              <c:numCache>
                <c:formatCode>General</c:formatCode>
                <c:ptCount val="23"/>
                <c:pt idx="0">
                  <c:v>0</c:v>
                </c:pt>
                <c:pt idx="1">
                  <c:v>0.10820491991115777</c:v>
                </c:pt>
                <c:pt idx="2">
                  <c:v>0.10820491991115777</c:v>
                </c:pt>
                <c:pt idx="3">
                  <c:v>0.21637687955550602</c:v>
                </c:pt>
                <c:pt idx="4">
                  <c:v>0.21637687955550602</c:v>
                </c:pt>
                <c:pt idx="5">
                  <c:v>0.32448292870625173</c:v>
                </c:pt>
                <c:pt idx="6">
                  <c:v>0.32448292870625173</c:v>
                </c:pt>
                <c:pt idx="7">
                  <c:v>0.43249013721357688</c:v>
                </c:pt>
                <c:pt idx="8">
                  <c:v>0.43249013721357688</c:v>
                </c:pt>
                <c:pt idx="9">
                  <c:v>0.54036560503548059</c:v>
                </c:pt>
                <c:pt idx="10">
                  <c:v>0.64807647225945142</c:v>
                </c:pt>
                <c:pt idx="11">
                  <c:v>0.75558992911191436</c:v>
                </c:pt>
                <c:pt idx="12">
                  <c:v>0.86287322595240579</c:v>
                </c:pt>
                <c:pt idx="13">
                  <c:v>0.96989368324943137</c:v>
                </c:pt>
                <c:pt idx="14">
                  <c:v>1.0766187015349682</c:v>
                </c:pt>
                <c:pt idx="15">
                  <c:v>1.1830157713345779</c:v>
                </c:pt>
                <c:pt idx="16">
                  <c:v>1.2890524830701078</c:v>
                </c:pt>
                <c:pt idx="17">
                  <c:v>1.394696536931963</c:v>
                </c:pt>
                <c:pt idx="18">
                  <c:v>1.4999157527179399</c:v>
                </c:pt>
                <c:pt idx="19">
                  <c:v>1.6046780796356286</c:v>
                </c:pt>
                <c:pt idx="20">
                  <c:v>1.7089516060653949</c:v>
                </c:pt>
                <c:pt idx="21">
                  <c:v>1.812704569280968</c:v>
                </c:pt>
                <c:pt idx="22">
                  <c:v>1.9159053651246738</c:v>
                </c:pt>
              </c:numCache>
            </c:numRef>
          </c:xVal>
          <c:yVal>
            <c:numRef>
              <c:f>Ensemble!$K$35:$K$57</c:f>
              <c:numCache>
                <c:formatCode>General</c:formatCode>
                <c:ptCount val="23"/>
                <c:pt idx="0">
                  <c:v>2.5445533393451067</c:v>
                </c:pt>
                <c:pt idx="1">
                  <c:v>-0.78629482680310525</c:v>
                </c:pt>
                <c:pt idx="2">
                  <c:v>1.3007291766277933</c:v>
                </c:pt>
                <c:pt idx="3">
                  <c:v>-2.0039431193351334</c:v>
                </c:pt>
                <c:pt idx="4">
                  <c:v>-2.9008328922592979</c:v>
                </c:pt>
                <c:pt idx="5">
                  <c:v>-4.0753392251441332</c:v>
                </c:pt>
                <c:pt idx="6">
                  <c:v>-4.1780575974000618</c:v>
                </c:pt>
                <c:pt idx="7">
                  <c:v>-5.8127375878238592</c:v>
                </c:pt>
                <c:pt idx="8">
                  <c:v>-4.7966671475854907</c:v>
                </c:pt>
                <c:pt idx="9">
                  <c:v>-4.751053153466489</c:v>
                </c:pt>
                <c:pt idx="10">
                  <c:v>-5.0639591240555761</c:v>
                </c:pt>
                <c:pt idx="11">
                  <c:v>-5.5124522380196392</c:v>
                </c:pt>
                <c:pt idx="12">
                  <c:v>-5.8850348763862321</c:v>
                </c:pt>
                <c:pt idx="13">
                  <c:v>-6.8387266807615088</c:v>
                </c:pt>
                <c:pt idx="14">
                  <c:v>-7.5210621423580006</c:v>
                </c:pt>
                <c:pt idx="15">
                  <c:v>-8.0885561081387163</c:v>
                </c:pt>
                <c:pt idx="16">
                  <c:v>-8.7509134865817941</c:v>
                </c:pt>
                <c:pt idx="17">
                  <c:v>-8.8023763307112404</c:v>
                </c:pt>
                <c:pt idx="18">
                  <c:v>-9.3515553681675101</c:v>
                </c:pt>
                <c:pt idx="19">
                  <c:v>-9.9908095887385802</c:v>
                </c:pt>
                <c:pt idx="20">
                  <c:v>-9.7416629819809106</c:v>
                </c:pt>
                <c:pt idx="21">
                  <c:v>-10.525248298667748</c:v>
                </c:pt>
                <c:pt idx="22">
                  <c:v>-9.8725863874398847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1-4A06-92EC-45B1B74A4B3B}"/>
            </c:ext>
          </c:extLst>
        </c:ser>
        <c:ser>
          <c:idx val="3"/>
          <c:order val="3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noFill/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Ensemble!$M$35:$M$56</c:f>
              <c:numCache>
                <c:formatCode>General</c:formatCode>
                <c:ptCount val="22"/>
                <c:pt idx="0">
                  <c:v>0.10820491991115777</c:v>
                </c:pt>
                <c:pt idx="1">
                  <c:v>0.10820491991115777</c:v>
                </c:pt>
                <c:pt idx="2">
                  <c:v>0.21637687955550602</c:v>
                </c:pt>
                <c:pt idx="3">
                  <c:v>0.21637687955550602</c:v>
                </c:pt>
                <c:pt idx="4">
                  <c:v>0.32448292870625173</c:v>
                </c:pt>
                <c:pt idx="5">
                  <c:v>0.32448292870625173</c:v>
                </c:pt>
                <c:pt idx="6">
                  <c:v>0.43249013721357688</c:v>
                </c:pt>
                <c:pt idx="7">
                  <c:v>0.43249013721357688</c:v>
                </c:pt>
                <c:pt idx="8">
                  <c:v>0.54036560503548059</c:v>
                </c:pt>
                <c:pt idx="9">
                  <c:v>0.64807647225945142</c:v>
                </c:pt>
                <c:pt idx="10">
                  <c:v>0.75558992911191436</c:v>
                </c:pt>
                <c:pt idx="11">
                  <c:v>0.86287322595240579</c:v>
                </c:pt>
                <c:pt idx="12">
                  <c:v>0.96989368324943137</c:v>
                </c:pt>
                <c:pt idx="13">
                  <c:v>1.0766187015349682</c:v>
                </c:pt>
                <c:pt idx="14">
                  <c:v>1.1830157713345779</c:v>
                </c:pt>
                <c:pt idx="15">
                  <c:v>1.2890524830701078</c:v>
                </c:pt>
                <c:pt idx="16">
                  <c:v>1.394696536931963</c:v>
                </c:pt>
                <c:pt idx="17">
                  <c:v>1.4999157527179399</c:v>
                </c:pt>
                <c:pt idx="18">
                  <c:v>1.6046780796356286</c:v>
                </c:pt>
                <c:pt idx="19">
                  <c:v>1.7089516060653949</c:v>
                </c:pt>
                <c:pt idx="20">
                  <c:v>1.812704569280968</c:v>
                </c:pt>
                <c:pt idx="21">
                  <c:v>1.9159053651246738</c:v>
                </c:pt>
              </c:numCache>
            </c:numRef>
          </c:xVal>
          <c:yVal>
            <c:numRef>
              <c:f>Ensemble!$O$35:$O$56</c:f>
              <c:numCache>
                <c:formatCode>General</c:formatCode>
                <c:ptCount val="22"/>
                <c:pt idx="0">
                  <c:v>-0.74225370339347296</c:v>
                </c:pt>
                <c:pt idx="1">
                  <c:v>-2.8643759674192952</c:v>
                </c:pt>
                <c:pt idx="2">
                  <c:v>-1.6250554699430986</c:v>
                </c:pt>
                <c:pt idx="3">
                  <c:v>-3.5890017122592508</c:v>
                </c:pt>
                <c:pt idx="4">
                  <c:v>-1.873181972125713</c:v>
                </c:pt>
                <c:pt idx="5">
                  <c:v>-3.8284249494696687</c:v>
                </c:pt>
                <c:pt idx="6">
                  <c:v>-2.6109579485822927</c:v>
                </c:pt>
                <c:pt idx="7">
                  <c:v>-4.0574446789749938</c:v>
                </c:pt>
                <c:pt idx="8">
                  <c:v>-4.7665347858392684</c:v>
                </c:pt>
                <c:pt idx="9">
                  <c:v>-5.2341444619607449</c:v>
                </c:pt>
                <c:pt idx="10">
                  <c:v>-5.4664340871297306</c:v>
                </c:pt>
                <c:pt idx="11">
                  <c:v>-5.7977680054460841</c:v>
                </c:pt>
                <c:pt idx="12">
                  <c:v>-5.7739937029560169</c:v>
                </c:pt>
                <c:pt idx="13">
                  <c:v>-6.8297464803333128</c:v>
                </c:pt>
                <c:pt idx="14">
                  <c:v>-7.0447048973488888</c:v>
                </c:pt>
                <c:pt idx="15">
                  <c:v>-7.9476022697157518</c:v>
                </c:pt>
                <c:pt idx="16">
                  <c:v>-8.7112661481489244</c:v>
                </c:pt>
                <c:pt idx="17">
                  <c:v>-9.0421112149231107</c:v>
                </c:pt>
                <c:pt idx="18">
                  <c:v>-9.2484028167180554</c:v>
                </c:pt>
                <c:pt idx="19">
                  <c:v>-9.453024041170524</c:v>
                </c:pt>
                <c:pt idx="20">
                  <c:v>-10.093859689022732</c:v>
                </c:pt>
                <c:pt idx="21">
                  <c:v>-10.305708125733309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91-4A06-92EC-45B1B74A4B3B}"/>
            </c:ext>
          </c:extLst>
        </c:ser>
        <c:ser>
          <c:idx val="4"/>
          <c:order val="4"/>
          <c:tx>
            <c:v>4B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Ensemble!$Q$31:$Q$53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0.10820491991115777</c:v>
                </c:pt>
                <c:pt idx="3">
                  <c:v>0.10820491991115777</c:v>
                </c:pt>
                <c:pt idx="4">
                  <c:v>0.21637687955550602</c:v>
                </c:pt>
                <c:pt idx="5">
                  <c:v>0.21637687955550602</c:v>
                </c:pt>
                <c:pt idx="6">
                  <c:v>0.32448292870625173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0.54036560503548059</c:v>
                </c:pt>
                <c:pt idx="10">
                  <c:v>0.64807647225945142</c:v>
                </c:pt>
                <c:pt idx="11">
                  <c:v>0.75558992911191436</c:v>
                </c:pt>
                <c:pt idx="12">
                  <c:v>0.86287322595240579</c:v>
                </c:pt>
                <c:pt idx="13">
                  <c:v>0.96989368324943137</c:v>
                </c:pt>
                <c:pt idx="14">
                  <c:v>1.0766187015349682</c:v>
                </c:pt>
                <c:pt idx="15">
                  <c:v>1.1830157713345779</c:v>
                </c:pt>
                <c:pt idx="16">
                  <c:v>1.2890524830701078</c:v>
                </c:pt>
                <c:pt idx="17">
                  <c:v>1.394696536931963</c:v>
                </c:pt>
                <c:pt idx="18">
                  <c:v>1.4999157527179399</c:v>
                </c:pt>
                <c:pt idx="19">
                  <c:v>1.6046780796356286</c:v>
                </c:pt>
                <c:pt idx="20">
                  <c:v>1.7089516060653949</c:v>
                </c:pt>
                <c:pt idx="21">
                  <c:v>1.812704569280968</c:v>
                </c:pt>
                <c:pt idx="22">
                  <c:v>1.9159053651246738</c:v>
                </c:pt>
              </c:numCache>
            </c:numRef>
          </c:xVal>
          <c:yVal>
            <c:numRef>
              <c:f>Ensemble!$S$31:$S$53</c:f>
              <c:numCache>
                <c:formatCode>General</c:formatCode>
                <c:ptCount val="23"/>
                <c:pt idx="0">
                  <c:v>-0.34385557767168723</c:v>
                </c:pt>
                <c:pt idx="1">
                  <c:v>2.133565208772521</c:v>
                </c:pt>
                <c:pt idx="2">
                  <c:v>0.18890349507719426</c:v>
                </c:pt>
                <c:pt idx="3">
                  <c:v>2.8819515025864888</c:v>
                </c:pt>
                <c:pt idx="4">
                  <c:v>0.77756149315309642</c:v>
                </c:pt>
                <c:pt idx="5">
                  <c:v>4.2887661247218514</c:v>
                </c:pt>
                <c:pt idx="6">
                  <c:v>0.66544040599987209</c:v>
                </c:pt>
                <c:pt idx="7">
                  <c:v>5.2981372927089261</c:v>
                </c:pt>
                <c:pt idx="8">
                  <c:v>6.1486934141989007</c:v>
                </c:pt>
                <c:pt idx="9">
                  <c:v>8.3103011687835693</c:v>
                </c:pt>
                <c:pt idx="10">
                  <c:v>9.2061024392556874</c:v>
                </c:pt>
                <c:pt idx="11">
                  <c:v>9.6092182209529309</c:v>
                </c:pt>
                <c:pt idx="12">
                  <c:v>10.465020894070005</c:v>
                </c:pt>
                <c:pt idx="13">
                  <c:v>11.385781023770361</c:v>
                </c:pt>
                <c:pt idx="14">
                  <c:v>12.058656551875082</c:v>
                </c:pt>
                <c:pt idx="15">
                  <c:v>11.182269389876097</c:v>
                </c:pt>
                <c:pt idx="16">
                  <c:v>12.46262615084321</c:v>
                </c:pt>
                <c:pt idx="17">
                  <c:v>12.316756458654359</c:v>
                </c:pt>
                <c:pt idx="18">
                  <c:v>12.346610272851633</c:v>
                </c:pt>
                <c:pt idx="19">
                  <c:v>12.292575087591535</c:v>
                </c:pt>
                <c:pt idx="20">
                  <c:v>12.351129167379106</c:v>
                </c:pt>
                <c:pt idx="21">
                  <c:v>12.593840964948081</c:v>
                </c:pt>
                <c:pt idx="22">
                  <c:v>12.76451903851672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91-4A06-92EC-45B1B74A4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8640"/>
        <c:axId val="72298544"/>
      </c:scatterChart>
      <c:valAx>
        <c:axId val="74768640"/>
        <c:scaling>
          <c:orientation val="minMax"/>
          <c:max val="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Deformation along z </a:t>
                </a:r>
                <a:r>
                  <a:rPr lang="es-ES" baseline="0"/>
                  <a:t>(cm)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6817127461046695"/>
              <c:y val="0.18886244034980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298544"/>
        <c:crosses val="autoZero"/>
        <c:crossBetween val="midCat"/>
      </c:valAx>
      <c:valAx>
        <c:axId val="72298544"/>
        <c:scaling>
          <c:orientation val="minMax"/>
          <c:max val="0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Relative resistance</a:t>
                </a:r>
                <a:r>
                  <a:rPr lang="es-ES" baseline="0"/>
                  <a:t> (%)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6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9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layout>
        <c:manualLayout>
          <c:xMode val="edge"/>
          <c:yMode val="edge"/>
          <c:x val="0.73144968485111928"/>
          <c:y val="0.35099817903580738"/>
          <c:w val="0.26615904645947258"/>
          <c:h val="0.53692951653353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Vmes(z)</a:t>
            </a:r>
            <a:r>
              <a:rPr lang="es-ES" baseline="0"/>
              <a:t> compression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2B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803357892924632E-4"/>
                  <c:y val="4.78923408703752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Ensemble!$A$3:$A$32</c:f>
              <c:numCache>
                <c:formatCode>General</c:formatCode>
                <c:ptCount val="30"/>
                <c:pt idx="0">
                  <c:v>2.910723689272523</c:v>
                </c:pt>
                <c:pt idx="1">
                  <c:v>2.8147410983851899</c:v>
                </c:pt>
                <c:pt idx="2">
                  <c:v>2.7179011100922801</c:v>
                </c:pt>
                <c:pt idx="3">
                  <c:v>2.6202332227923364</c:v>
                </c:pt>
                <c:pt idx="4">
                  <c:v>2.5217671870699609</c:v>
                </c:pt>
                <c:pt idx="5">
                  <c:v>2.422532996633497</c:v>
                </c:pt>
                <c:pt idx="6">
                  <c:v>2.3225608791786545</c:v>
                </c:pt>
                <c:pt idx="7">
                  <c:v>2.2218812871808615</c:v>
                </c:pt>
                <c:pt idx="8">
                  <c:v>2.1205248886191459</c:v>
                </c:pt>
                <c:pt idx="9">
                  <c:v>2.0185225576343711</c:v>
                </c:pt>
                <c:pt idx="10">
                  <c:v>1.9159053651246738</c:v>
                </c:pt>
                <c:pt idx="11">
                  <c:v>1.812704569280968</c:v>
                </c:pt>
                <c:pt idx="12">
                  <c:v>1.7089516060653949</c:v>
                </c:pt>
                <c:pt idx="13">
                  <c:v>1.6046780796356286</c:v>
                </c:pt>
                <c:pt idx="14">
                  <c:v>1.4999157527179399</c:v>
                </c:pt>
                <c:pt idx="15">
                  <c:v>1.394696536931963</c:v>
                </c:pt>
                <c:pt idx="16">
                  <c:v>1.2890524830701078</c:v>
                </c:pt>
                <c:pt idx="17">
                  <c:v>1.1830157713345779</c:v>
                </c:pt>
                <c:pt idx="18">
                  <c:v>1.0766187015349682</c:v>
                </c:pt>
                <c:pt idx="19">
                  <c:v>0.96989368324943137</c:v>
                </c:pt>
                <c:pt idx="20">
                  <c:v>0.86287322595240579</c:v>
                </c:pt>
                <c:pt idx="21">
                  <c:v>0.75558992911191436</c:v>
                </c:pt>
                <c:pt idx="22">
                  <c:v>0.64807647225945142</c:v>
                </c:pt>
                <c:pt idx="23">
                  <c:v>0.54036560503548059</c:v>
                </c:pt>
                <c:pt idx="24">
                  <c:v>0.43249013721357688</c:v>
                </c:pt>
                <c:pt idx="25">
                  <c:v>0.32448292870625173</c:v>
                </c:pt>
                <c:pt idx="26">
                  <c:v>0.21637687955550602</c:v>
                </c:pt>
                <c:pt idx="27">
                  <c:v>0.10820491991115777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Ensemble!$U$3:$U$32</c:f>
              <c:numCache>
                <c:formatCode>General</c:formatCode>
                <c:ptCount val="30"/>
                <c:pt idx="0">
                  <c:v>1.0043988269794721</c:v>
                </c:pt>
                <c:pt idx="1">
                  <c:v>1.0019550342130987</c:v>
                </c:pt>
                <c:pt idx="2">
                  <c:v>0.99951124144672532</c:v>
                </c:pt>
                <c:pt idx="3">
                  <c:v>0.99217986314760509</c:v>
                </c:pt>
                <c:pt idx="4">
                  <c:v>0.98484848484848486</c:v>
                </c:pt>
                <c:pt idx="5">
                  <c:v>0.98484848484848486</c:v>
                </c:pt>
                <c:pt idx="6">
                  <c:v>0.98729227761485827</c:v>
                </c:pt>
                <c:pt idx="7">
                  <c:v>0.96285434995112418</c:v>
                </c:pt>
                <c:pt idx="8">
                  <c:v>0.967741935483871</c:v>
                </c:pt>
                <c:pt idx="9">
                  <c:v>0.96041055718475077</c:v>
                </c:pt>
                <c:pt idx="10">
                  <c:v>0.9433040078201369</c:v>
                </c:pt>
                <c:pt idx="11">
                  <c:v>0.94819159335288372</c:v>
                </c:pt>
                <c:pt idx="12">
                  <c:v>0.93597262952101656</c:v>
                </c:pt>
                <c:pt idx="13">
                  <c:v>0.93841642228739008</c:v>
                </c:pt>
                <c:pt idx="14">
                  <c:v>0.92864125122189634</c:v>
                </c:pt>
                <c:pt idx="15">
                  <c:v>0.93108504398826974</c:v>
                </c:pt>
                <c:pt idx="16">
                  <c:v>0.93352883675464315</c:v>
                </c:pt>
                <c:pt idx="17">
                  <c:v>0.92130987292277611</c:v>
                </c:pt>
                <c:pt idx="18">
                  <c:v>0.92130987292277611</c:v>
                </c:pt>
                <c:pt idx="19">
                  <c:v>0.91397849462365588</c:v>
                </c:pt>
                <c:pt idx="20">
                  <c:v>0.91397849462365588</c:v>
                </c:pt>
                <c:pt idx="21">
                  <c:v>0.91642228739002929</c:v>
                </c:pt>
                <c:pt idx="22">
                  <c:v>0.90664711632453565</c:v>
                </c:pt>
                <c:pt idx="23">
                  <c:v>0.90175953079178883</c:v>
                </c:pt>
                <c:pt idx="24">
                  <c:v>0.90664711632453565</c:v>
                </c:pt>
                <c:pt idx="25">
                  <c:v>0.90909090909090906</c:v>
                </c:pt>
                <c:pt idx="26">
                  <c:v>0.91153470185728247</c:v>
                </c:pt>
                <c:pt idx="27">
                  <c:v>0.91153470185728247</c:v>
                </c:pt>
                <c:pt idx="28">
                  <c:v>0.90664711632453565</c:v>
                </c:pt>
                <c:pt idx="29">
                  <c:v>0.90664711632453565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6-4892-89BC-C3762168025D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277399383073051E-2"/>
                  <c:y val="-3.76872131844655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Ensemble!$E$3:$E$31</c:f>
              <c:numCache>
                <c:formatCode>General</c:formatCode>
                <c:ptCount val="29"/>
                <c:pt idx="0">
                  <c:v>2.910723689272523</c:v>
                </c:pt>
                <c:pt idx="1">
                  <c:v>2.8147410983851899</c:v>
                </c:pt>
                <c:pt idx="2">
                  <c:v>2.7179011100922801</c:v>
                </c:pt>
                <c:pt idx="3">
                  <c:v>2.6202332227923364</c:v>
                </c:pt>
                <c:pt idx="4">
                  <c:v>2.5217671870699609</c:v>
                </c:pt>
                <c:pt idx="5">
                  <c:v>2.422532996633497</c:v>
                </c:pt>
                <c:pt idx="6">
                  <c:v>2.3225608791786545</c:v>
                </c:pt>
                <c:pt idx="7">
                  <c:v>2.2218812871808615</c:v>
                </c:pt>
                <c:pt idx="8">
                  <c:v>2.1205248886191459</c:v>
                </c:pt>
                <c:pt idx="9">
                  <c:v>2.0185225576343711</c:v>
                </c:pt>
                <c:pt idx="10">
                  <c:v>1.9159053651246738</c:v>
                </c:pt>
                <c:pt idx="11">
                  <c:v>1.812704569280968</c:v>
                </c:pt>
                <c:pt idx="12">
                  <c:v>1.7089516060653949</c:v>
                </c:pt>
                <c:pt idx="13">
                  <c:v>1.6046780796356286</c:v>
                </c:pt>
                <c:pt idx="14">
                  <c:v>1.4999157527179399</c:v>
                </c:pt>
                <c:pt idx="15">
                  <c:v>1.394696536931963</c:v>
                </c:pt>
                <c:pt idx="16">
                  <c:v>1.2890524830701078</c:v>
                </c:pt>
                <c:pt idx="17">
                  <c:v>1.1830157713345779</c:v>
                </c:pt>
                <c:pt idx="18">
                  <c:v>1.0766187015349682</c:v>
                </c:pt>
                <c:pt idx="19">
                  <c:v>0.96989368324943137</c:v>
                </c:pt>
                <c:pt idx="20">
                  <c:v>0.86287322595240579</c:v>
                </c:pt>
                <c:pt idx="21">
                  <c:v>0.75558992911191436</c:v>
                </c:pt>
                <c:pt idx="22">
                  <c:v>0.64807647225945142</c:v>
                </c:pt>
                <c:pt idx="23">
                  <c:v>0.54036560503548059</c:v>
                </c:pt>
                <c:pt idx="24">
                  <c:v>0.43249013721357688</c:v>
                </c:pt>
                <c:pt idx="25">
                  <c:v>0.32448292870625173</c:v>
                </c:pt>
                <c:pt idx="26">
                  <c:v>0.21637687955550602</c:v>
                </c:pt>
                <c:pt idx="27">
                  <c:v>0.10820491991115777</c:v>
                </c:pt>
                <c:pt idx="28">
                  <c:v>0</c:v>
                </c:pt>
              </c:numCache>
            </c:numRef>
          </c:xVal>
          <c:yVal>
            <c:numRef>
              <c:f>Ensemble!$V$3:$V$31</c:f>
              <c:numCache>
                <c:formatCode>General</c:formatCode>
                <c:ptCount val="29"/>
                <c:pt idx="0">
                  <c:v>2.2653958944281527</c:v>
                </c:pt>
                <c:pt idx="1">
                  <c:v>2.2262952101661777</c:v>
                </c:pt>
                <c:pt idx="2">
                  <c:v>2.2311827956989245</c:v>
                </c:pt>
                <c:pt idx="3">
                  <c:v>2.204301075268817</c:v>
                </c:pt>
                <c:pt idx="4">
                  <c:v>2.1896383186705766</c:v>
                </c:pt>
                <c:pt idx="5">
                  <c:v>2.1749755620723361</c:v>
                </c:pt>
                <c:pt idx="6">
                  <c:v>2.1578690127077222</c:v>
                </c:pt>
                <c:pt idx="7">
                  <c:v>2.1578690127077222</c:v>
                </c:pt>
                <c:pt idx="8">
                  <c:v>2.1407624633431084</c:v>
                </c:pt>
                <c:pt idx="9">
                  <c:v>2.1285434995112413</c:v>
                </c:pt>
                <c:pt idx="10">
                  <c:v>2.1114369501466275</c:v>
                </c:pt>
                <c:pt idx="11">
                  <c:v>2.1041055718475072</c:v>
                </c:pt>
                <c:pt idx="12">
                  <c:v>2.0992179863147604</c:v>
                </c:pt>
                <c:pt idx="13">
                  <c:v>2.0918866080156402</c:v>
                </c:pt>
                <c:pt idx="14">
                  <c:v>2.0723362658846529</c:v>
                </c:pt>
                <c:pt idx="15">
                  <c:v>2.0796676441837731</c:v>
                </c:pt>
                <c:pt idx="16">
                  <c:v>2.0674486803519061</c:v>
                </c:pt>
                <c:pt idx="17">
                  <c:v>2.0625610948191593</c:v>
                </c:pt>
                <c:pt idx="18">
                  <c:v>2.0601173020527859</c:v>
                </c:pt>
                <c:pt idx="19">
                  <c:v>2.0601173020527859</c:v>
                </c:pt>
                <c:pt idx="20">
                  <c:v>2.0552297165200391</c:v>
                </c:pt>
                <c:pt idx="21">
                  <c:v>2.0527859237536656</c:v>
                </c:pt>
                <c:pt idx="22">
                  <c:v>2.0601173020527859</c:v>
                </c:pt>
                <c:pt idx="23">
                  <c:v>2.0552297165200391</c:v>
                </c:pt>
                <c:pt idx="24">
                  <c:v>2.0601173020527859</c:v>
                </c:pt>
                <c:pt idx="25">
                  <c:v>2.0503421309872922</c:v>
                </c:pt>
                <c:pt idx="26">
                  <c:v>2.0527859237536656</c:v>
                </c:pt>
                <c:pt idx="27">
                  <c:v>2.0601173020527859</c:v>
                </c:pt>
                <c:pt idx="28">
                  <c:v>2.0674486803519061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6-4892-89BC-C3762168025D}"/>
            </c:ext>
          </c:extLst>
        </c:ser>
        <c:ser>
          <c:idx val="2"/>
          <c:order val="2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310447180463139"/>
                  <c:y val="-1.59287824213876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Ensemble!$I$3:$I$34</c:f>
              <c:numCache>
                <c:formatCode>General</c:formatCode>
                <c:ptCount val="32"/>
                <c:pt idx="0">
                  <c:v>3.1932360644423357</c:v>
                </c:pt>
                <c:pt idx="1">
                  <c:v>3.0999999999999996</c:v>
                </c:pt>
                <c:pt idx="2">
                  <c:v>3.0058196455272896</c:v>
                </c:pt>
                <c:pt idx="3">
                  <c:v>2.910723689272523</c:v>
                </c:pt>
                <c:pt idx="4">
                  <c:v>2.8147410983851899</c:v>
                </c:pt>
                <c:pt idx="5">
                  <c:v>2.7179011100922801</c:v>
                </c:pt>
                <c:pt idx="6">
                  <c:v>2.6202332227923364</c:v>
                </c:pt>
                <c:pt idx="7">
                  <c:v>2.5217671870699609</c:v>
                </c:pt>
                <c:pt idx="8">
                  <c:v>2.422532996633497</c:v>
                </c:pt>
                <c:pt idx="9">
                  <c:v>2.3225608791786545</c:v>
                </c:pt>
                <c:pt idx="10">
                  <c:v>2.2218812871808615</c:v>
                </c:pt>
                <c:pt idx="11">
                  <c:v>2.1205248886191459</c:v>
                </c:pt>
                <c:pt idx="12">
                  <c:v>2.0185225576343711</c:v>
                </c:pt>
                <c:pt idx="13">
                  <c:v>1.9159053651246738</c:v>
                </c:pt>
                <c:pt idx="14">
                  <c:v>1.812704569280968</c:v>
                </c:pt>
                <c:pt idx="15">
                  <c:v>1.7089516060653949</c:v>
                </c:pt>
                <c:pt idx="16">
                  <c:v>1.6046780796356286</c:v>
                </c:pt>
                <c:pt idx="17">
                  <c:v>1.4999157527179399</c:v>
                </c:pt>
                <c:pt idx="18">
                  <c:v>1.394696536931963</c:v>
                </c:pt>
                <c:pt idx="19">
                  <c:v>1.2890524830701078</c:v>
                </c:pt>
                <c:pt idx="20">
                  <c:v>1.1830157713345779</c:v>
                </c:pt>
                <c:pt idx="21">
                  <c:v>1.0766187015349682</c:v>
                </c:pt>
                <c:pt idx="22">
                  <c:v>0.96989368324943137</c:v>
                </c:pt>
                <c:pt idx="23">
                  <c:v>0.86287322595240579</c:v>
                </c:pt>
                <c:pt idx="24">
                  <c:v>0.75558992911191436</c:v>
                </c:pt>
                <c:pt idx="25">
                  <c:v>0.64807647225945142</c:v>
                </c:pt>
                <c:pt idx="26">
                  <c:v>0.54036560503548059</c:v>
                </c:pt>
                <c:pt idx="27">
                  <c:v>0.43249013721357688</c:v>
                </c:pt>
                <c:pt idx="28">
                  <c:v>0.32448292870625173</c:v>
                </c:pt>
                <c:pt idx="29">
                  <c:v>0.21637687955550602</c:v>
                </c:pt>
                <c:pt idx="30">
                  <c:v>0.10820491991115777</c:v>
                </c:pt>
                <c:pt idx="31">
                  <c:v>0</c:v>
                </c:pt>
              </c:numCache>
            </c:numRef>
          </c:xVal>
          <c:yVal>
            <c:numRef>
              <c:f>Ensemble!$W$3:$W$34</c:f>
              <c:numCache>
                <c:formatCode>General</c:formatCode>
                <c:ptCount val="32"/>
                <c:pt idx="0">
                  <c:v>1.436950146627566</c:v>
                </c:pt>
                <c:pt idx="1">
                  <c:v>1.4173998044965788</c:v>
                </c:pt>
                <c:pt idx="2">
                  <c:v>1.3929618768328447</c:v>
                </c:pt>
                <c:pt idx="3">
                  <c:v>1.3807429130009776</c:v>
                </c:pt>
                <c:pt idx="4">
                  <c:v>1.3660801564027369</c:v>
                </c:pt>
                <c:pt idx="5">
                  <c:v>1.3758553274682308</c:v>
                </c:pt>
                <c:pt idx="6">
                  <c:v>1.3611925708699901</c:v>
                </c:pt>
                <c:pt idx="7">
                  <c:v>1.3563049853372433</c:v>
                </c:pt>
                <c:pt idx="8">
                  <c:v>1.3440860215053763</c:v>
                </c:pt>
                <c:pt idx="9">
                  <c:v>1.3220918866080156</c:v>
                </c:pt>
                <c:pt idx="10">
                  <c:v>1.2976539589442815</c:v>
                </c:pt>
                <c:pt idx="11">
                  <c:v>1.2854349951124144</c:v>
                </c:pt>
                <c:pt idx="12">
                  <c:v>1.2683284457478006</c:v>
                </c:pt>
                <c:pt idx="13">
                  <c:v>1.270772238514174</c:v>
                </c:pt>
                <c:pt idx="14">
                  <c:v>1.2634408602150538</c:v>
                </c:pt>
                <c:pt idx="15">
                  <c:v>1.2512218963831867</c:v>
                </c:pt>
                <c:pt idx="16">
                  <c:v>1.229227761485826</c:v>
                </c:pt>
                <c:pt idx="17">
                  <c:v>1.229227761485826</c:v>
                </c:pt>
                <c:pt idx="18">
                  <c:v>1.229227761485826</c:v>
                </c:pt>
                <c:pt idx="19">
                  <c:v>1.2365591397849462</c:v>
                </c:pt>
                <c:pt idx="20">
                  <c:v>1.2390029325513197</c:v>
                </c:pt>
                <c:pt idx="21">
                  <c:v>1.2341153470185728</c:v>
                </c:pt>
                <c:pt idx="22">
                  <c:v>1.2365591397849462</c:v>
                </c:pt>
                <c:pt idx="23">
                  <c:v>1.229227761485826</c:v>
                </c:pt>
                <c:pt idx="24">
                  <c:v>1.2316715542521994</c:v>
                </c:pt>
                <c:pt idx="25">
                  <c:v>1.2267839687194526</c:v>
                </c:pt>
                <c:pt idx="26">
                  <c:v>1.2341153470185728</c:v>
                </c:pt>
                <c:pt idx="27">
                  <c:v>1.2365591397849462</c:v>
                </c:pt>
                <c:pt idx="28">
                  <c:v>1.2414467253176931</c:v>
                </c:pt>
                <c:pt idx="29">
                  <c:v>1.2341153470185728</c:v>
                </c:pt>
                <c:pt idx="30">
                  <c:v>1.2390029325513197</c:v>
                </c:pt>
                <c:pt idx="31">
                  <c:v>1.2487781036168133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6-4892-89BC-C3762168025D}"/>
            </c:ext>
          </c:extLst>
        </c:ser>
        <c:ser>
          <c:idx val="3"/>
          <c:order val="3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986450236201052E-3"/>
                  <c:y val="5.27256493136676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Ensemble!$M$3:$M$33</c:f>
              <c:numCache>
                <c:formatCode>General</c:formatCode>
                <c:ptCount val="31"/>
                <c:pt idx="0">
                  <c:v>3.0999999999999996</c:v>
                </c:pt>
                <c:pt idx="1">
                  <c:v>3.0058196455272896</c:v>
                </c:pt>
                <c:pt idx="2">
                  <c:v>2.910723689272523</c:v>
                </c:pt>
                <c:pt idx="3">
                  <c:v>2.8147410983851899</c:v>
                </c:pt>
                <c:pt idx="4">
                  <c:v>2.7179011100922801</c:v>
                </c:pt>
                <c:pt idx="5">
                  <c:v>2.6202332227923364</c:v>
                </c:pt>
                <c:pt idx="6">
                  <c:v>2.5217671870699609</c:v>
                </c:pt>
                <c:pt idx="7">
                  <c:v>2.422532996633497</c:v>
                </c:pt>
                <c:pt idx="8">
                  <c:v>2.3225608791786545</c:v>
                </c:pt>
                <c:pt idx="9">
                  <c:v>2.2218812871808615</c:v>
                </c:pt>
                <c:pt idx="10">
                  <c:v>2.1205248886191459</c:v>
                </c:pt>
                <c:pt idx="11">
                  <c:v>2.0185225576343711</c:v>
                </c:pt>
                <c:pt idx="12">
                  <c:v>1.9159053651246738</c:v>
                </c:pt>
                <c:pt idx="13">
                  <c:v>1.812704569280968</c:v>
                </c:pt>
                <c:pt idx="14">
                  <c:v>1.7089516060653949</c:v>
                </c:pt>
                <c:pt idx="15">
                  <c:v>1.6046780796356286</c:v>
                </c:pt>
                <c:pt idx="16">
                  <c:v>1.4999157527179399</c:v>
                </c:pt>
                <c:pt idx="17">
                  <c:v>1.394696536931963</c:v>
                </c:pt>
                <c:pt idx="18">
                  <c:v>1.2890524830701078</c:v>
                </c:pt>
                <c:pt idx="19">
                  <c:v>1.1830157713345779</c:v>
                </c:pt>
                <c:pt idx="20">
                  <c:v>1.0766187015349682</c:v>
                </c:pt>
                <c:pt idx="21">
                  <c:v>0.96989368324943137</c:v>
                </c:pt>
                <c:pt idx="22">
                  <c:v>0.86287322595240579</c:v>
                </c:pt>
                <c:pt idx="23">
                  <c:v>0.75558992911191436</c:v>
                </c:pt>
                <c:pt idx="24">
                  <c:v>0.64807647225945142</c:v>
                </c:pt>
                <c:pt idx="25">
                  <c:v>0.54036560503548059</c:v>
                </c:pt>
                <c:pt idx="26">
                  <c:v>0.43249013721357688</c:v>
                </c:pt>
                <c:pt idx="27">
                  <c:v>0.32448292870625173</c:v>
                </c:pt>
                <c:pt idx="28">
                  <c:v>0.21637687955550602</c:v>
                </c:pt>
                <c:pt idx="29">
                  <c:v>0.10820491991115777</c:v>
                </c:pt>
                <c:pt idx="30">
                  <c:v>0</c:v>
                </c:pt>
              </c:numCache>
            </c:numRef>
          </c:xVal>
          <c:yVal>
            <c:numRef>
              <c:f>Ensemble!$X$3:$X$35</c:f>
              <c:numCache>
                <c:formatCode>General</c:formatCode>
                <c:ptCount val="33"/>
                <c:pt idx="0">
                  <c:v>2.2067448680351904</c:v>
                </c:pt>
                <c:pt idx="1">
                  <c:v>2.19208211143695</c:v>
                </c:pt>
                <c:pt idx="2">
                  <c:v>2.1871945259042032</c:v>
                </c:pt>
                <c:pt idx="3">
                  <c:v>2.1700879765395893</c:v>
                </c:pt>
                <c:pt idx="4">
                  <c:v>2.1554252199413488</c:v>
                </c:pt>
                <c:pt idx="5">
                  <c:v>2.1529814271749754</c:v>
                </c:pt>
                <c:pt idx="6">
                  <c:v>2.1480938416422286</c:v>
                </c:pt>
                <c:pt idx="7">
                  <c:v>2.1260997067448679</c:v>
                </c:pt>
                <c:pt idx="8">
                  <c:v>2.1260997067448679</c:v>
                </c:pt>
                <c:pt idx="9">
                  <c:v>2.1138807429130009</c:v>
                </c:pt>
                <c:pt idx="10">
                  <c:v>2.1016617790811338</c:v>
                </c:pt>
                <c:pt idx="11">
                  <c:v>2.096774193548387</c:v>
                </c:pt>
                <c:pt idx="12">
                  <c:v>2.0894428152492668</c:v>
                </c:pt>
                <c:pt idx="13">
                  <c:v>2.0894428152492668</c:v>
                </c:pt>
                <c:pt idx="14">
                  <c:v>2.0918866080156402</c:v>
                </c:pt>
                <c:pt idx="15">
                  <c:v>2.0869990224828934</c:v>
                </c:pt>
                <c:pt idx="16">
                  <c:v>2.08455522971652</c:v>
                </c:pt>
                <c:pt idx="17">
                  <c:v>2.08455522971652</c:v>
                </c:pt>
                <c:pt idx="18">
                  <c:v>2.0747800586510263</c:v>
                </c:pt>
                <c:pt idx="19">
                  <c:v>2.0698924731182795</c:v>
                </c:pt>
                <c:pt idx="20">
                  <c:v>2.0698924731182795</c:v>
                </c:pt>
                <c:pt idx="21">
                  <c:v>2.0772238514173997</c:v>
                </c:pt>
                <c:pt idx="22">
                  <c:v>2.0625610948191593</c:v>
                </c:pt>
                <c:pt idx="23">
                  <c:v>2.0625610948191593</c:v>
                </c:pt>
                <c:pt idx="24">
                  <c:v>2.0552297165200391</c:v>
                </c:pt>
                <c:pt idx="25">
                  <c:v>2.0576735092864125</c:v>
                </c:pt>
                <c:pt idx="26">
                  <c:v>2.0650048875855327</c:v>
                </c:pt>
                <c:pt idx="27">
                  <c:v>2.0601173020527859</c:v>
                </c:pt>
                <c:pt idx="28">
                  <c:v>2.0527859237536656</c:v>
                </c:pt>
                <c:pt idx="29">
                  <c:v>2.0625610948191593</c:v>
                </c:pt>
                <c:pt idx="30">
                  <c:v>2.0576735092864125</c:v>
                </c:pt>
                <c:pt idx="31">
                  <c:v>2.0650048875855327</c:v>
                </c:pt>
                <c:pt idx="32">
                  <c:v>2.0625610948191593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6-4892-89BC-C3762168025D}"/>
            </c:ext>
          </c:extLst>
        </c:ser>
        <c:ser>
          <c:idx val="4"/>
          <c:order val="4"/>
          <c:tx>
            <c:v>4B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40809160050582"/>
                  <c:y val="-1.64347041417871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Ensemble!$Q$3:$Q$31</c:f>
              <c:numCache>
                <c:formatCode>General</c:formatCode>
                <c:ptCount val="29"/>
                <c:pt idx="0">
                  <c:v>2.910723689272523</c:v>
                </c:pt>
                <c:pt idx="1">
                  <c:v>2.8147410983851899</c:v>
                </c:pt>
                <c:pt idx="2">
                  <c:v>2.7179011100922801</c:v>
                </c:pt>
                <c:pt idx="3">
                  <c:v>2.6202332227923364</c:v>
                </c:pt>
                <c:pt idx="4">
                  <c:v>2.5217671870699609</c:v>
                </c:pt>
                <c:pt idx="5">
                  <c:v>2.422532996633497</c:v>
                </c:pt>
                <c:pt idx="6">
                  <c:v>2.3225608791786545</c:v>
                </c:pt>
                <c:pt idx="7">
                  <c:v>2.2218812871808615</c:v>
                </c:pt>
                <c:pt idx="8">
                  <c:v>2.1205248886191459</c:v>
                </c:pt>
                <c:pt idx="9">
                  <c:v>2.0185225576343711</c:v>
                </c:pt>
                <c:pt idx="10">
                  <c:v>1.9159053651246738</c:v>
                </c:pt>
                <c:pt idx="11">
                  <c:v>1.812704569280968</c:v>
                </c:pt>
                <c:pt idx="12">
                  <c:v>1.7089516060653949</c:v>
                </c:pt>
                <c:pt idx="13">
                  <c:v>1.6046780796356286</c:v>
                </c:pt>
                <c:pt idx="14">
                  <c:v>1.4999157527179399</c:v>
                </c:pt>
                <c:pt idx="15">
                  <c:v>1.394696536931963</c:v>
                </c:pt>
                <c:pt idx="16">
                  <c:v>1.2890524830701078</c:v>
                </c:pt>
                <c:pt idx="17">
                  <c:v>1.1830157713345779</c:v>
                </c:pt>
                <c:pt idx="18">
                  <c:v>1.0766187015349682</c:v>
                </c:pt>
                <c:pt idx="19">
                  <c:v>0.96989368324943137</c:v>
                </c:pt>
                <c:pt idx="20">
                  <c:v>0.86287322595240579</c:v>
                </c:pt>
                <c:pt idx="21">
                  <c:v>0.75558992911191436</c:v>
                </c:pt>
                <c:pt idx="22">
                  <c:v>0.64807647225945142</c:v>
                </c:pt>
                <c:pt idx="23">
                  <c:v>0.54036560503548059</c:v>
                </c:pt>
                <c:pt idx="24">
                  <c:v>0.43249013721357688</c:v>
                </c:pt>
                <c:pt idx="25">
                  <c:v>0.32448292870625173</c:v>
                </c:pt>
                <c:pt idx="26">
                  <c:v>0.21637687955550602</c:v>
                </c:pt>
                <c:pt idx="27">
                  <c:v>0.10820491991115777</c:v>
                </c:pt>
                <c:pt idx="28">
                  <c:v>0</c:v>
                </c:pt>
              </c:numCache>
            </c:numRef>
          </c:xVal>
          <c:yVal>
            <c:numRef>
              <c:f>Ensemble!$Y$3:$Y$31</c:f>
              <c:numCache>
                <c:formatCode>General</c:formatCode>
                <c:ptCount val="29"/>
                <c:pt idx="0">
                  <c:v>4.0151515151515156</c:v>
                </c:pt>
                <c:pt idx="1">
                  <c:v>4.0078201368523949</c:v>
                </c:pt>
                <c:pt idx="2">
                  <c:v>4.0151515151515156</c:v>
                </c:pt>
                <c:pt idx="3">
                  <c:v>4.0078201368523949</c:v>
                </c:pt>
                <c:pt idx="4">
                  <c:v>4.0029325513196481</c:v>
                </c:pt>
                <c:pt idx="5">
                  <c:v>4.0151515151515156</c:v>
                </c:pt>
                <c:pt idx="6">
                  <c:v>4.0200391006842624</c:v>
                </c:pt>
                <c:pt idx="7">
                  <c:v>4.0053763440860219</c:v>
                </c:pt>
                <c:pt idx="8">
                  <c:v>3.9980449657869013</c:v>
                </c:pt>
                <c:pt idx="9">
                  <c:v>4.0078201368523949</c:v>
                </c:pt>
                <c:pt idx="10">
                  <c:v>4.0200391006842624</c:v>
                </c:pt>
                <c:pt idx="11">
                  <c:v>4.0224828934506354</c:v>
                </c:pt>
                <c:pt idx="12">
                  <c:v>4.0249266862170092</c:v>
                </c:pt>
                <c:pt idx="13">
                  <c:v>4.029814271749756</c:v>
                </c:pt>
                <c:pt idx="14">
                  <c:v>4.0175953079178885</c:v>
                </c:pt>
                <c:pt idx="15">
                  <c:v>4.0395894428152497</c:v>
                </c:pt>
                <c:pt idx="16">
                  <c:v>4.0664711632453567</c:v>
                </c:pt>
                <c:pt idx="17">
                  <c:v>4.0664711632453567</c:v>
                </c:pt>
                <c:pt idx="18">
                  <c:v>4.0786901270772242</c:v>
                </c:pt>
                <c:pt idx="19">
                  <c:v>4.0982404692082115</c:v>
                </c:pt>
                <c:pt idx="20">
                  <c:v>4.0884652981427179</c:v>
                </c:pt>
                <c:pt idx="21">
                  <c:v>4.112903225806452</c:v>
                </c:pt>
                <c:pt idx="22">
                  <c:v>4.1202346041055717</c:v>
                </c:pt>
                <c:pt idx="23">
                  <c:v>4.139784946236559</c:v>
                </c:pt>
                <c:pt idx="24">
                  <c:v>4.139784946236559</c:v>
                </c:pt>
                <c:pt idx="25">
                  <c:v>4.1520039100684265</c:v>
                </c:pt>
                <c:pt idx="26">
                  <c:v>4.166666666666667</c:v>
                </c:pt>
                <c:pt idx="27">
                  <c:v>4.1837732160312804</c:v>
                </c:pt>
                <c:pt idx="28">
                  <c:v>4.1959921798631479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46-4892-89BC-C37621680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972640"/>
        <c:axId val="1123962560"/>
      </c:scatterChart>
      <c:valAx>
        <c:axId val="112397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Déformation</a:t>
                </a:r>
                <a:r>
                  <a:rPr lang="es-ES" baseline="0"/>
                  <a:t> selon z (cm)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962560"/>
        <c:crosses val="autoZero"/>
        <c:crossBetween val="midCat"/>
      </c:valAx>
      <c:valAx>
        <c:axId val="11239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Tension</a:t>
                </a:r>
                <a:r>
                  <a:rPr lang="es-ES" baseline="0"/>
                  <a:t> mesurée (V)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97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Vmes(z)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2B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3036352914378583E-3"/>
                  <c:y val="6.24925538280070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Ensemble!$A$32:$A$61</c:f>
              <c:numCache>
                <c:formatCode>General</c:formatCode>
                <c:ptCount val="30"/>
                <c:pt idx="0">
                  <c:v>0</c:v>
                </c:pt>
                <c:pt idx="1">
                  <c:v>0.10820491991115777</c:v>
                </c:pt>
                <c:pt idx="2">
                  <c:v>0.10820491991115777</c:v>
                </c:pt>
                <c:pt idx="3">
                  <c:v>0.21637687955550602</c:v>
                </c:pt>
                <c:pt idx="4">
                  <c:v>0.21637687955550602</c:v>
                </c:pt>
                <c:pt idx="5">
                  <c:v>0.32448292870625173</c:v>
                </c:pt>
                <c:pt idx="6">
                  <c:v>0.32448292870625173</c:v>
                </c:pt>
                <c:pt idx="7">
                  <c:v>0.43249013721357688</c:v>
                </c:pt>
                <c:pt idx="8">
                  <c:v>0.43249013721357688</c:v>
                </c:pt>
                <c:pt idx="9">
                  <c:v>0.54036560503548059</c:v>
                </c:pt>
                <c:pt idx="10">
                  <c:v>0.54036560503548059</c:v>
                </c:pt>
                <c:pt idx="11">
                  <c:v>0.64807647225945142</c:v>
                </c:pt>
                <c:pt idx="12">
                  <c:v>0.75558992911191436</c:v>
                </c:pt>
                <c:pt idx="13">
                  <c:v>0.86287322595240579</c:v>
                </c:pt>
                <c:pt idx="14">
                  <c:v>0.96989368324943137</c:v>
                </c:pt>
                <c:pt idx="15">
                  <c:v>1.0766187015349682</c:v>
                </c:pt>
                <c:pt idx="16">
                  <c:v>1.1830157713345779</c:v>
                </c:pt>
                <c:pt idx="17">
                  <c:v>1.2890524830701078</c:v>
                </c:pt>
                <c:pt idx="18">
                  <c:v>1.394696536931963</c:v>
                </c:pt>
                <c:pt idx="19">
                  <c:v>1.4999157527179399</c:v>
                </c:pt>
                <c:pt idx="20">
                  <c:v>1.6046780796356286</c:v>
                </c:pt>
                <c:pt idx="21">
                  <c:v>1.7089516060653949</c:v>
                </c:pt>
                <c:pt idx="22">
                  <c:v>1.812704569280968</c:v>
                </c:pt>
                <c:pt idx="23">
                  <c:v>1.9159053651246738</c:v>
                </c:pt>
                <c:pt idx="24">
                  <c:v>2.0185225576343711</c:v>
                </c:pt>
                <c:pt idx="25">
                  <c:v>2.1205248886191459</c:v>
                </c:pt>
                <c:pt idx="26">
                  <c:v>2.2218812871808615</c:v>
                </c:pt>
                <c:pt idx="27">
                  <c:v>2.3225608791786545</c:v>
                </c:pt>
                <c:pt idx="28">
                  <c:v>2.422532996633497</c:v>
                </c:pt>
                <c:pt idx="29">
                  <c:v>2.5217671870699609</c:v>
                </c:pt>
              </c:numCache>
            </c:numRef>
          </c:xVal>
          <c:yVal>
            <c:numRef>
              <c:f>Ensemble!$U$32:$U$61</c:f>
              <c:numCache>
                <c:formatCode>General</c:formatCode>
                <c:ptCount val="30"/>
                <c:pt idx="0">
                  <c:v>0.90664711632453565</c:v>
                </c:pt>
                <c:pt idx="1">
                  <c:v>0.90420332355816224</c:v>
                </c:pt>
                <c:pt idx="2">
                  <c:v>0.91397849462365588</c:v>
                </c:pt>
                <c:pt idx="3">
                  <c:v>0.90909090909090906</c:v>
                </c:pt>
                <c:pt idx="4">
                  <c:v>0.91642228739002929</c:v>
                </c:pt>
                <c:pt idx="5">
                  <c:v>1.009286412512219</c:v>
                </c:pt>
                <c:pt idx="6">
                  <c:v>1.0068426197458455</c:v>
                </c:pt>
                <c:pt idx="7">
                  <c:v>1.0190615835777126</c:v>
                </c:pt>
                <c:pt idx="8">
                  <c:v>1.021505376344086</c:v>
                </c:pt>
                <c:pt idx="9">
                  <c:v>1.0263929618768328</c:v>
                </c:pt>
                <c:pt idx="10">
                  <c:v>1.0361681329423265</c:v>
                </c:pt>
                <c:pt idx="11">
                  <c:v>1.033724340175953</c:v>
                </c:pt>
                <c:pt idx="12">
                  <c:v>1.0410557184750733</c:v>
                </c:pt>
                <c:pt idx="13">
                  <c:v>1.0508308895405669</c:v>
                </c:pt>
                <c:pt idx="14">
                  <c:v>1.0532746823069403</c:v>
                </c:pt>
                <c:pt idx="15">
                  <c:v>1.063049853372434</c:v>
                </c:pt>
                <c:pt idx="16">
                  <c:v>1.0654936461388074</c:v>
                </c:pt>
                <c:pt idx="17">
                  <c:v>1.0777126099706744</c:v>
                </c:pt>
                <c:pt idx="18">
                  <c:v>1.0777126099706744</c:v>
                </c:pt>
                <c:pt idx="19">
                  <c:v>1.0850439882697946</c:v>
                </c:pt>
                <c:pt idx="20">
                  <c:v>1.0850439882697946</c:v>
                </c:pt>
                <c:pt idx="21">
                  <c:v>1.0923753665689149</c:v>
                </c:pt>
                <c:pt idx="22">
                  <c:v>1.0972629521016617</c:v>
                </c:pt>
                <c:pt idx="23">
                  <c:v>1.0972629521016617</c:v>
                </c:pt>
                <c:pt idx="24">
                  <c:v>1.1094819159335287</c:v>
                </c:pt>
                <c:pt idx="25">
                  <c:v>1.1045943304007819</c:v>
                </c:pt>
                <c:pt idx="26">
                  <c:v>1.1045943304007819</c:v>
                </c:pt>
                <c:pt idx="27">
                  <c:v>1.1045943304007819</c:v>
                </c:pt>
                <c:pt idx="28">
                  <c:v>1.1143695014662756</c:v>
                </c:pt>
                <c:pt idx="29">
                  <c:v>1.1192570869990224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9-4888-A205-CBC088015E4C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6535579697149636E-2"/>
                  <c:y val="-2.39686105591161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Ensemble!$E$31:$E$56</c:f>
              <c:numCache>
                <c:formatCode>General</c:formatCode>
                <c:ptCount val="26"/>
                <c:pt idx="0">
                  <c:v>0</c:v>
                </c:pt>
                <c:pt idx="1">
                  <c:v>0.10820491991115777</c:v>
                </c:pt>
                <c:pt idx="2">
                  <c:v>0.10820491991115777</c:v>
                </c:pt>
                <c:pt idx="3">
                  <c:v>0.21637687955550602</c:v>
                </c:pt>
                <c:pt idx="4">
                  <c:v>0.21637687955550602</c:v>
                </c:pt>
                <c:pt idx="5">
                  <c:v>0.32448292870625173</c:v>
                </c:pt>
                <c:pt idx="6">
                  <c:v>0.43249013721357688</c:v>
                </c:pt>
                <c:pt idx="7">
                  <c:v>0.54036560503548059</c:v>
                </c:pt>
                <c:pt idx="8">
                  <c:v>0.64807647225945142</c:v>
                </c:pt>
                <c:pt idx="9">
                  <c:v>0.75558992911191436</c:v>
                </c:pt>
                <c:pt idx="10">
                  <c:v>0.86287322595240579</c:v>
                </c:pt>
                <c:pt idx="11">
                  <c:v>0.96989368324943137</c:v>
                </c:pt>
                <c:pt idx="12">
                  <c:v>1.0766187015349682</c:v>
                </c:pt>
                <c:pt idx="13">
                  <c:v>1.1830157713345779</c:v>
                </c:pt>
                <c:pt idx="14">
                  <c:v>1.2890524830701078</c:v>
                </c:pt>
                <c:pt idx="15">
                  <c:v>1.394696536931963</c:v>
                </c:pt>
                <c:pt idx="16">
                  <c:v>1.4999157527179399</c:v>
                </c:pt>
                <c:pt idx="17">
                  <c:v>1.6046780796356286</c:v>
                </c:pt>
                <c:pt idx="18">
                  <c:v>1.7089516060653949</c:v>
                </c:pt>
                <c:pt idx="19">
                  <c:v>1.812704569280968</c:v>
                </c:pt>
                <c:pt idx="20">
                  <c:v>1.9159053651246738</c:v>
                </c:pt>
                <c:pt idx="21">
                  <c:v>2.0185225576343711</c:v>
                </c:pt>
                <c:pt idx="22">
                  <c:v>2.1205248886191459</c:v>
                </c:pt>
                <c:pt idx="23">
                  <c:v>2.2218812871808615</c:v>
                </c:pt>
                <c:pt idx="24">
                  <c:v>2.3225608791786545</c:v>
                </c:pt>
                <c:pt idx="25">
                  <c:v>2.422532996633497</c:v>
                </c:pt>
              </c:numCache>
            </c:numRef>
          </c:xVal>
          <c:yVal>
            <c:numRef>
              <c:f>Ensemble!$V$32:$V$56</c:f>
              <c:numCache>
                <c:formatCode>General</c:formatCode>
                <c:ptCount val="25"/>
                <c:pt idx="0">
                  <c:v>2.0674486803519061</c:v>
                </c:pt>
                <c:pt idx="1">
                  <c:v>2.0747800586510263</c:v>
                </c:pt>
                <c:pt idx="2">
                  <c:v>2.2605083088954059</c:v>
                </c:pt>
                <c:pt idx="3">
                  <c:v>2.2727272727272729</c:v>
                </c:pt>
                <c:pt idx="4">
                  <c:v>2.2653958944281527</c:v>
                </c:pt>
                <c:pt idx="5">
                  <c:v>2.2776148582600197</c:v>
                </c:pt>
                <c:pt idx="6">
                  <c:v>2.3069403714565007</c:v>
                </c:pt>
                <c:pt idx="7">
                  <c:v>2.3313782991202348</c:v>
                </c:pt>
                <c:pt idx="8">
                  <c:v>2.3460410557184752</c:v>
                </c:pt>
                <c:pt idx="9">
                  <c:v>2.3778103616813295</c:v>
                </c:pt>
                <c:pt idx="10">
                  <c:v>2.3998044965786902</c:v>
                </c:pt>
                <c:pt idx="11">
                  <c:v>2.3949169110459434</c:v>
                </c:pt>
                <c:pt idx="12">
                  <c:v>2.4120234604105573</c:v>
                </c:pt>
                <c:pt idx="13">
                  <c:v>2.4413489736070382</c:v>
                </c:pt>
                <c:pt idx="14">
                  <c:v>2.446236559139785</c:v>
                </c:pt>
                <c:pt idx="15">
                  <c:v>2.4608993157380255</c:v>
                </c:pt>
                <c:pt idx="16">
                  <c:v>2.4731182795698925</c:v>
                </c:pt>
                <c:pt idx="17">
                  <c:v>2.4780058651026393</c:v>
                </c:pt>
                <c:pt idx="18">
                  <c:v>2.4951124144672532</c:v>
                </c:pt>
                <c:pt idx="19">
                  <c:v>2.5</c:v>
                </c:pt>
                <c:pt idx="20">
                  <c:v>2.5</c:v>
                </c:pt>
                <c:pt idx="21">
                  <c:v>2.5073313782991202</c:v>
                </c:pt>
                <c:pt idx="22">
                  <c:v>2.5171065493646139</c:v>
                </c:pt>
                <c:pt idx="23">
                  <c:v>2.5219941348973607</c:v>
                </c:pt>
                <c:pt idx="24">
                  <c:v>2.5195503421309873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69-4888-A205-CBC088015E4C}"/>
            </c:ext>
          </c:extLst>
        </c:ser>
        <c:ser>
          <c:idx val="2"/>
          <c:order val="2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222607581213248"/>
                  <c:y val="-1.3420552553683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Ensemble!$I$34:$I$63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0.10820491991115777</c:v>
                </c:pt>
                <c:pt idx="3">
                  <c:v>0.10820491991115777</c:v>
                </c:pt>
                <c:pt idx="4">
                  <c:v>0.21637687955550602</c:v>
                </c:pt>
                <c:pt idx="5">
                  <c:v>0.21637687955550602</c:v>
                </c:pt>
                <c:pt idx="6">
                  <c:v>0.32448292870625173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0.43249013721357688</c:v>
                </c:pt>
                <c:pt idx="10">
                  <c:v>0.54036560503548059</c:v>
                </c:pt>
                <c:pt idx="11">
                  <c:v>0.64807647225945142</c:v>
                </c:pt>
                <c:pt idx="12">
                  <c:v>0.75558992911191436</c:v>
                </c:pt>
                <c:pt idx="13">
                  <c:v>0.86287322595240579</c:v>
                </c:pt>
                <c:pt idx="14">
                  <c:v>0.96989368324943137</c:v>
                </c:pt>
                <c:pt idx="15">
                  <c:v>1.0766187015349682</c:v>
                </c:pt>
                <c:pt idx="16">
                  <c:v>1.1830157713345779</c:v>
                </c:pt>
                <c:pt idx="17">
                  <c:v>1.2890524830701078</c:v>
                </c:pt>
                <c:pt idx="18">
                  <c:v>1.394696536931963</c:v>
                </c:pt>
                <c:pt idx="19">
                  <c:v>1.4999157527179399</c:v>
                </c:pt>
                <c:pt idx="20">
                  <c:v>1.6046780796356286</c:v>
                </c:pt>
                <c:pt idx="21">
                  <c:v>1.7089516060653949</c:v>
                </c:pt>
                <c:pt idx="22">
                  <c:v>1.812704569280968</c:v>
                </c:pt>
                <c:pt idx="23">
                  <c:v>1.9159053651246738</c:v>
                </c:pt>
                <c:pt idx="24">
                  <c:v>2.0185225576343711</c:v>
                </c:pt>
                <c:pt idx="25">
                  <c:v>2.1205248886191459</c:v>
                </c:pt>
                <c:pt idx="26">
                  <c:v>2.2218812871808615</c:v>
                </c:pt>
                <c:pt idx="27">
                  <c:v>2.3225608791786545</c:v>
                </c:pt>
                <c:pt idx="28">
                  <c:v>2.422532996633497</c:v>
                </c:pt>
                <c:pt idx="29">
                  <c:v>2.5217671870699609</c:v>
                </c:pt>
              </c:numCache>
            </c:numRef>
          </c:xVal>
          <c:yVal>
            <c:numRef>
              <c:f>Ensemble!$W$34:$W$63</c:f>
              <c:numCache>
                <c:formatCode>General</c:formatCode>
                <c:ptCount val="30"/>
                <c:pt idx="0">
                  <c:v>1.2487781036168133</c:v>
                </c:pt>
                <c:pt idx="1">
                  <c:v>1.2365591397849462</c:v>
                </c:pt>
                <c:pt idx="2">
                  <c:v>1.2438905180840665</c:v>
                </c:pt>
                <c:pt idx="3">
                  <c:v>1.2536656891495601</c:v>
                </c:pt>
                <c:pt idx="4">
                  <c:v>1.2609970674486803</c:v>
                </c:pt>
                <c:pt idx="5">
                  <c:v>1.3514173998044965</c:v>
                </c:pt>
                <c:pt idx="6">
                  <c:v>1.3685239491691104</c:v>
                </c:pt>
                <c:pt idx="7">
                  <c:v>1.4076246334310851</c:v>
                </c:pt>
                <c:pt idx="8">
                  <c:v>1.424731182795699</c:v>
                </c:pt>
                <c:pt idx="9">
                  <c:v>1.4345063538611926</c:v>
                </c:pt>
                <c:pt idx="10">
                  <c:v>1.4393939393939394</c:v>
                </c:pt>
                <c:pt idx="11">
                  <c:v>1.4491691104594331</c:v>
                </c:pt>
                <c:pt idx="12">
                  <c:v>1.4589442815249267</c:v>
                </c:pt>
                <c:pt idx="13">
                  <c:v>1.4638318670576735</c:v>
                </c:pt>
                <c:pt idx="14">
                  <c:v>1.478494623655914</c:v>
                </c:pt>
                <c:pt idx="15">
                  <c:v>1.490713587487781</c:v>
                </c:pt>
                <c:pt idx="16">
                  <c:v>1.5004887585532747</c:v>
                </c:pt>
                <c:pt idx="17">
                  <c:v>1.5127077223851417</c:v>
                </c:pt>
                <c:pt idx="18">
                  <c:v>1.5175953079178885</c:v>
                </c:pt>
                <c:pt idx="19">
                  <c:v>1.5273704789833822</c:v>
                </c:pt>
                <c:pt idx="20">
                  <c:v>1.5395894428152492</c:v>
                </c:pt>
                <c:pt idx="21">
                  <c:v>1.5371456500488758</c:v>
                </c:pt>
                <c:pt idx="22">
                  <c:v>1.5493646138807429</c:v>
                </c:pt>
                <c:pt idx="23">
                  <c:v>1.5444770283479961</c:v>
                </c:pt>
                <c:pt idx="24">
                  <c:v>1.5518084066471163</c:v>
                </c:pt>
                <c:pt idx="25">
                  <c:v>1.5518084066471163</c:v>
                </c:pt>
                <c:pt idx="26">
                  <c:v>1.5542521994134897</c:v>
                </c:pt>
                <c:pt idx="27">
                  <c:v>1.5518084066471163</c:v>
                </c:pt>
                <c:pt idx="28">
                  <c:v>1.5542521994134897</c:v>
                </c:pt>
                <c:pt idx="29">
                  <c:v>1.5444770283479961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69-4888-A205-CBC088015E4C}"/>
            </c:ext>
          </c:extLst>
        </c:ser>
        <c:ser>
          <c:idx val="3"/>
          <c:order val="3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644410658245312E-2"/>
                  <c:y val="4.7679196860002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Ensemble!$M$33:$M$62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0.10820491991115777</c:v>
                </c:pt>
                <c:pt idx="3">
                  <c:v>0.10820491991115777</c:v>
                </c:pt>
                <c:pt idx="4">
                  <c:v>0.21637687955550602</c:v>
                </c:pt>
                <c:pt idx="5">
                  <c:v>0.21637687955550602</c:v>
                </c:pt>
                <c:pt idx="6">
                  <c:v>0.32448292870625173</c:v>
                </c:pt>
                <c:pt idx="7">
                  <c:v>0.32448292870625173</c:v>
                </c:pt>
                <c:pt idx="8">
                  <c:v>0.43249013721357688</c:v>
                </c:pt>
                <c:pt idx="9">
                  <c:v>0.43249013721357688</c:v>
                </c:pt>
                <c:pt idx="10">
                  <c:v>0.54036560503548059</c:v>
                </c:pt>
                <c:pt idx="11">
                  <c:v>0.64807647225945142</c:v>
                </c:pt>
                <c:pt idx="12">
                  <c:v>0.75558992911191436</c:v>
                </c:pt>
                <c:pt idx="13">
                  <c:v>0.86287322595240579</c:v>
                </c:pt>
                <c:pt idx="14">
                  <c:v>0.96989368324943137</c:v>
                </c:pt>
                <c:pt idx="15">
                  <c:v>1.0766187015349682</c:v>
                </c:pt>
                <c:pt idx="16">
                  <c:v>1.1830157713345779</c:v>
                </c:pt>
                <c:pt idx="17">
                  <c:v>1.2890524830701078</c:v>
                </c:pt>
                <c:pt idx="18">
                  <c:v>1.394696536931963</c:v>
                </c:pt>
                <c:pt idx="19">
                  <c:v>1.4999157527179399</c:v>
                </c:pt>
                <c:pt idx="20">
                  <c:v>1.6046780796356286</c:v>
                </c:pt>
                <c:pt idx="21">
                  <c:v>1.7089516060653949</c:v>
                </c:pt>
                <c:pt idx="22">
                  <c:v>1.812704569280968</c:v>
                </c:pt>
                <c:pt idx="23">
                  <c:v>1.9159053651246738</c:v>
                </c:pt>
                <c:pt idx="24">
                  <c:v>2.0185225576343711</c:v>
                </c:pt>
                <c:pt idx="25">
                  <c:v>2.1205248886191459</c:v>
                </c:pt>
                <c:pt idx="26">
                  <c:v>2.2218812871808615</c:v>
                </c:pt>
                <c:pt idx="27">
                  <c:v>2.3225608791786545</c:v>
                </c:pt>
                <c:pt idx="28">
                  <c:v>2.422532996633497</c:v>
                </c:pt>
                <c:pt idx="29">
                  <c:v>2.5217671870699609</c:v>
                </c:pt>
              </c:numCache>
            </c:numRef>
          </c:xVal>
          <c:yVal>
            <c:numRef>
              <c:f>Ensemble!$X$33:$X$62</c:f>
              <c:numCache>
                <c:formatCode>General</c:formatCode>
                <c:ptCount val="30"/>
                <c:pt idx="0">
                  <c:v>2.0576735092864125</c:v>
                </c:pt>
                <c:pt idx="1">
                  <c:v>2.0650048875855327</c:v>
                </c:pt>
                <c:pt idx="2">
                  <c:v>2.0625610948191593</c:v>
                </c:pt>
                <c:pt idx="3">
                  <c:v>2.0723362658846529</c:v>
                </c:pt>
                <c:pt idx="4">
                  <c:v>2.0698924731182795</c:v>
                </c:pt>
                <c:pt idx="5">
                  <c:v>2.2214076246334309</c:v>
                </c:pt>
                <c:pt idx="6">
                  <c:v>2.2116324535679373</c:v>
                </c:pt>
                <c:pt idx="7">
                  <c:v>2.2262952101661777</c:v>
                </c:pt>
                <c:pt idx="8">
                  <c:v>2.2311827956989245</c:v>
                </c:pt>
                <c:pt idx="9">
                  <c:v>2.2360703812316713</c:v>
                </c:pt>
                <c:pt idx="10">
                  <c:v>2.2507331378299122</c:v>
                </c:pt>
                <c:pt idx="11">
                  <c:v>2.2605083088954059</c:v>
                </c:pt>
                <c:pt idx="12">
                  <c:v>2.2653958944281527</c:v>
                </c:pt>
                <c:pt idx="13">
                  <c:v>2.2727272727272729</c:v>
                </c:pt>
                <c:pt idx="14">
                  <c:v>2.2727272727272729</c:v>
                </c:pt>
                <c:pt idx="15">
                  <c:v>2.2947214076246336</c:v>
                </c:pt>
                <c:pt idx="16">
                  <c:v>2.2996089931573804</c:v>
                </c:pt>
                <c:pt idx="17">
                  <c:v>2.3191593352883677</c:v>
                </c:pt>
                <c:pt idx="18">
                  <c:v>2.3362658846529816</c:v>
                </c:pt>
                <c:pt idx="19">
                  <c:v>2.3435972629521018</c:v>
                </c:pt>
                <c:pt idx="20">
                  <c:v>2.3484848484848486</c:v>
                </c:pt>
                <c:pt idx="21">
                  <c:v>2.3533724340175954</c:v>
                </c:pt>
                <c:pt idx="22">
                  <c:v>2.3680351906158359</c:v>
                </c:pt>
                <c:pt idx="23">
                  <c:v>2.3729227761485827</c:v>
                </c:pt>
                <c:pt idx="24">
                  <c:v>2.3826979472140764</c:v>
                </c:pt>
                <c:pt idx="25">
                  <c:v>2.3949169110459434</c:v>
                </c:pt>
                <c:pt idx="26">
                  <c:v>2.39247311827957</c:v>
                </c:pt>
                <c:pt idx="27">
                  <c:v>2.3851417399804498</c:v>
                </c:pt>
                <c:pt idx="28">
                  <c:v>2.3851417399804498</c:v>
                </c:pt>
                <c:pt idx="29">
                  <c:v>2.3851417399804498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69-4888-A205-CBC088015E4C}"/>
            </c:ext>
          </c:extLst>
        </c:ser>
        <c:ser>
          <c:idx val="4"/>
          <c:order val="4"/>
          <c:tx>
            <c:v>4B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72554544027785"/>
                  <c:y val="-3.0922101028345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Ensemble!$Q$32:$Q$59</c:f>
              <c:numCache>
                <c:formatCode>General</c:formatCode>
                <c:ptCount val="28"/>
                <c:pt idx="0">
                  <c:v>0</c:v>
                </c:pt>
                <c:pt idx="1">
                  <c:v>0.10820491991115777</c:v>
                </c:pt>
                <c:pt idx="2">
                  <c:v>0.10820491991115777</c:v>
                </c:pt>
                <c:pt idx="3">
                  <c:v>0.21637687955550602</c:v>
                </c:pt>
                <c:pt idx="4">
                  <c:v>0.21637687955550602</c:v>
                </c:pt>
                <c:pt idx="5">
                  <c:v>0.32448292870625173</c:v>
                </c:pt>
                <c:pt idx="6">
                  <c:v>0.32448292870625173</c:v>
                </c:pt>
                <c:pt idx="7">
                  <c:v>0.43249013721357688</c:v>
                </c:pt>
                <c:pt idx="8">
                  <c:v>0.54036560503548059</c:v>
                </c:pt>
                <c:pt idx="9">
                  <c:v>0.64807647225945142</c:v>
                </c:pt>
                <c:pt idx="10">
                  <c:v>0.75558992911191436</c:v>
                </c:pt>
                <c:pt idx="11">
                  <c:v>0.86287322595240579</c:v>
                </c:pt>
                <c:pt idx="12">
                  <c:v>0.96989368324943137</c:v>
                </c:pt>
                <c:pt idx="13">
                  <c:v>1.0766187015349682</c:v>
                </c:pt>
                <c:pt idx="14">
                  <c:v>1.1830157713345779</c:v>
                </c:pt>
                <c:pt idx="15">
                  <c:v>1.2890524830701078</c:v>
                </c:pt>
                <c:pt idx="16">
                  <c:v>1.394696536931963</c:v>
                </c:pt>
                <c:pt idx="17">
                  <c:v>1.4999157527179399</c:v>
                </c:pt>
                <c:pt idx="18">
                  <c:v>1.6046780796356286</c:v>
                </c:pt>
                <c:pt idx="19">
                  <c:v>1.7089516060653949</c:v>
                </c:pt>
                <c:pt idx="20">
                  <c:v>1.812704569280968</c:v>
                </c:pt>
                <c:pt idx="21">
                  <c:v>1.9159053651246738</c:v>
                </c:pt>
                <c:pt idx="22">
                  <c:v>2.0185225576343711</c:v>
                </c:pt>
                <c:pt idx="23">
                  <c:v>2.1205248886191459</c:v>
                </c:pt>
                <c:pt idx="24">
                  <c:v>2.2218812871808615</c:v>
                </c:pt>
                <c:pt idx="25">
                  <c:v>2.3225608791786545</c:v>
                </c:pt>
                <c:pt idx="26">
                  <c:v>2.422532996633497</c:v>
                </c:pt>
                <c:pt idx="27">
                  <c:v>2.5217671870699609</c:v>
                </c:pt>
              </c:numCache>
            </c:numRef>
          </c:xVal>
          <c:yVal>
            <c:numRef>
              <c:f>Ensemble!$Y$32:$Y$59</c:f>
              <c:numCache>
                <c:formatCode>General</c:formatCode>
                <c:ptCount val="28"/>
                <c:pt idx="0">
                  <c:v>4.2888563049853374</c:v>
                </c:pt>
                <c:pt idx="1">
                  <c:v>4.2033235581622677</c:v>
                </c:pt>
                <c:pt idx="2">
                  <c:v>4.2815249266862168</c:v>
                </c:pt>
                <c:pt idx="3">
                  <c:v>4.220430107526882</c:v>
                </c:pt>
                <c:pt idx="4">
                  <c:v>4.2986314760508311</c:v>
                </c:pt>
                <c:pt idx="5">
                  <c:v>4.2302052785923756</c:v>
                </c:pt>
                <c:pt idx="6">
                  <c:v>4.3132942326490715</c:v>
                </c:pt>
                <c:pt idx="7">
                  <c:v>4.3255131964809381</c:v>
                </c:pt>
                <c:pt idx="8">
                  <c:v>4.3352883675464318</c:v>
                </c:pt>
                <c:pt idx="9">
                  <c:v>4.3670576735092865</c:v>
                </c:pt>
                <c:pt idx="10">
                  <c:v>4.3719452590420333</c:v>
                </c:pt>
                <c:pt idx="11">
                  <c:v>4.3963831867057674</c:v>
                </c:pt>
                <c:pt idx="12">
                  <c:v>4.4183773216031277</c:v>
                </c:pt>
                <c:pt idx="13">
                  <c:v>4.4208211143695015</c:v>
                </c:pt>
                <c:pt idx="14">
                  <c:v>4.4403714565004888</c:v>
                </c:pt>
                <c:pt idx="15">
                  <c:v>4.4525904203323554</c:v>
                </c:pt>
                <c:pt idx="16">
                  <c:v>4.4721407624633427</c:v>
                </c:pt>
                <c:pt idx="17">
                  <c:v>4.4819159335288363</c:v>
                </c:pt>
                <c:pt idx="18">
                  <c:v>4.5112414467253181</c:v>
                </c:pt>
                <c:pt idx="19">
                  <c:v>4.4990224828934506</c:v>
                </c:pt>
                <c:pt idx="20">
                  <c:v>4.5161290322580649</c:v>
                </c:pt>
                <c:pt idx="21">
                  <c:v>4.5210166177908118</c:v>
                </c:pt>
                <c:pt idx="22">
                  <c:v>4.5454545454545459</c:v>
                </c:pt>
                <c:pt idx="23">
                  <c:v>4.5259042033235586</c:v>
                </c:pt>
                <c:pt idx="24">
                  <c:v>4.5576735092864125</c:v>
                </c:pt>
                <c:pt idx="25">
                  <c:v>4.5625610948191593</c:v>
                </c:pt>
                <c:pt idx="26">
                  <c:v>4.5332355816226784</c:v>
                </c:pt>
                <c:pt idx="27">
                  <c:v>4.5332355816226784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69-4888-A205-CBC08801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345984"/>
        <c:axId val="508365184"/>
      </c:scatterChart>
      <c:valAx>
        <c:axId val="50834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Déformation</a:t>
                </a:r>
                <a:r>
                  <a:rPr lang="es-ES" baseline="0"/>
                  <a:t> selon z (cm)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365184"/>
        <c:crosses val="autoZero"/>
        <c:crossBetween val="midCat"/>
      </c:valAx>
      <c:valAx>
        <c:axId val="5083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Tension</a:t>
                </a:r>
                <a:r>
                  <a:rPr lang="es-ES" baseline="0"/>
                  <a:t> mesurée (v)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34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593725</xdr:colOff>
      <xdr:row>2</xdr:row>
      <xdr:rowOff>107950</xdr:rowOff>
    </xdr:from>
    <xdr:to>
      <xdr:col>7</xdr:col>
      <xdr:colOff>593725</xdr:colOff>
      <xdr:row>17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73245D-8284-1158-3723-ECCD60BC5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</xdr:row>
      <xdr:rowOff>114300</xdr:rowOff>
    </xdr:from>
    <xdr:to>
      <xdr:col>14</xdr:col>
      <xdr:colOff>123825</xdr:colOff>
      <xdr:row>17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A95006-EEB8-1777-EB5A-D511058F0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6</xdr:row>
      <xdr:rowOff>146050</xdr:rowOff>
    </xdr:from>
    <xdr:to>
      <xdr:col>8</xdr:col>
      <xdr:colOff>546100</xdr:colOff>
      <xdr:row>21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858CAC-8A22-4C65-BF10-EFC011D98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733425</xdr:colOff>
      <xdr:row>6</xdr:row>
      <xdr:rowOff>120650</xdr:rowOff>
    </xdr:from>
    <xdr:to>
      <xdr:col>14</xdr:col>
      <xdr:colOff>733425</xdr:colOff>
      <xdr:row>21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257B22-B3D2-B44B-A427-505FB7737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5</xdr:row>
      <xdr:rowOff>76200</xdr:rowOff>
    </xdr:from>
    <xdr:to>
      <xdr:col>7</xdr:col>
      <xdr:colOff>215900</xdr:colOff>
      <xdr:row>20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407851-228A-43E2-BCAD-5766ADBDE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365125</xdr:colOff>
      <xdr:row>5</xdr:row>
      <xdr:rowOff>31750</xdr:rowOff>
    </xdr:from>
    <xdr:to>
      <xdr:col>13</xdr:col>
      <xdr:colOff>365125</xdr:colOff>
      <xdr:row>20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E23AFD-A726-97FF-9C52-660478A72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</xdr:colOff>
      <xdr:row>5</xdr:row>
      <xdr:rowOff>50800</xdr:rowOff>
    </xdr:from>
    <xdr:to>
      <xdr:col>10</xdr:col>
      <xdr:colOff>53975</xdr:colOff>
      <xdr:row>20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801B23-58E0-BCD0-E0AF-5563B8BAF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206375</xdr:colOff>
      <xdr:row>5</xdr:row>
      <xdr:rowOff>50800</xdr:rowOff>
    </xdr:from>
    <xdr:to>
      <xdr:col>15</xdr:col>
      <xdr:colOff>968375</xdr:colOff>
      <xdr:row>20</xdr:row>
      <xdr:rowOff>31750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E81E4C-E8E7-81D1-2FE8-F1D50C4F7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282575</xdr:colOff>
      <xdr:row>7</xdr:row>
      <xdr:rowOff>44450</xdr:rowOff>
    </xdr:from>
    <xdr:to>
      <xdr:col>8</xdr:col>
      <xdr:colOff>282575</xdr:colOff>
      <xdr:row>22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513CA6-1FE9-A53C-1675-DBF0AC337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625475</xdr:colOff>
      <xdr:row>4</xdr:row>
      <xdr:rowOff>88900</xdr:rowOff>
    </xdr:from>
    <xdr:to>
      <xdr:col>14</xdr:col>
      <xdr:colOff>625475</xdr:colOff>
      <xdr:row>19</xdr:row>
      <xdr:rowOff>69850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95E392-1F51-271F-1A27-E3F26B7AD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672448</xdr:colOff>
      <xdr:row>4</xdr:row>
      <xdr:rowOff>25994</xdr:rowOff>
    </xdr:from>
    <xdr:to>
      <xdr:col>6</xdr:col>
      <xdr:colOff>345511</xdr:colOff>
      <xdr:row>21</xdr:row>
      <xdr:rowOff>14082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0DB21C-0F9E-9235-1672-5A376F55E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435827</xdr:colOff>
      <xdr:row>4</xdr:row>
      <xdr:rowOff>28087</xdr:rowOff>
    </xdr:from>
    <xdr:to>
      <xdr:col>12</xdr:col>
      <xdr:colOff>387874</xdr:colOff>
      <xdr:row>21</xdr:row>
      <xdr:rowOff>28865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8E339CA-6926-4D68-BCD4-0EBFD2E29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425738</xdr:colOff>
      <xdr:row>21</xdr:row>
      <xdr:rowOff>173180</xdr:rowOff>
    </xdr:from>
    <xdr:to>
      <xdr:col>13</xdr:col>
      <xdr:colOff>165965</xdr:colOff>
      <xdr:row>38</xdr:row>
      <xdr:rowOff>187611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3861C04-F900-4ABB-ACED-0B6899DED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109681</xdr:colOff>
      <xdr:row>40</xdr:row>
      <xdr:rowOff>49935</xdr:rowOff>
    </xdr:from>
    <xdr:to>
      <xdr:col>12</xdr:col>
      <xdr:colOff>1573068</xdr:colOff>
      <xdr:row>56</xdr:row>
      <xdr:rowOff>79375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9CDBBB3-7B3E-51C8-76D9-8D2B6D048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\Desktop\Asssemblage_composants_2\A_courbes_relative_resistance.xlsx" TargetMode="External"/><Relationship Id="rId1" Type="http://schemas.openxmlformats.org/officeDocument/2006/relationships/externalLinkPath" Target="A_courbes_relative_resis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31">
          <cell r="A31">
            <v>0</v>
          </cell>
        </row>
        <row r="32">
          <cell r="A32">
            <v>0</v>
          </cell>
        </row>
        <row r="33">
          <cell r="A33">
            <v>0.10820491991115777</v>
          </cell>
        </row>
        <row r="34">
          <cell r="A34">
            <v>0.10820491991115777</v>
          </cell>
        </row>
        <row r="35">
          <cell r="A35">
            <v>0.21637687955550602</v>
          </cell>
        </row>
        <row r="36">
          <cell r="A36">
            <v>0.21637687955550602</v>
          </cell>
        </row>
        <row r="37">
          <cell r="A37">
            <v>0.32448292870625173</v>
          </cell>
        </row>
        <row r="38">
          <cell r="A38">
            <v>0.32448292870625173</v>
          </cell>
        </row>
        <row r="39">
          <cell r="A39">
            <v>0.43249013721357688</v>
          </cell>
        </row>
        <row r="40">
          <cell r="A40">
            <v>0.54036560503548059</v>
          </cell>
        </row>
        <row r="41">
          <cell r="A41">
            <v>0.64807647225945142</v>
          </cell>
        </row>
        <row r="42">
          <cell r="A42">
            <v>0.75558992911191436</v>
          </cell>
        </row>
        <row r="43">
          <cell r="A43">
            <v>0.86287322595240579</v>
          </cell>
        </row>
        <row r="44">
          <cell r="A44">
            <v>0.96989368324943137</v>
          </cell>
        </row>
        <row r="45">
          <cell r="A45">
            <v>1.0766187015349682</v>
          </cell>
        </row>
        <row r="46">
          <cell r="A46">
            <v>1.1830157713345779</v>
          </cell>
        </row>
        <row r="47">
          <cell r="A47">
            <v>1.2890524830701078</v>
          </cell>
        </row>
        <row r="48">
          <cell r="A48">
            <v>1.394696536931963</v>
          </cell>
        </row>
        <row r="49">
          <cell r="A49">
            <v>1.4999157527179399</v>
          </cell>
        </row>
        <row r="50">
          <cell r="A50">
            <v>1.6046780796356286</v>
          </cell>
        </row>
        <row r="51">
          <cell r="A51">
            <v>1.7089516060653949</v>
          </cell>
        </row>
        <row r="52">
          <cell r="A52">
            <v>1.812704569280968</v>
          </cell>
        </row>
        <row r="53">
          <cell r="A53">
            <v>1.9159053651246738</v>
          </cell>
        </row>
        <row r="54">
          <cell r="A54">
            <v>2.0185225576343711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opLeftCell="J1" workbookViewId="0">
      <selection activeCell="S1" sqref="S1:S2"/>
    </sheetView>
  </sheetViews>
  <sheetFormatPr baseColWidth="10" defaultRowHeight="14.5" x14ac:dyDescent="0.35"/>
  <cols>
    <col min="15" max="15" width="25.1796875" customWidth="1"/>
    <col min="16" max="16" width="18.08984375" customWidth="1"/>
    <col min="19" max="19" width="21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5</v>
      </c>
      <c r="O1" t="s">
        <v>7</v>
      </c>
      <c r="P1" t="s">
        <v>8</v>
      </c>
      <c r="Q1" t="s">
        <v>13</v>
      </c>
      <c r="S1" t="s">
        <v>19</v>
      </c>
    </row>
    <row r="2" spans="1:19" x14ac:dyDescent="0.35">
      <c r="A2">
        <v>19</v>
      </c>
      <c r="B2">
        <v>19</v>
      </c>
      <c r="C2">
        <f>6.2*(SIN((24-B2)*PI()/180))</f>
        <v>0.54036560503548059</v>
      </c>
      <c r="D2">
        <v>212</v>
      </c>
      <c r="E2">
        <f>(((1+100000/($G$2*31500/255))*100000*5/(D2*5/1023))-110000)/1000000</f>
        <v>1.9044429469901165</v>
      </c>
      <c r="G2">
        <v>255</v>
      </c>
      <c r="I2">
        <v>19</v>
      </c>
      <c r="J2">
        <v>19</v>
      </c>
      <c r="K2">
        <f>6.2*(SIN((24-J2)*PI()/180))</f>
        <v>0.54036560503548059</v>
      </c>
      <c r="L2">
        <v>199</v>
      </c>
      <c r="M2">
        <f>(((1+100000/($G$2*31500/255))*100000*5/(L2*5/1023))-110000)/1000000</f>
        <v>2.0360397224216316</v>
      </c>
      <c r="O2">
        <f>ABS((C2+K2)/2)</f>
        <v>0.54036560503548059</v>
      </c>
      <c r="P2">
        <f>(M2+E2)/2</f>
        <v>1.970241334705874</v>
      </c>
      <c r="Q2">
        <f>(P2-$G$5)/$G$5 *100</f>
        <v>0.51495301442285646</v>
      </c>
      <c r="S2">
        <f>(L2+D2)/2 * 5 / 1023</f>
        <v>1.0043988269794721</v>
      </c>
    </row>
    <row r="3" spans="1:19" x14ac:dyDescent="0.35">
      <c r="A3">
        <v>20</v>
      </c>
      <c r="B3">
        <v>20</v>
      </c>
      <c r="C3">
        <f t="shared" ref="C3:C60" si="0">6.2*(SIN((24-B3)*PI()/180))</f>
        <v>0.43249013721357688</v>
      </c>
      <c r="D3">
        <v>212</v>
      </c>
      <c r="E3">
        <f t="shared" ref="E3:E60" si="1">(((1+100000/($G$2*31500/255))*100000*5/(D3*5/1023))-110000)/1000000</f>
        <v>1.9044429469901165</v>
      </c>
      <c r="I3">
        <v>20</v>
      </c>
      <c r="J3">
        <v>20</v>
      </c>
      <c r="K3">
        <f t="shared" ref="K3:K60" si="2">6.2*(SIN((24-J3)*PI()/180))</f>
        <v>0.43249013721357688</v>
      </c>
      <c r="L3">
        <v>198</v>
      </c>
      <c r="M3">
        <f t="shared" ref="M3:M60" si="3">(((1+100000/($G$2*31500/255))*100000*5/(L3*5/1023))-110000)/1000000</f>
        <v>2.0468783068783063</v>
      </c>
      <c r="O3">
        <f t="shared" ref="O3:O60" si="4">ABS((C3+K3)/2)</f>
        <v>0.43249013721357688</v>
      </c>
      <c r="P3">
        <f t="shared" ref="P3:P60" si="5">(M3+E3)/2</f>
        <v>1.9756606269342114</v>
      </c>
      <c r="Q3">
        <f t="shared" ref="Q3:Q60" si="6">(P3-$G$5)/$G$5 *100</f>
        <v>0.79142671036431111</v>
      </c>
      <c r="S3">
        <f t="shared" ref="S3:S60" si="7">(L3+D3)/2 * 5 / 1023</f>
        <v>1.0019550342130987</v>
      </c>
    </row>
    <row r="4" spans="1:19" x14ac:dyDescent="0.35">
      <c r="A4">
        <v>21</v>
      </c>
      <c r="B4">
        <v>21</v>
      </c>
      <c r="C4">
        <f t="shared" si="0"/>
        <v>0.32448292870625173</v>
      </c>
      <c r="D4">
        <v>210</v>
      </c>
      <c r="E4">
        <f t="shared" si="1"/>
        <v>1.9236281179138319</v>
      </c>
      <c r="G4" t="s">
        <v>12</v>
      </c>
      <c r="I4">
        <v>21</v>
      </c>
      <c r="J4">
        <v>21</v>
      </c>
      <c r="K4">
        <f t="shared" si="2"/>
        <v>0.32448292870625173</v>
      </c>
      <c r="L4">
        <v>199</v>
      </c>
      <c r="M4">
        <f t="shared" si="3"/>
        <v>2.0360397224216316</v>
      </c>
      <c r="O4">
        <f t="shared" si="4"/>
        <v>0.32448292870625173</v>
      </c>
      <c r="P4">
        <f t="shared" si="5"/>
        <v>1.9798339201677317</v>
      </c>
      <c r="Q4">
        <f t="shared" si="6"/>
        <v>1.0043338126027925</v>
      </c>
      <c r="S4">
        <f t="shared" si="7"/>
        <v>0.99951124144672532</v>
      </c>
    </row>
    <row r="5" spans="1:19" x14ac:dyDescent="0.35">
      <c r="A5">
        <v>22</v>
      </c>
      <c r="B5">
        <v>22</v>
      </c>
      <c r="C5">
        <f t="shared" si="0"/>
        <v>0.21637687955550602</v>
      </c>
      <c r="D5">
        <v>209</v>
      </c>
      <c r="E5">
        <f t="shared" si="1"/>
        <v>1.9333583959899747</v>
      </c>
      <c r="G5">
        <f>P36</f>
        <v>1.9601474960876366</v>
      </c>
      <c r="I5">
        <v>22</v>
      </c>
      <c r="J5">
        <v>22</v>
      </c>
      <c r="K5">
        <f t="shared" si="2"/>
        <v>0.21637687955550602</v>
      </c>
      <c r="L5">
        <v>197</v>
      </c>
      <c r="M5">
        <f t="shared" si="3"/>
        <v>2.0578269277254044</v>
      </c>
      <c r="O5">
        <f t="shared" si="4"/>
        <v>0.21637687955550602</v>
      </c>
      <c r="P5">
        <f t="shared" si="5"/>
        <v>1.9955926618576896</v>
      </c>
      <c r="Q5">
        <f t="shared" si="6"/>
        <v>1.8082907455076656</v>
      </c>
      <c r="S5">
        <f t="shared" si="7"/>
        <v>0.99217986314760509</v>
      </c>
    </row>
    <row r="6" spans="1:19" x14ac:dyDescent="0.35">
      <c r="A6">
        <v>23</v>
      </c>
      <c r="B6">
        <v>23</v>
      </c>
      <c r="C6">
        <f t="shared" si="0"/>
        <v>0.10820491991115777</v>
      </c>
      <c r="D6">
        <v>207</v>
      </c>
      <c r="E6">
        <f t="shared" si="1"/>
        <v>1.9531009891879454</v>
      </c>
      <c r="I6">
        <v>23</v>
      </c>
      <c r="J6">
        <v>23</v>
      </c>
      <c r="K6">
        <f t="shared" si="2"/>
        <v>0.10820491991115777</v>
      </c>
      <c r="L6">
        <v>196</v>
      </c>
      <c r="M6">
        <f t="shared" si="3"/>
        <v>2.0688872691933913</v>
      </c>
      <c r="O6">
        <f t="shared" si="4"/>
        <v>0.10820491991115777</v>
      </c>
      <c r="P6">
        <f t="shared" si="5"/>
        <v>2.0109941291906681</v>
      </c>
      <c r="Q6">
        <f t="shared" si="6"/>
        <v>2.5940207665249182</v>
      </c>
      <c r="S6">
        <f t="shared" si="7"/>
        <v>0.98484848484848486</v>
      </c>
    </row>
    <row r="7" spans="1:19" x14ac:dyDescent="0.35">
      <c r="A7">
        <v>24</v>
      </c>
      <c r="B7">
        <v>24</v>
      </c>
      <c r="C7">
        <f t="shared" si="0"/>
        <v>0</v>
      </c>
      <c r="D7">
        <v>207</v>
      </c>
      <c r="E7">
        <f t="shared" si="1"/>
        <v>1.9531009891879454</v>
      </c>
      <c r="I7">
        <v>24</v>
      </c>
      <c r="J7">
        <v>24</v>
      </c>
      <c r="K7">
        <f t="shared" si="2"/>
        <v>0</v>
      </c>
      <c r="L7">
        <v>196</v>
      </c>
      <c r="M7">
        <f t="shared" si="3"/>
        <v>2.0688872691933913</v>
      </c>
      <c r="O7">
        <f t="shared" si="4"/>
        <v>0</v>
      </c>
      <c r="P7">
        <f t="shared" si="5"/>
        <v>2.0109941291906681</v>
      </c>
      <c r="Q7">
        <f t="shared" si="6"/>
        <v>2.5940207665249182</v>
      </c>
      <c r="S7">
        <f t="shared" si="7"/>
        <v>0.98484848484848486</v>
      </c>
    </row>
    <row r="8" spans="1:19" x14ac:dyDescent="0.35">
      <c r="A8">
        <v>25</v>
      </c>
      <c r="B8">
        <v>25</v>
      </c>
      <c r="C8">
        <f t="shared" si="0"/>
        <v>-0.10820491991115777</v>
      </c>
      <c r="D8">
        <v>207</v>
      </c>
      <c r="E8">
        <f t="shared" si="1"/>
        <v>1.9531009891879454</v>
      </c>
      <c r="I8">
        <v>25</v>
      </c>
      <c r="J8">
        <v>25</v>
      </c>
      <c r="K8">
        <f t="shared" si="2"/>
        <v>-0.10820491991115777</v>
      </c>
      <c r="L8">
        <v>197</v>
      </c>
      <c r="M8">
        <f t="shared" si="3"/>
        <v>2.0578269277254044</v>
      </c>
      <c r="O8">
        <f t="shared" si="4"/>
        <v>0.10820491991115777</v>
      </c>
      <c r="P8">
        <f t="shared" si="5"/>
        <v>2.0054639584566747</v>
      </c>
      <c r="Q8">
        <f t="shared" si="6"/>
        <v>2.3118904296481584</v>
      </c>
      <c r="S8">
        <f t="shared" si="7"/>
        <v>0.98729227761485827</v>
      </c>
    </row>
    <row r="9" spans="1:19" x14ac:dyDescent="0.35">
      <c r="A9">
        <v>26</v>
      </c>
      <c r="B9">
        <v>26</v>
      </c>
      <c r="C9">
        <f t="shared" si="0"/>
        <v>-0.21637687955550602</v>
      </c>
      <c r="D9">
        <v>203</v>
      </c>
      <c r="E9">
        <f t="shared" si="1"/>
        <v>1.9937532254281021</v>
      </c>
      <c r="I9">
        <v>26</v>
      </c>
      <c r="J9">
        <v>26</v>
      </c>
      <c r="K9">
        <f t="shared" si="2"/>
        <v>-0.21637687955550602</v>
      </c>
      <c r="L9">
        <v>191</v>
      </c>
      <c r="M9">
        <f t="shared" si="3"/>
        <v>2.1259262029419093</v>
      </c>
      <c r="O9">
        <f t="shared" si="4"/>
        <v>0.21637687955550602</v>
      </c>
      <c r="P9">
        <f t="shared" si="5"/>
        <v>2.0598397141850056</v>
      </c>
      <c r="Q9">
        <f t="shared" si="6"/>
        <v>5.0859549241243318</v>
      </c>
      <c r="S9">
        <f t="shared" si="7"/>
        <v>0.96285434995112418</v>
      </c>
    </row>
    <row r="10" spans="1:19" x14ac:dyDescent="0.35">
      <c r="A10">
        <v>27</v>
      </c>
      <c r="B10">
        <v>27</v>
      </c>
      <c r="C10">
        <f t="shared" si="0"/>
        <v>-0.32448292870625173</v>
      </c>
      <c r="D10">
        <v>202</v>
      </c>
      <c r="E10">
        <f t="shared" si="1"/>
        <v>2.0041678453559637</v>
      </c>
      <c r="I10">
        <v>27</v>
      </c>
      <c r="J10">
        <v>27</v>
      </c>
      <c r="K10">
        <f t="shared" si="2"/>
        <v>-0.32448292870625173</v>
      </c>
      <c r="L10">
        <v>194</v>
      </c>
      <c r="M10">
        <f t="shared" si="3"/>
        <v>2.0913500245459007</v>
      </c>
      <c r="O10">
        <f t="shared" si="4"/>
        <v>0.32448292870625173</v>
      </c>
      <c r="P10">
        <f t="shared" si="5"/>
        <v>2.0477589349509322</v>
      </c>
      <c r="Q10">
        <f t="shared" si="6"/>
        <v>4.4696350166588967</v>
      </c>
      <c r="S10">
        <f t="shared" si="7"/>
        <v>0.967741935483871</v>
      </c>
    </row>
    <row r="11" spans="1:19" x14ac:dyDescent="0.35">
      <c r="A11">
        <v>28</v>
      </c>
      <c r="B11">
        <v>28</v>
      </c>
      <c r="C11">
        <f t="shared" si="0"/>
        <v>-0.43249013721357688</v>
      </c>
      <c r="D11">
        <v>204</v>
      </c>
      <c r="E11">
        <f t="shared" si="1"/>
        <v>1.9834407096171798</v>
      </c>
      <c r="I11">
        <v>28</v>
      </c>
      <c r="J11">
        <v>28</v>
      </c>
      <c r="K11">
        <f t="shared" si="2"/>
        <v>-0.43249013721357688</v>
      </c>
      <c r="L11">
        <v>189</v>
      </c>
      <c r="M11">
        <f t="shared" si="3"/>
        <v>2.1495867976820358</v>
      </c>
      <c r="O11">
        <f t="shared" si="4"/>
        <v>0.43249013721357688</v>
      </c>
      <c r="P11">
        <f t="shared" si="5"/>
        <v>2.0665137536496077</v>
      </c>
      <c r="Q11">
        <f t="shared" si="6"/>
        <v>5.4264415190322746</v>
      </c>
      <c r="S11">
        <f t="shared" si="7"/>
        <v>0.96041055718475077</v>
      </c>
    </row>
    <row r="12" spans="1:19" x14ac:dyDescent="0.35">
      <c r="A12">
        <v>29</v>
      </c>
      <c r="B12">
        <v>29</v>
      </c>
      <c r="C12">
        <f t="shared" si="0"/>
        <v>-0.54036560503548059</v>
      </c>
      <c r="D12">
        <v>197</v>
      </c>
      <c r="E12">
        <f t="shared" si="1"/>
        <v>2.0578269277254044</v>
      </c>
      <c r="I12">
        <v>29</v>
      </c>
      <c r="J12">
        <v>29</v>
      </c>
      <c r="K12">
        <f t="shared" si="2"/>
        <v>-0.54036560503548059</v>
      </c>
      <c r="L12">
        <v>189</v>
      </c>
      <c r="M12">
        <f t="shared" si="3"/>
        <v>2.1495867976820358</v>
      </c>
      <c r="O12">
        <f t="shared" si="4"/>
        <v>0.54036560503548059</v>
      </c>
      <c r="P12">
        <f t="shared" si="5"/>
        <v>2.1037068627037199</v>
      </c>
      <c r="Q12">
        <f t="shared" si="6"/>
        <v>7.3239063337132082</v>
      </c>
      <c r="S12">
        <f t="shared" si="7"/>
        <v>0.9433040078201369</v>
      </c>
    </row>
    <row r="13" spans="1:19" x14ac:dyDescent="0.35">
      <c r="A13">
        <v>30</v>
      </c>
      <c r="B13">
        <v>30</v>
      </c>
      <c r="C13">
        <f t="shared" si="0"/>
        <v>-0.64807647225945142</v>
      </c>
      <c r="D13">
        <v>199</v>
      </c>
      <c r="E13">
        <f t="shared" si="1"/>
        <v>2.0360397224216316</v>
      </c>
      <c r="I13">
        <v>30</v>
      </c>
      <c r="J13">
        <v>30</v>
      </c>
      <c r="K13">
        <f t="shared" si="2"/>
        <v>-0.64807647225945142</v>
      </c>
      <c r="L13">
        <v>189</v>
      </c>
      <c r="M13">
        <f t="shared" si="3"/>
        <v>2.1495867976820358</v>
      </c>
      <c r="O13">
        <f t="shared" si="4"/>
        <v>0.64807647225945142</v>
      </c>
      <c r="P13">
        <f t="shared" si="5"/>
        <v>2.0928132600518339</v>
      </c>
      <c r="Q13">
        <f t="shared" si="6"/>
        <v>6.7681521022776083</v>
      </c>
      <c r="S13">
        <f t="shared" si="7"/>
        <v>0.94819159335288372</v>
      </c>
    </row>
    <row r="14" spans="1:19" x14ac:dyDescent="0.35">
      <c r="A14">
        <v>31</v>
      </c>
      <c r="B14">
        <v>31</v>
      </c>
      <c r="C14">
        <f t="shared" si="0"/>
        <v>-0.75558992911191436</v>
      </c>
      <c r="D14">
        <v>197</v>
      </c>
      <c r="E14">
        <f t="shared" si="1"/>
        <v>2.0578269277254044</v>
      </c>
      <c r="I14">
        <v>31</v>
      </c>
      <c r="J14">
        <v>31</v>
      </c>
      <c r="K14">
        <f t="shared" si="2"/>
        <v>-0.75558992911191436</v>
      </c>
      <c r="L14">
        <v>186</v>
      </c>
      <c r="M14">
        <f t="shared" si="3"/>
        <v>2.186031746031746</v>
      </c>
      <c r="O14">
        <f t="shared" si="4"/>
        <v>0.75558992911191436</v>
      </c>
      <c r="P14">
        <f t="shared" si="5"/>
        <v>2.1219293368785754</v>
      </c>
      <c r="Q14">
        <f t="shared" si="6"/>
        <v>8.2535544449510994</v>
      </c>
      <c r="S14">
        <f t="shared" si="7"/>
        <v>0.93597262952101656</v>
      </c>
    </row>
    <row r="15" spans="1:19" x14ac:dyDescent="0.35">
      <c r="A15">
        <v>32</v>
      </c>
      <c r="B15">
        <v>32</v>
      </c>
      <c r="C15">
        <f t="shared" si="0"/>
        <v>-0.86287322595240579</v>
      </c>
      <c r="D15">
        <v>194</v>
      </c>
      <c r="E15">
        <f t="shared" si="1"/>
        <v>2.0913500245459007</v>
      </c>
      <c r="I15">
        <v>32</v>
      </c>
      <c r="J15">
        <v>32</v>
      </c>
      <c r="K15">
        <f t="shared" si="2"/>
        <v>-0.86287322595240579</v>
      </c>
      <c r="L15">
        <v>190</v>
      </c>
      <c r="M15">
        <f t="shared" si="3"/>
        <v>2.1376942355889721</v>
      </c>
      <c r="O15">
        <f t="shared" si="4"/>
        <v>0.86287322595240579</v>
      </c>
      <c r="P15">
        <f t="shared" si="5"/>
        <v>2.1145221300674364</v>
      </c>
      <c r="Q15">
        <f t="shared" si="6"/>
        <v>7.875664167514147</v>
      </c>
      <c r="S15">
        <f t="shared" si="7"/>
        <v>0.93841642228739008</v>
      </c>
    </row>
    <row r="16" spans="1:19" x14ac:dyDescent="0.35">
      <c r="A16">
        <v>33</v>
      </c>
      <c r="B16">
        <v>33</v>
      </c>
      <c r="C16">
        <f t="shared" si="0"/>
        <v>-0.96989368324943137</v>
      </c>
      <c r="D16">
        <v>193</v>
      </c>
      <c r="E16">
        <f t="shared" si="1"/>
        <v>2.1027559832223037</v>
      </c>
      <c r="I16">
        <v>33</v>
      </c>
      <c r="J16">
        <v>33</v>
      </c>
      <c r="K16">
        <f t="shared" si="2"/>
        <v>-0.96989368324943137</v>
      </c>
      <c r="L16">
        <v>187</v>
      </c>
      <c r="M16">
        <f t="shared" si="3"/>
        <v>2.1737535014005602</v>
      </c>
      <c r="O16">
        <f t="shared" si="4"/>
        <v>0.96989368324943137</v>
      </c>
      <c r="P16">
        <f t="shared" si="5"/>
        <v>2.1382547423114318</v>
      </c>
      <c r="Q16">
        <f t="shared" si="6"/>
        <v>9.086420617799881</v>
      </c>
      <c r="S16">
        <f t="shared" si="7"/>
        <v>0.92864125122189634</v>
      </c>
    </row>
    <row r="17" spans="1:19" x14ac:dyDescent="0.35">
      <c r="A17">
        <v>34</v>
      </c>
      <c r="B17">
        <v>34</v>
      </c>
      <c r="C17">
        <f t="shared" si="0"/>
        <v>-1.0766187015349682</v>
      </c>
      <c r="D17">
        <v>193</v>
      </c>
      <c r="E17">
        <f t="shared" si="1"/>
        <v>2.1027559832223037</v>
      </c>
      <c r="I17">
        <v>34</v>
      </c>
      <c r="J17">
        <v>34</v>
      </c>
      <c r="K17">
        <f t="shared" si="2"/>
        <v>-1.0766187015349682</v>
      </c>
      <c r="L17">
        <v>188</v>
      </c>
      <c r="M17">
        <f t="shared" si="3"/>
        <v>2.1616058763931099</v>
      </c>
      <c r="O17">
        <f t="shared" si="4"/>
        <v>1.0766187015349682</v>
      </c>
      <c r="P17">
        <f t="shared" si="5"/>
        <v>2.1321809298077068</v>
      </c>
      <c r="Q17">
        <f t="shared" si="6"/>
        <v>8.7765555430619848</v>
      </c>
      <c r="S17">
        <f t="shared" si="7"/>
        <v>0.93108504398826974</v>
      </c>
    </row>
    <row r="18" spans="1:19" x14ac:dyDescent="0.35">
      <c r="A18">
        <v>35</v>
      </c>
      <c r="B18">
        <v>35</v>
      </c>
      <c r="C18">
        <f t="shared" si="0"/>
        <v>-1.1830157713345779</v>
      </c>
      <c r="D18">
        <v>195</v>
      </c>
      <c r="E18">
        <f t="shared" si="1"/>
        <v>2.0800610500610492</v>
      </c>
      <c r="I18">
        <v>35</v>
      </c>
      <c r="J18">
        <v>35</v>
      </c>
      <c r="K18">
        <f t="shared" si="2"/>
        <v>-1.1830157713345779</v>
      </c>
      <c r="L18">
        <v>187</v>
      </c>
      <c r="M18">
        <f t="shared" si="3"/>
        <v>2.1737535014005602</v>
      </c>
      <c r="O18">
        <f t="shared" si="4"/>
        <v>1.1830157713345779</v>
      </c>
      <c r="P18">
        <f t="shared" si="5"/>
        <v>2.1269072757308045</v>
      </c>
      <c r="Q18">
        <f t="shared" si="6"/>
        <v>8.5075118059234143</v>
      </c>
      <c r="S18">
        <f t="shared" si="7"/>
        <v>0.93352883675464315</v>
      </c>
    </row>
    <row r="19" spans="1:19" x14ac:dyDescent="0.35">
      <c r="A19">
        <v>36</v>
      </c>
      <c r="B19">
        <v>36</v>
      </c>
      <c r="C19">
        <f t="shared" si="0"/>
        <v>-1.2890524830701078</v>
      </c>
      <c r="D19">
        <v>193</v>
      </c>
      <c r="E19">
        <f>(((1+100000/($G$2*31500/255))*100000*5/(D19*5/1023))-110000)/1000000</f>
        <v>2.1027559832223037</v>
      </c>
      <c r="I19">
        <v>36</v>
      </c>
      <c r="J19">
        <v>36</v>
      </c>
      <c r="K19">
        <f t="shared" si="2"/>
        <v>-1.2890524830701078</v>
      </c>
      <c r="L19">
        <v>184</v>
      </c>
      <c r="M19">
        <f t="shared" si="3"/>
        <v>2.2109886128364389</v>
      </c>
      <c r="O19">
        <f t="shared" si="4"/>
        <v>1.2890524830701078</v>
      </c>
      <c r="P19">
        <f t="shared" si="5"/>
        <v>2.1568722980293713</v>
      </c>
      <c r="Q19">
        <f t="shared" si="6"/>
        <v>10.036224433844303</v>
      </c>
      <c r="S19">
        <f t="shared" si="7"/>
        <v>0.92130987292277611</v>
      </c>
    </row>
    <row r="20" spans="1:19" x14ac:dyDescent="0.35">
      <c r="A20">
        <v>37</v>
      </c>
      <c r="B20">
        <v>37</v>
      </c>
      <c r="C20">
        <f t="shared" si="0"/>
        <v>-1.394696536931963</v>
      </c>
      <c r="D20">
        <v>192</v>
      </c>
      <c r="E20">
        <f>(((1+100000/($G$2*31500/255))*100000*5/(D20*5/1023))-110000)/1000000</f>
        <v>2.1142807539682535</v>
      </c>
      <c r="I20">
        <v>37</v>
      </c>
      <c r="J20">
        <v>37</v>
      </c>
      <c r="K20">
        <f t="shared" si="2"/>
        <v>-1.394696536931963</v>
      </c>
      <c r="L20">
        <v>185</v>
      </c>
      <c r="M20">
        <f t="shared" si="3"/>
        <v>2.1984427284427279</v>
      </c>
      <c r="O20">
        <f t="shared" si="4"/>
        <v>1.394696536931963</v>
      </c>
      <c r="P20">
        <f t="shared" si="5"/>
        <v>2.1563617412054907</v>
      </c>
      <c r="Q20">
        <f t="shared" si="6"/>
        <v>10.010177576406299</v>
      </c>
      <c r="S20">
        <f t="shared" si="7"/>
        <v>0.92130987292277611</v>
      </c>
    </row>
    <row r="21" spans="1:19" x14ac:dyDescent="0.35">
      <c r="A21">
        <v>38</v>
      </c>
      <c r="B21">
        <v>38</v>
      </c>
      <c r="C21">
        <f t="shared" si="0"/>
        <v>-1.4999157527179399</v>
      </c>
      <c r="D21">
        <v>192</v>
      </c>
      <c r="E21">
        <f t="shared" si="1"/>
        <v>2.1142807539682535</v>
      </c>
      <c r="I21">
        <v>38</v>
      </c>
      <c r="J21">
        <v>38</v>
      </c>
      <c r="K21">
        <f t="shared" si="2"/>
        <v>-1.4999157527179399</v>
      </c>
      <c r="L21">
        <v>182</v>
      </c>
      <c r="M21">
        <f t="shared" si="3"/>
        <v>2.2364939822082679</v>
      </c>
      <c r="O21">
        <f t="shared" si="4"/>
        <v>1.4999157527179399</v>
      </c>
      <c r="P21">
        <f t="shared" si="5"/>
        <v>2.1753873680882609</v>
      </c>
      <c r="Q21">
        <f t="shared" si="6"/>
        <v>10.980799783191475</v>
      </c>
      <c r="S21">
        <f t="shared" si="7"/>
        <v>0.91397849462365588</v>
      </c>
    </row>
    <row r="22" spans="1:19" x14ac:dyDescent="0.35">
      <c r="A22">
        <v>39</v>
      </c>
      <c r="B22">
        <v>39</v>
      </c>
      <c r="C22">
        <f t="shared" si="0"/>
        <v>-1.6046780796356286</v>
      </c>
      <c r="D22">
        <v>191</v>
      </c>
      <c r="E22">
        <f t="shared" si="1"/>
        <v>2.1259262029419093</v>
      </c>
      <c r="I22">
        <v>39</v>
      </c>
      <c r="J22">
        <v>39</v>
      </c>
      <c r="K22">
        <f t="shared" si="2"/>
        <v>-1.6046780796356286</v>
      </c>
      <c r="L22">
        <v>183</v>
      </c>
      <c r="M22">
        <f t="shared" si="3"/>
        <v>2.2236716107207908</v>
      </c>
      <c r="O22">
        <f t="shared" si="4"/>
        <v>1.6046780796356286</v>
      </c>
      <c r="P22">
        <f t="shared" si="5"/>
        <v>2.17479890683135</v>
      </c>
      <c r="Q22">
        <f t="shared" si="6"/>
        <v>10.95077850886975</v>
      </c>
      <c r="S22">
        <f t="shared" si="7"/>
        <v>0.91397849462365588</v>
      </c>
    </row>
    <row r="23" spans="1:19" x14ac:dyDescent="0.35">
      <c r="A23">
        <v>40</v>
      </c>
      <c r="B23">
        <v>40</v>
      </c>
      <c r="C23">
        <f t="shared" si="0"/>
        <v>-1.7089516060653949</v>
      </c>
      <c r="D23">
        <v>193</v>
      </c>
      <c r="E23">
        <f t="shared" si="1"/>
        <v>2.1027559832223037</v>
      </c>
      <c r="I23">
        <v>40</v>
      </c>
      <c r="J23">
        <v>40</v>
      </c>
      <c r="K23">
        <f t="shared" si="2"/>
        <v>-1.7089516060653949</v>
      </c>
      <c r="L23">
        <v>182</v>
      </c>
      <c r="M23">
        <f t="shared" si="3"/>
        <v>2.2364939822082679</v>
      </c>
      <c r="O23">
        <f t="shared" si="4"/>
        <v>1.7089516060653949</v>
      </c>
      <c r="P23">
        <f t="shared" si="5"/>
        <v>2.1696249827152858</v>
      </c>
      <c r="Q23">
        <f t="shared" si="6"/>
        <v>10.686822652160439</v>
      </c>
      <c r="S23">
        <f t="shared" si="7"/>
        <v>0.91642228739002929</v>
      </c>
    </row>
    <row r="24" spans="1:19" x14ac:dyDescent="0.35">
      <c r="A24">
        <v>41</v>
      </c>
      <c r="B24">
        <v>41</v>
      </c>
      <c r="C24">
        <f t="shared" si="0"/>
        <v>-1.812704569280968</v>
      </c>
      <c r="D24">
        <v>189</v>
      </c>
      <c r="E24">
        <f t="shared" si="1"/>
        <v>2.1495867976820358</v>
      </c>
      <c r="I24">
        <v>41</v>
      </c>
      <c r="J24">
        <v>41</v>
      </c>
      <c r="K24">
        <f t="shared" si="2"/>
        <v>-1.812704569280968</v>
      </c>
      <c r="L24">
        <v>182</v>
      </c>
      <c r="M24">
        <f t="shared" si="3"/>
        <v>2.2364939822082679</v>
      </c>
      <c r="O24">
        <f t="shared" si="4"/>
        <v>1.812704569280968</v>
      </c>
      <c r="P24">
        <f t="shared" si="5"/>
        <v>2.1930403899451516</v>
      </c>
      <c r="Q24">
        <f t="shared" si="6"/>
        <v>11.881396390953149</v>
      </c>
      <c r="S24">
        <f t="shared" si="7"/>
        <v>0.90664711632453565</v>
      </c>
    </row>
    <row r="25" spans="1:19" x14ac:dyDescent="0.35">
      <c r="A25">
        <v>42</v>
      </c>
      <c r="B25">
        <v>42</v>
      </c>
      <c r="C25">
        <f t="shared" si="0"/>
        <v>-1.9159053651246738</v>
      </c>
      <c r="D25">
        <v>190</v>
      </c>
      <c r="E25">
        <f t="shared" si="1"/>
        <v>2.1376942355889721</v>
      </c>
      <c r="I25">
        <v>42</v>
      </c>
      <c r="J25">
        <v>42</v>
      </c>
      <c r="K25">
        <f t="shared" si="2"/>
        <v>-1.9159053651246738</v>
      </c>
      <c r="L25">
        <v>179</v>
      </c>
      <c r="M25">
        <f t="shared" si="3"/>
        <v>2.2758206969938808</v>
      </c>
      <c r="O25">
        <f t="shared" si="4"/>
        <v>1.9159053651246738</v>
      </c>
      <c r="P25">
        <f t="shared" si="5"/>
        <v>2.2067574662914264</v>
      </c>
      <c r="Q25">
        <f t="shared" si="6"/>
        <v>12.581194562960791</v>
      </c>
      <c r="S25">
        <f t="shared" si="7"/>
        <v>0.90175953079178883</v>
      </c>
    </row>
    <row r="26" spans="1:19" x14ac:dyDescent="0.35">
      <c r="A26">
        <v>43</v>
      </c>
      <c r="B26">
        <v>43</v>
      </c>
      <c r="C26">
        <f t="shared" si="0"/>
        <v>-2.0185225576343711</v>
      </c>
      <c r="D26">
        <v>189</v>
      </c>
      <c r="E26">
        <f t="shared" si="1"/>
        <v>2.1495867976820358</v>
      </c>
      <c r="I26">
        <v>43</v>
      </c>
      <c r="J26">
        <v>43</v>
      </c>
      <c r="K26">
        <f t="shared" si="2"/>
        <v>-2.0185225576343711</v>
      </c>
      <c r="L26">
        <v>182</v>
      </c>
      <c r="M26">
        <f t="shared" si="3"/>
        <v>2.2364939822082679</v>
      </c>
      <c r="O26">
        <f t="shared" si="4"/>
        <v>2.0185225576343711</v>
      </c>
      <c r="P26">
        <f t="shared" si="5"/>
        <v>2.1930403899451516</v>
      </c>
      <c r="Q26">
        <f t="shared" si="6"/>
        <v>11.881396390953149</v>
      </c>
      <c r="S26">
        <f t="shared" si="7"/>
        <v>0.90664711632453565</v>
      </c>
    </row>
    <row r="27" spans="1:19" x14ac:dyDescent="0.35">
      <c r="A27">
        <v>44</v>
      </c>
      <c r="B27">
        <v>44</v>
      </c>
      <c r="C27">
        <f t="shared" si="0"/>
        <v>-2.1205248886191459</v>
      </c>
      <c r="D27">
        <v>190</v>
      </c>
      <c r="E27">
        <f t="shared" si="1"/>
        <v>2.1376942355889721</v>
      </c>
      <c r="I27">
        <v>44</v>
      </c>
      <c r="J27">
        <v>44</v>
      </c>
      <c r="K27">
        <f t="shared" si="2"/>
        <v>-2.1205248886191459</v>
      </c>
      <c r="L27">
        <v>182</v>
      </c>
      <c r="M27">
        <f t="shared" si="3"/>
        <v>2.2364939822082679</v>
      </c>
      <c r="O27">
        <f t="shared" si="4"/>
        <v>2.1205248886191459</v>
      </c>
      <c r="P27">
        <f t="shared" si="5"/>
        <v>2.18709410889862</v>
      </c>
      <c r="Q27">
        <f t="shared" si="6"/>
        <v>11.578037533601847</v>
      </c>
      <c r="S27">
        <f t="shared" si="7"/>
        <v>0.90909090909090906</v>
      </c>
    </row>
    <row r="28" spans="1:19" x14ac:dyDescent="0.35">
      <c r="A28">
        <v>45</v>
      </c>
      <c r="B28">
        <v>45</v>
      </c>
      <c r="C28">
        <f t="shared" si="0"/>
        <v>-2.2218812871808615</v>
      </c>
      <c r="D28">
        <v>190</v>
      </c>
      <c r="E28">
        <f t="shared" si="1"/>
        <v>2.1376942355889721</v>
      </c>
      <c r="I28">
        <v>45</v>
      </c>
      <c r="J28">
        <v>45</v>
      </c>
      <c r="K28">
        <f t="shared" si="2"/>
        <v>-2.2218812871808615</v>
      </c>
      <c r="L28">
        <v>183</v>
      </c>
      <c r="M28">
        <f t="shared" si="3"/>
        <v>2.2236716107207908</v>
      </c>
      <c r="O28">
        <f t="shared" si="4"/>
        <v>2.2218812871808615</v>
      </c>
      <c r="P28">
        <f t="shared" si="5"/>
        <v>2.1806829231548814</v>
      </c>
      <c r="Q28">
        <f t="shared" si="6"/>
        <v>11.250960833683347</v>
      </c>
      <c r="S28">
        <f t="shared" si="7"/>
        <v>0.91153470185728247</v>
      </c>
    </row>
    <row r="29" spans="1:19" x14ac:dyDescent="0.35">
      <c r="A29">
        <v>46</v>
      </c>
      <c r="B29">
        <v>46</v>
      </c>
      <c r="C29">
        <f t="shared" si="0"/>
        <v>-2.3225608791786545</v>
      </c>
      <c r="D29">
        <v>190</v>
      </c>
      <c r="E29">
        <f t="shared" si="1"/>
        <v>2.1376942355889721</v>
      </c>
      <c r="I29">
        <v>46</v>
      </c>
      <c r="J29">
        <v>46</v>
      </c>
      <c r="K29">
        <f t="shared" si="2"/>
        <v>-2.3225608791786545</v>
      </c>
      <c r="L29">
        <v>183</v>
      </c>
      <c r="M29">
        <f t="shared" si="3"/>
        <v>2.2236716107207908</v>
      </c>
      <c r="O29">
        <f t="shared" si="4"/>
        <v>2.3225608791786545</v>
      </c>
      <c r="P29">
        <f t="shared" si="5"/>
        <v>2.1806829231548814</v>
      </c>
      <c r="Q29">
        <f t="shared" si="6"/>
        <v>11.250960833683347</v>
      </c>
      <c r="S29">
        <f t="shared" si="7"/>
        <v>0.91153470185728247</v>
      </c>
    </row>
    <row r="30" spans="1:19" x14ac:dyDescent="0.35">
      <c r="A30">
        <v>47</v>
      </c>
      <c r="B30">
        <v>47</v>
      </c>
      <c r="C30">
        <f t="shared" si="0"/>
        <v>-2.422532996633497</v>
      </c>
      <c r="D30">
        <v>189</v>
      </c>
      <c r="E30">
        <f t="shared" si="1"/>
        <v>2.1495867976820358</v>
      </c>
      <c r="I30">
        <v>47</v>
      </c>
      <c r="J30">
        <v>47</v>
      </c>
      <c r="K30">
        <f t="shared" si="2"/>
        <v>-2.422532996633497</v>
      </c>
      <c r="L30">
        <v>182</v>
      </c>
      <c r="M30">
        <f t="shared" si="3"/>
        <v>2.2364939822082679</v>
      </c>
      <c r="O30">
        <f t="shared" si="4"/>
        <v>2.422532996633497</v>
      </c>
      <c r="P30">
        <f t="shared" si="5"/>
        <v>2.1930403899451516</v>
      </c>
      <c r="Q30">
        <f t="shared" si="6"/>
        <v>11.881396390953149</v>
      </c>
      <c r="S30">
        <f t="shared" si="7"/>
        <v>0.90664711632453565</v>
      </c>
    </row>
    <row r="31" spans="1:19" x14ac:dyDescent="0.35">
      <c r="A31">
        <v>48</v>
      </c>
      <c r="B31">
        <v>48</v>
      </c>
      <c r="C31">
        <f t="shared" si="0"/>
        <v>-2.5217671870699609</v>
      </c>
      <c r="D31">
        <v>189</v>
      </c>
      <c r="E31">
        <f t="shared" si="1"/>
        <v>2.1495867976820358</v>
      </c>
      <c r="I31">
        <v>48</v>
      </c>
      <c r="J31">
        <v>48</v>
      </c>
      <c r="K31">
        <f t="shared" si="2"/>
        <v>-2.5217671870699609</v>
      </c>
      <c r="L31">
        <v>182</v>
      </c>
      <c r="M31">
        <f t="shared" si="3"/>
        <v>2.2364939822082679</v>
      </c>
      <c r="O31">
        <f t="shared" si="4"/>
        <v>2.5217671870699609</v>
      </c>
      <c r="P31">
        <f t="shared" si="5"/>
        <v>2.1930403899451516</v>
      </c>
      <c r="Q31">
        <f t="shared" si="6"/>
        <v>11.881396390953149</v>
      </c>
      <c r="S31">
        <f t="shared" si="7"/>
        <v>0.90664711632453565</v>
      </c>
    </row>
    <row r="32" spans="1:19" x14ac:dyDescent="0.35">
      <c r="A32">
        <v>49</v>
      </c>
      <c r="B32">
        <v>49</v>
      </c>
      <c r="C32">
        <f t="shared" si="0"/>
        <v>-2.6202332227923364</v>
      </c>
      <c r="D32">
        <v>189</v>
      </c>
      <c r="E32">
        <f t="shared" si="1"/>
        <v>2.1495867976820358</v>
      </c>
      <c r="I32">
        <v>49</v>
      </c>
      <c r="J32">
        <v>49</v>
      </c>
      <c r="K32">
        <f t="shared" si="2"/>
        <v>-2.6202332227923364</v>
      </c>
      <c r="L32">
        <v>181</v>
      </c>
      <c r="M32">
        <f t="shared" si="3"/>
        <v>2.2494580373585893</v>
      </c>
      <c r="O32">
        <f t="shared" si="4"/>
        <v>2.6202332227923364</v>
      </c>
      <c r="P32">
        <f t="shared" si="5"/>
        <v>2.1995224175203125</v>
      </c>
      <c r="Q32">
        <f t="shared" si="6"/>
        <v>12.212087198053062</v>
      </c>
      <c r="S32">
        <f t="shared" si="7"/>
        <v>0.90420332355816224</v>
      </c>
    </row>
    <row r="33" spans="1:19" x14ac:dyDescent="0.35">
      <c r="A33">
        <v>50</v>
      </c>
      <c r="B33">
        <v>50</v>
      </c>
      <c r="C33">
        <f t="shared" si="0"/>
        <v>-2.7179011100922801</v>
      </c>
      <c r="D33">
        <v>191</v>
      </c>
      <c r="E33">
        <f t="shared" si="1"/>
        <v>2.1259262029419093</v>
      </c>
      <c r="I33">
        <v>50</v>
      </c>
      <c r="J33">
        <v>50</v>
      </c>
      <c r="K33">
        <f t="shared" si="2"/>
        <v>-2.7179011100922801</v>
      </c>
      <c r="L33">
        <v>183</v>
      </c>
      <c r="M33">
        <f t="shared" si="3"/>
        <v>2.2236716107207908</v>
      </c>
      <c r="O33">
        <f t="shared" si="4"/>
        <v>2.7179011100922801</v>
      </c>
      <c r="P33">
        <f t="shared" si="5"/>
        <v>2.17479890683135</v>
      </c>
      <c r="Q33">
        <f t="shared" si="6"/>
        <v>10.95077850886975</v>
      </c>
      <c r="S33">
        <f t="shared" si="7"/>
        <v>0.91397849462365588</v>
      </c>
    </row>
    <row r="34" spans="1:19" x14ac:dyDescent="0.35">
      <c r="A34">
        <v>51</v>
      </c>
      <c r="B34">
        <v>51</v>
      </c>
      <c r="C34">
        <f t="shared" si="0"/>
        <v>-2.8147410983851899</v>
      </c>
      <c r="D34">
        <v>190</v>
      </c>
      <c r="E34">
        <f t="shared" si="1"/>
        <v>2.1376942355889721</v>
      </c>
      <c r="I34">
        <v>51</v>
      </c>
      <c r="J34">
        <v>51</v>
      </c>
      <c r="K34">
        <f t="shared" si="2"/>
        <v>-2.8147410983851899</v>
      </c>
      <c r="L34">
        <v>182</v>
      </c>
      <c r="M34">
        <f t="shared" si="3"/>
        <v>2.2364939822082679</v>
      </c>
      <c r="O34">
        <f t="shared" si="4"/>
        <v>2.8147410983851899</v>
      </c>
      <c r="P34">
        <f t="shared" si="5"/>
        <v>2.18709410889862</v>
      </c>
      <c r="Q34">
        <f t="shared" si="6"/>
        <v>11.578037533601847</v>
      </c>
      <c r="S34">
        <f t="shared" si="7"/>
        <v>0.90909090909090906</v>
      </c>
    </row>
    <row r="35" spans="1:19" x14ac:dyDescent="0.35">
      <c r="A35">
        <v>52</v>
      </c>
      <c r="B35">
        <v>52</v>
      </c>
      <c r="C35">
        <f t="shared" si="0"/>
        <v>-2.910723689272523</v>
      </c>
      <c r="D35">
        <v>191</v>
      </c>
      <c r="E35">
        <f t="shared" si="1"/>
        <v>2.1259262029419093</v>
      </c>
      <c r="I35">
        <v>52</v>
      </c>
      <c r="J35">
        <v>52</v>
      </c>
      <c r="K35">
        <f t="shared" si="2"/>
        <v>-2.910723689272523</v>
      </c>
      <c r="L35">
        <v>184</v>
      </c>
      <c r="M35">
        <f t="shared" si="3"/>
        <v>2.2109886128364389</v>
      </c>
      <c r="O35">
        <f t="shared" si="4"/>
        <v>2.910723689272523</v>
      </c>
      <c r="P35">
        <f t="shared" si="5"/>
        <v>2.1684574078891741</v>
      </c>
      <c r="Q35">
        <f t="shared" si="6"/>
        <v>10.627256990472114</v>
      </c>
      <c r="S35">
        <f t="shared" si="7"/>
        <v>0.91642228739002929</v>
      </c>
    </row>
    <row r="36" spans="1:19" x14ac:dyDescent="0.35">
      <c r="A36">
        <v>86</v>
      </c>
      <c r="B36">
        <v>24</v>
      </c>
      <c r="C36">
        <f t="shared" si="0"/>
        <v>0</v>
      </c>
      <c r="D36">
        <v>213</v>
      </c>
      <c r="E36">
        <f t="shared" si="1"/>
        <v>1.8949854683657499</v>
      </c>
      <c r="I36">
        <v>86</v>
      </c>
      <c r="J36">
        <v>24</v>
      </c>
      <c r="K36">
        <f t="shared" si="2"/>
        <v>0</v>
      </c>
      <c r="L36">
        <v>200</v>
      </c>
      <c r="M36">
        <f t="shared" si="3"/>
        <v>2.0253095238095233</v>
      </c>
      <c r="O36">
        <f t="shared" si="4"/>
        <v>0</v>
      </c>
      <c r="P36">
        <f t="shared" si="5"/>
        <v>1.9601474960876366</v>
      </c>
      <c r="Q36">
        <f t="shared" si="6"/>
        <v>0</v>
      </c>
      <c r="S36">
        <f t="shared" si="7"/>
        <v>1.009286412512219</v>
      </c>
    </row>
    <row r="37" spans="1:19" x14ac:dyDescent="0.35">
      <c r="A37">
        <v>87</v>
      </c>
      <c r="B37">
        <v>23</v>
      </c>
      <c r="C37">
        <f t="shared" si="0"/>
        <v>0.10820491991115777</v>
      </c>
      <c r="D37">
        <v>213</v>
      </c>
      <c r="E37">
        <f t="shared" si="1"/>
        <v>1.8949854683657499</v>
      </c>
      <c r="I37">
        <v>87</v>
      </c>
      <c r="J37">
        <v>23</v>
      </c>
      <c r="K37">
        <f t="shared" si="2"/>
        <v>0.10820491991115777</v>
      </c>
      <c r="L37">
        <v>199</v>
      </c>
      <c r="M37">
        <f t="shared" si="3"/>
        <v>2.0360397224216316</v>
      </c>
      <c r="O37">
        <f t="shared" si="4"/>
        <v>0.10820491991115777</v>
      </c>
      <c r="P37">
        <f t="shared" si="5"/>
        <v>1.9655125953936907</v>
      </c>
      <c r="Q37">
        <f t="shared" si="6"/>
        <v>0.27370895898204595</v>
      </c>
      <c r="S37">
        <f t="shared" si="7"/>
        <v>1.0068426197458455</v>
      </c>
    </row>
    <row r="38" spans="1:19" x14ac:dyDescent="0.35">
      <c r="A38">
        <v>88</v>
      </c>
      <c r="B38">
        <v>22</v>
      </c>
      <c r="C38">
        <f t="shared" si="0"/>
        <v>0.21637687955550602</v>
      </c>
      <c r="D38">
        <v>215</v>
      </c>
      <c r="E38">
        <f t="shared" si="1"/>
        <v>1.8763344407530453</v>
      </c>
      <c r="I38">
        <v>88</v>
      </c>
      <c r="J38">
        <v>22</v>
      </c>
      <c r="K38">
        <f t="shared" si="2"/>
        <v>0.21637687955550602</v>
      </c>
      <c r="L38">
        <v>202</v>
      </c>
      <c r="M38">
        <f t="shared" si="3"/>
        <v>2.0041678453559637</v>
      </c>
      <c r="O38">
        <f t="shared" si="4"/>
        <v>0.21637687955550602</v>
      </c>
      <c r="P38">
        <f t="shared" si="5"/>
        <v>1.9402511430545046</v>
      </c>
      <c r="Q38">
        <f t="shared" si="6"/>
        <v>-1.0150436675221723</v>
      </c>
      <c r="S38">
        <f t="shared" si="7"/>
        <v>1.0190615835777126</v>
      </c>
    </row>
    <row r="39" spans="1:19" x14ac:dyDescent="0.35">
      <c r="A39">
        <v>89</v>
      </c>
      <c r="B39">
        <v>21</v>
      </c>
      <c r="C39">
        <f t="shared" si="0"/>
        <v>0.32448292870625173</v>
      </c>
      <c r="D39">
        <v>215</v>
      </c>
      <c r="E39">
        <f t="shared" si="1"/>
        <v>1.8763344407530453</v>
      </c>
      <c r="I39">
        <v>89</v>
      </c>
      <c r="J39">
        <v>21</v>
      </c>
      <c r="K39">
        <f t="shared" si="2"/>
        <v>0.32448292870625173</v>
      </c>
      <c r="L39">
        <v>203</v>
      </c>
      <c r="M39">
        <f t="shared" si="3"/>
        <v>1.9937532254281021</v>
      </c>
      <c r="O39">
        <f t="shared" si="4"/>
        <v>0.32448292870625173</v>
      </c>
      <c r="P39">
        <f t="shared" si="5"/>
        <v>1.9350438330905737</v>
      </c>
      <c r="Q39">
        <f t="shared" si="6"/>
        <v>-1.280702755643065</v>
      </c>
      <c r="S39">
        <f t="shared" si="7"/>
        <v>1.021505376344086</v>
      </c>
    </row>
    <row r="40" spans="1:19" x14ac:dyDescent="0.35">
      <c r="A40">
        <v>90</v>
      </c>
      <c r="B40">
        <v>20</v>
      </c>
      <c r="C40">
        <f t="shared" si="0"/>
        <v>0.43249013721357688</v>
      </c>
      <c r="D40">
        <v>216</v>
      </c>
      <c r="E40">
        <f t="shared" si="1"/>
        <v>1.867138447971781</v>
      </c>
      <c r="I40">
        <v>90</v>
      </c>
      <c r="J40">
        <v>20</v>
      </c>
      <c r="K40">
        <f t="shared" si="2"/>
        <v>0.43249013721357688</v>
      </c>
      <c r="L40">
        <v>204</v>
      </c>
      <c r="M40">
        <f t="shared" si="3"/>
        <v>1.9834407096171798</v>
      </c>
      <c r="O40">
        <f t="shared" si="4"/>
        <v>0.43249013721357688</v>
      </c>
      <c r="P40">
        <f t="shared" si="5"/>
        <v>1.9252895787944804</v>
      </c>
      <c r="Q40">
        <f t="shared" si="6"/>
        <v>-1.7783313430612249</v>
      </c>
      <c r="S40">
        <f t="shared" si="7"/>
        <v>1.0263929618768328</v>
      </c>
    </row>
    <row r="41" spans="1:19" x14ac:dyDescent="0.35">
      <c r="A41">
        <v>91</v>
      </c>
      <c r="B41">
        <v>19</v>
      </c>
      <c r="C41">
        <f t="shared" si="0"/>
        <v>0.54036560503548059</v>
      </c>
      <c r="D41">
        <v>219</v>
      </c>
      <c r="E41">
        <f t="shared" si="1"/>
        <v>1.8400543596434007</v>
      </c>
      <c r="I41">
        <v>91</v>
      </c>
      <c r="J41">
        <v>19</v>
      </c>
      <c r="K41">
        <f t="shared" si="2"/>
        <v>0.54036560503548059</v>
      </c>
      <c r="L41">
        <v>205</v>
      </c>
      <c r="M41">
        <f t="shared" si="3"/>
        <v>1.9732288037166084</v>
      </c>
      <c r="O41">
        <f t="shared" si="4"/>
        <v>0.54036560503548059</v>
      </c>
      <c r="P41">
        <f t="shared" si="5"/>
        <v>1.9066415816800046</v>
      </c>
      <c r="Q41">
        <f t="shared" si="6"/>
        <v>-2.729688174712734</v>
      </c>
      <c r="S41">
        <f t="shared" si="7"/>
        <v>1.0361681329423265</v>
      </c>
    </row>
    <row r="42" spans="1:19" x14ac:dyDescent="0.35">
      <c r="A42">
        <v>92</v>
      </c>
      <c r="B42">
        <v>18</v>
      </c>
      <c r="C42">
        <f t="shared" si="0"/>
        <v>0.64807647225945142</v>
      </c>
      <c r="D42">
        <v>218</v>
      </c>
      <c r="E42">
        <f t="shared" si="1"/>
        <v>1.8489995631280034</v>
      </c>
      <c r="I42">
        <v>92</v>
      </c>
      <c r="J42">
        <v>18</v>
      </c>
      <c r="K42">
        <f t="shared" si="2"/>
        <v>0.64807647225945142</v>
      </c>
      <c r="L42">
        <v>205</v>
      </c>
      <c r="M42">
        <f t="shared" si="3"/>
        <v>1.9732288037166084</v>
      </c>
      <c r="O42">
        <f t="shared" si="4"/>
        <v>0.64807647225945142</v>
      </c>
      <c r="P42">
        <f t="shared" si="5"/>
        <v>1.9111141834223058</v>
      </c>
      <c r="Q42">
        <f t="shared" si="6"/>
        <v>-2.5015113792813581</v>
      </c>
      <c r="S42">
        <f t="shared" si="7"/>
        <v>1.033724340175953</v>
      </c>
    </row>
    <row r="43" spans="1:19" x14ac:dyDescent="0.35">
      <c r="A43">
        <v>93</v>
      </c>
      <c r="B43">
        <v>17</v>
      </c>
      <c r="C43">
        <f t="shared" si="0"/>
        <v>0.75558992911191436</v>
      </c>
      <c r="D43">
        <v>220</v>
      </c>
      <c r="E43">
        <f t="shared" si="1"/>
        <v>1.831190476190476</v>
      </c>
      <c r="I43">
        <v>93</v>
      </c>
      <c r="J43">
        <v>17</v>
      </c>
      <c r="K43">
        <f t="shared" si="2"/>
        <v>0.75558992911191436</v>
      </c>
      <c r="L43">
        <v>206</v>
      </c>
      <c r="M43">
        <f t="shared" si="3"/>
        <v>1.9631160425335181</v>
      </c>
      <c r="O43">
        <f t="shared" si="4"/>
        <v>0.75558992911191436</v>
      </c>
      <c r="P43">
        <f t="shared" si="5"/>
        <v>1.8971532593619971</v>
      </c>
      <c r="Q43">
        <f t="shared" si="6"/>
        <v>-3.2137498250194492</v>
      </c>
      <c r="S43">
        <f t="shared" si="7"/>
        <v>1.0410557184750733</v>
      </c>
    </row>
    <row r="44" spans="1:19" x14ac:dyDescent="0.35">
      <c r="A44">
        <v>94</v>
      </c>
      <c r="B44">
        <v>16</v>
      </c>
      <c r="C44">
        <f t="shared" si="0"/>
        <v>0.86287322595240579</v>
      </c>
      <c r="D44">
        <v>222</v>
      </c>
      <c r="E44">
        <f t="shared" si="1"/>
        <v>1.8137022737022737</v>
      </c>
      <c r="I44">
        <v>94</v>
      </c>
      <c r="J44">
        <v>16</v>
      </c>
      <c r="K44">
        <f t="shared" si="2"/>
        <v>0.86287322595240579</v>
      </c>
      <c r="L44">
        <v>208</v>
      </c>
      <c r="M44">
        <f t="shared" si="3"/>
        <v>1.9431822344322343</v>
      </c>
      <c r="O44">
        <f t="shared" si="4"/>
        <v>0.86287322595240579</v>
      </c>
      <c r="P44">
        <f t="shared" si="5"/>
        <v>1.8784422540672541</v>
      </c>
      <c r="Q44">
        <f t="shared" si="6"/>
        <v>-4.1683211178476318</v>
      </c>
      <c r="S44">
        <f t="shared" si="7"/>
        <v>1.0508308895405669</v>
      </c>
    </row>
    <row r="45" spans="1:19" x14ac:dyDescent="0.35">
      <c r="A45">
        <v>95</v>
      </c>
      <c r="B45">
        <v>15</v>
      </c>
      <c r="C45">
        <f t="shared" si="0"/>
        <v>0.96989368324943137</v>
      </c>
      <c r="D45">
        <v>223</v>
      </c>
      <c r="E45">
        <f t="shared" si="1"/>
        <v>1.8050758061071961</v>
      </c>
      <c r="I45">
        <v>95</v>
      </c>
      <c r="J45">
        <v>15</v>
      </c>
      <c r="K45">
        <f t="shared" si="2"/>
        <v>0.96989368324943137</v>
      </c>
      <c r="L45">
        <v>208</v>
      </c>
      <c r="M45">
        <f t="shared" si="3"/>
        <v>1.9431822344322343</v>
      </c>
      <c r="O45">
        <f t="shared" si="4"/>
        <v>0.96989368324943137</v>
      </c>
      <c r="P45">
        <f t="shared" si="5"/>
        <v>1.8741290202697152</v>
      </c>
      <c r="Q45">
        <f t="shared" si="6"/>
        <v>-4.3883675075273834</v>
      </c>
      <c r="S45">
        <f t="shared" si="7"/>
        <v>1.0532746823069403</v>
      </c>
    </row>
    <row r="46" spans="1:19" x14ac:dyDescent="0.35">
      <c r="A46">
        <v>96</v>
      </c>
      <c r="B46">
        <v>14</v>
      </c>
      <c r="C46">
        <f t="shared" si="0"/>
        <v>1.0766187015349682</v>
      </c>
      <c r="D46">
        <v>225</v>
      </c>
      <c r="E46">
        <f t="shared" si="1"/>
        <v>1.7880529100529099</v>
      </c>
      <c r="I46">
        <v>96</v>
      </c>
      <c r="J46">
        <v>14</v>
      </c>
      <c r="K46">
        <f t="shared" si="2"/>
        <v>1.0766187015349682</v>
      </c>
      <c r="L46">
        <v>210</v>
      </c>
      <c r="M46">
        <f t="shared" si="3"/>
        <v>1.9236281179138319</v>
      </c>
      <c r="O46">
        <f t="shared" si="4"/>
        <v>1.0766187015349682</v>
      </c>
      <c r="P46">
        <f t="shared" si="5"/>
        <v>1.8558405139833709</v>
      </c>
      <c r="Q46">
        <f t="shared" si="6"/>
        <v>-5.3213843505377838</v>
      </c>
      <c r="S46">
        <f t="shared" si="7"/>
        <v>1.063049853372434</v>
      </c>
    </row>
    <row r="47" spans="1:19" x14ac:dyDescent="0.35">
      <c r="A47">
        <v>97</v>
      </c>
      <c r="B47">
        <v>13</v>
      </c>
      <c r="C47">
        <f t="shared" si="0"/>
        <v>1.1830157713345779</v>
      </c>
      <c r="D47">
        <v>225</v>
      </c>
      <c r="E47">
        <f t="shared" si="1"/>
        <v>1.7880529100529099</v>
      </c>
      <c r="I47">
        <v>97</v>
      </c>
      <c r="J47">
        <v>13</v>
      </c>
      <c r="K47">
        <f t="shared" si="2"/>
        <v>1.1830157713345779</v>
      </c>
      <c r="L47">
        <v>211</v>
      </c>
      <c r="M47">
        <f t="shared" si="3"/>
        <v>1.9139900699616337</v>
      </c>
      <c r="O47">
        <f t="shared" si="4"/>
        <v>1.1830157713345779</v>
      </c>
      <c r="P47">
        <f t="shared" si="5"/>
        <v>1.8510214900072719</v>
      </c>
      <c r="Q47">
        <f t="shared" si="6"/>
        <v>-5.5672344197656116</v>
      </c>
      <c r="S47">
        <f t="shared" si="7"/>
        <v>1.0654936461388074</v>
      </c>
    </row>
    <row r="48" spans="1:19" x14ac:dyDescent="0.35">
      <c r="A48">
        <v>98</v>
      </c>
      <c r="B48">
        <v>12</v>
      </c>
      <c r="C48">
        <f t="shared" si="0"/>
        <v>1.2890524830701078</v>
      </c>
      <c r="D48">
        <v>226</v>
      </c>
      <c r="E48">
        <f t="shared" si="1"/>
        <v>1.7796544458491359</v>
      </c>
      <c r="I48">
        <v>98</v>
      </c>
      <c r="J48">
        <v>12</v>
      </c>
      <c r="K48">
        <f t="shared" si="2"/>
        <v>1.2890524830701078</v>
      </c>
      <c r="L48">
        <v>215</v>
      </c>
      <c r="M48">
        <f t="shared" si="3"/>
        <v>1.8763344407530453</v>
      </c>
      <c r="O48">
        <f t="shared" si="4"/>
        <v>1.2890524830701078</v>
      </c>
      <c r="P48">
        <f t="shared" si="5"/>
        <v>1.8279944433010906</v>
      </c>
      <c r="Q48">
        <f t="shared" si="6"/>
        <v>-6.7419953371017911</v>
      </c>
      <c r="S48">
        <f t="shared" si="7"/>
        <v>1.0777126099706744</v>
      </c>
    </row>
    <row r="49" spans="1:19" x14ac:dyDescent="0.35">
      <c r="A49">
        <v>99</v>
      </c>
      <c r="B49">
        <v>11</v>
      </c>
      <c r="C49">
        <f t="shared" si="0"/>
        <v>1.394696536931963</v>
      </c>
      <c r="D49">
        <v>227</v>
      </c>
      <c r="E49">
        <f t="shared" si="1"/>
        <v>1.7713299769246904</v>
      </c>
      <c r="I49">
        <v>99</v>
      </c>
      <c r="J49">
        <v>11</v>
      </c>
      <c r="K49">
        <f t="shared" si="2"/>
        <v>1.394696536931963</v>
      </c>
      <c r="L49">
        <v>214</v>
      </c>
      <c r="M49">
        <f t="shared" si="3"/>
        <v>1.885616377392078</v>
      </c>
      <c r="O49">
        <f t="shared" si="4"/>
        <v>1.394696536931963</v>
      </c>
      <c r="P49">
        <f t="shared" si="5"/>
        <v>1.8284731771583842</v>
      </c>
      <c r="Q49">
        <f t="shared" si="6"/>
        <v>-6.7175719782347114</v>
      </c>
      <c r="S49">
        <f t="shared" si="7"/>
        <v>1.0777126099706744</v>
      </c>
    </row>
    <row r="50" spans="1:19" x14ac:dyDescent="0.35">
      <c r="A50">
        <v>100</v>
      </c>
      <c r="B50">
        <v>10</v>
      </c>
      <c r="C50">
        <f t="shared" si="0"/>
        <v>1.4999157527179399</v>
      </c>
      <c r="D50">
        <v>228</v>
      </c>
      <c r="E50">
        <f t="shared" si="1"/>
        <v>1.7630785296574769</v>
      </c>
      <c r="I50">
        <v>100</v>
      </c>
      <c r="J50">
        <v>10</v>
      </c>
      <c r="K50">
        <f t="shared" si="2"/>
        <v>1.4999157527179399</v>
      </c>
      <c r="L50">
        <v>216</v>
      </c>
      <c r="M50">
        <f t="shared" si="3"/>
        <v>1.867138447971781</v>
      </c>
      <c r="O50">
        <f t="shared" si="4"/>
        <v>1.4999157527179399</v>
      </c>
      <c r="P50">
        <f t="shared" si="5"/>
        <v>1.8151084888146289</v>
      </c>
      <c r="Q50">
        <f t="shared" si="6"/>
        <v>-7.3993925233942246</v>
      </c>
      <c r="S50">
        <f t="shared" si="7"/>
        <v>1.0850439882697946</v>
      </c>
    </row>
    <row r="51" spans="1:19" x14ac:dyDescent="0.35">
      <c r="A51">
        <v>101</v>
      </c>
      <c r="B51">
        <v>9</v>
      </c>
      <c r="C51">
        <f t="shared" si="0"/>
        <v>1.6046780796356286</v>
      </c>
      <c r="D51">
        <v>228</v>
      </c>
      <c r="E51">
        <f t="shared" si="1"/>
        <v>1.7630785296574769</v>
      </c>
      <c r="I51">
        <v>101</v>
      </c>
      <c r="J51">
        <v>9</v>
      </c>
      <c r="K51">
        <f t="shared" si="2"/>
        <v>1.6046780796356286</v>
      </c>
      <c r="L51">
        <v>216</v>
      </c>
      <c r="M51">
        <f t="shared" si="3"/>
        <v>1.867138447971781</v>
      </c>
      <c r="O51">
        <f t="shared" si="4"/>
        <v>1.6046780796356286</v>
      </c>
      <c r="P51">
        <f t="shared" si="5"/>
        <v>1.8151084888146289</v>
      </c>
      <c r="Q51">
        <f t="shared" si="6"/>
        <v>-7.3993925233942246</v>
      </c>
      <c r="S51">
        <f t="shared" si="7"/>
        <v>1.0850439882697946</v>
      </c>
    </row>
    <row r="52" spans="1:19" x14ac:dyDescent="0.35">
      <c r="A52">
        <v>102</v>
      </c>
      <c r="B52">
        <v>8</v>
      </c>
      <c r="C52">
        <f t="shared" si="0"/>
        <v>1.7089516060653949</v>
      </c>
      <c r="D52">
        <v>229</v>
      </c>
      <c r="E52">
        <f t="shared" si="1"/>
        <v>1.7548991474318985</v>
      </c>
      <c r="I52">
        <v>102</v>
      </c>
      <c r="J52">
        <v>8</v>
      </c>
      <c r="K52">
        <f t="shared" si="2"/>
        <v>1.7089516060653949</v>
      </c>
      <c r="L52">
        <v>218</v>
      </c>
      <c r="M52">
        <f t="shared" si="3"/>
        <v>1.8489995631280034</v>
      </c>
      <c r="O52">
        <f t="shared" si="4"/>
        <v>1.7089516060653949</v>
      </c>
      <c r="P52">
        <f t="shared" si="5"/>
        <v>1.8019493552799508</v>
      </c>
      <c r="Q52">
        <f t="shared" si="6"/>
        <v>-8.0707263674515275</v>
      </c>
      <c r="S52">
        <f t="shared" si="7"/>
        <v>1.0923753665689149</v>
      </c>
    </row>
    <row r="53" spans="1:19" x14ac:dyDescent="0.35">
      <c r="A53">
        <v>103</v>
      </c>
      <c r="B53">
        <v>7</v>
      </c>
      <c r="C53">
        <f t="shared" si="0"/>
        <v>1.812704569280968</v>
      </c>
      <c r="D53">
        <v>230</v>
      </c>
      <c r="E53">
        <f t="shared" si="1"/>
        <v>1.7467908902691509</v>
      </c>
      <c r="I53">
        <v>103</v>
      </c>
      <c r="J53">
        <v>7</v>
      </c>
      <c r="K53">
        <f t="shared" si="2"/>
        <v>1.812704569280968</v>
      </c>
      <c r="L53">
        <v>219</v>
      </c>
      <c r="M53">
        <f t="shared" si="3"/>
        <v>1.8400543596434007</v>
      </c>
      <c r="O53">
        <f t="shared" si="4"/>
        <v>1.812704569280968</v>
      </c>
      <c r="P53">
        <f t="shared" si="5"/>
        <v>1.7934226249562757</v>
      </c>
      <c r="Q53">
        <f t="shared" si="6"/>
        <v>-8.5057308934218483</v>
      </c>
      <c r="S53">
        <f t="shared" si="7"/>
        <v>1.0972629521016617</v>
      </c>
    </row>
    <row r="54" spans="1:19" x14ac:dyDescent="0.35">
      <c r="A54">
        <v>104</v>
      </c>
      <c r="B54">
        <v>6</v>
      </c>
      <c r="C54">
        <f t="shared" si="0"/>
        <v>1.9159053651246738</v>
      </c>
      <c r="D54">
        <v>230</v>
      </c>
      <c r="E54">
        <f t="shared" si="1"/>
        <v>1.7467908902691509</v>
      </c>
      <c r="I54">
        <v>104</v>
      </c>
      <c r="J54">
        <v>6</v>
      </c>
      <c r="K54">
        <f t="shared" si="2"/>
        <v>1.9159053651246738</v>
      </c>
      <c r="L54">
        <v>219</v>
      </c>
      <c r="M54">
        <f t="shared" si="3"/>
        <v>1.8400543596434007</v>
      </c>
      <c r="O54">
        <f t="shared" si="4"/>
        <v>1.9159053651246738</v>
      </c>
      <c r="P54">
        <f t="shared" si="5"/>
        <v>1.7934226249562757</v>
      </c>
      <c r="Q54">
        <f t="shared" si="6"/>
        <v>-8.5057308934218483</v>
      </c>
      <c r="S54">
        <f t="shared" si="7"/>
        <v>1.0972629521016617</v>
      </c>
    </row>
    <row r="55" spans="1:19" x14ac:dyDescent="0.35">
      <c r="A55">
        <v>105</v>
      </c>
      <c r="B55">
        <v>5</v>
      </c>
      <c r="C55">
        <f t="shared" si="0"/>
        <v>2.0185225576343711</v>
      </c>
      <c r="D55">
        <v>231</v>
      </c>
      <c r="E55">
        <f t="shared" si="1"/>
        <v>1.7387528344671197</v>
      </c>
      <c r="I55">
        <v>105</v>
      </c>
      <c r="J55">
        <v>5</v>
      </c>
      <c r="K55">
        <f t="shared" si="2"/>
        <v>2.0185225576343711</v>
      </c>
      <c r="L55">
        <v>223</v>
      </c>
      <c r="M55">
        <f t="shared" si="3"/>
        <v>1.8050758061071961</v>
      </c>
      <c r="O55">
        <f t="shared" si="4"/>
        <v>2.0185225576343711</v>
      </c>
      <c r="P55">
        <f t="shared" si="5"/>
        <v>1.7719143202871579</v>
      </c>
      <c r="Q55">
        <f t="shared" si="6"/>
        <v>-9.6030108028188383</v>
      </c>
      <c r="S55">
        <f t="shared" si="7"/>
        <v>1.1094819159335287</v>
      </c>
    </row>
    <row r="56" spans="1:19" x14ac:dyDescent="0.35">
      <c r="A56">
        <v>106</v>
      </c>
      <c r="B56">
        <v>4</v>
      </c>
      <c r="C56">
        <f t="shared" si="0"/>
        <v>2.1205248886191459</v>
      </c>
      <c r="D56">
        <v>230</v>
      </c>
      <c r="E56">
        <f t="shared" si="1"/>
        <v>1.7467908902691509</v>
      </c>
      <c r="I56">
        <v>106</v>
      </c>
      <c r="J56">
        <v>4</v>
      </c>
      <c r="K56">
        <f t="shared" si="2"/>
        <v>2.1205248886191459</v>
      </c>
      <c r="L56">
        <v>222</v>
      </c>
      <c r="M56">
        <f t="shared" si="3"/>
        <v>1.8137022737022737</v>
      </c>
      <c r="O56">
        <f t="shared" si="4"/>
        <v>2.1205248886191459</v>
      </c>
      <c r="P56">
        <f t="shared" si="5"/>
        <v>1.7802465819857123</v>
      </c>
      <c r="Q56">
        <f t="shared" si="6"/>
        <v>-9.1779273988818808</v>
      </c>
      <c r="S56">
        <f t="shared" si="7"/>
        <v>1.1045943304007819</v>
      </c>
    </row>
    <row r="57" spans="1:19" x14ac:dyDescent="0.35">
      <c r="A57">
        <v>107</v>
      </c>
      <c r="B57">
        <v>3</v>
      </c>
      <c r="C57">
        <f t="shared" si="0"/>
        <v>2.2218812871808615</v>
      </c>
      <c r="D57">
        <v>231</v>
      </c>
      <c r="E57">
        <f t="shared" si="1"/>
        <v>1.7387528344671197</v>
      </c>
      <c r="I57">
        <v>107</v>
      </c>
      <c r="J57">
        <v>3</v>
      </c>
      <c r="K57">
        <f t="shared" si="2"/>
        <v>2.2218812871808615</v>
      </c>
      <c r="L57">
        <v>221</v>
      </c>
      <c r="M57">
        <f t="shared" si="3"/>
        <v>1.8224068088773968</v>
      </c>
      <c r="O57">
        <f t="shared" si="4"/>
        <v>2.2218812871808615</v>
      </c>
      <c r="P57">
        <f t="shared" si="5"/>
        <v>1.7805798216722581</v>
      </c>
      <c r="Q57">
        <f t="shared" si="6"/>
        <v>-9.1609266534170111</v>
      </c>
      <c r="S57">
        <f t="shared" si="7"/>
        <v>1.1045943304007819</v>
      </c>
    </row>
    <row r="58" spans="1:19" x14ac:dyDescent="0.35">
      <c r="A58">
        <v>108</v>
      </c>
      <c r="B58">
        <v>2</v>
      </c>
      <c r="C58">
        <f t="shared" si="0"/>
        <v>2.3225608791786545</v>
      </c>
      <c r="D58">
        <v>231</v>
      </c>
      <c r="E58">
        <f t="shared" si="1"/>
        <v>1.7387528344671197</v>
      </c>
      <c r="I58">
        <v>108</v>
      </c>
      <c r="J58">
        <v>2</v>
      </c>
      <c r="K58">
        <f t="shared" si="2"/>
        <v>2.3225608791786545</v>
      </c>
      <c r="L58">
        <v>221</v>
      </c>
      <c r="M58">
        <f t="shared" si="3"/>
        <v>1.8224068088773968</v>
      </c>
      <c r="O58">
        <f t="shared" si="4"/>
        <v>2.3225608791786545</v>
      </c>
      <c r="P58">
        <f t="shared" si="5"/>
        <v>1.7805798216722581</v>
      </c>
      <c r="Q58">
        <f t="shared" si="6"/>
        <v>-9.1609266534170111</v>
      </c>
      <c r="S58">
        <f t="shared" si="7"/>
        <v>1.1045943304007819</v>
      </c>
    </row>
    <row r="59" spans="1:19" x14ac:dyDescent="0.35">
      <c r="A59">
        <v>109</v>
      </c>
      <c r="B59">
        <v>1</v>
      </c>
      <c r="C59">
        <f t="shared" si="0"/>
        <v>2.422532996633497</v>
      </c>
      <c r="D59">
        <v>232</v>
      </c>
      <c r="E59">
        <f t="shared" si="1"/>
        <v>1.7307840722495891</v>
      </c>
      <c r="I59">
        <v>109</v>
      </c>
      <c r="J59">
        <v>1</v>
      </c>
      <c r="K59">
        <f t="shared" si="2"/>
        <v>2.422532996633497</v>
      </c>
      <c r="L59">
        <v>224</v>
      </c>
      <c r="M59">
        <f t="shared" si="3"/>
        <v>1.7965263605442174</v>
      </c>
      <c r="O59">
        <f t="shared" si="4"/>
        <v>2.422532996633497</v>
      </c>
      <c r="P59">
        <f t="shared" si="5"/>
        <v>1.7636552163969033</v>
      </c>
      <c r="Q59">
        <f t="shared" si="6"/>
        <v>-10.024361946380198</v>
      </c>
      <c r="S59">
        <f t="shared" si="7"/>
        <v>1.1143695014662756</v>
      </c>
    </row>
    <row r="60" spans="1:19" x14ac:dyDescent="0.35">
      <c r="A60">
        <v>110</v>
      </c>
      <c r="B60">
        <v>0</v>
      </c>
      <c r="C60">
        <f t="shared" si="0"/>
        <v>2.5217671870699609</v>
      </c>
      <c r="D60">
        <v>239</v>
      </c>
      <c r="E60">
        <f t="shared" si="1"/>
        <v>1.6768698944012748</v>
      </c>
      <c r="I60">
        <v>110</v>
      </c>
      <c r="J60">
        <v>0</v>
      </c>
      <c r="K60">
        <f t="shared" si="2"/>
        <v>2.5217671870699609</v>
      </c>
      <c r="L60">
        <v>219</v>
      </c>
      <c r="M60">
        <f t="shared" si="3"/>
        <v>1.8400543596434007</v>
      </c>
      <c r="O60">
        <f t="shared" si="4"/>
        <v>2.5217671870699609</v>
      </c>
      <c r="P60">
        <f t="shared" si="5"/>
        <v>1.7584621270223377</v>
      </c>
      <c r="Q60">
        <f t="shared" si="6"/>
        <v>-10.289295548822398</v>
      </c>
      <c r="S60">
        <f t="shared" si="7"/>
        <v>1.1192570869990224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567D-E0A9-4B73-BBB1-9FF324AE306A}">
  <dimension ref="A1:S55"/>
  <sheetViews>
    <sheetView topLeftCell="K1" workbookViewId="0">
      <selection activeCell="S1" sqref="S1:S2"/>
    </sheetView>
  </sheetViews>
  <sheetFormatPr baseColWidth="10" defaultRowHeight="14.5" x14ac:dyDescent="0.35"/>
  <cols>
    <col min="15" max="15" width="22.81640625" customWidth="1"/>
    <col min="16" max="16" width="17.7265625" customWidth="1"/>
    <col min="19" max="19" width="20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5</v>
      </c>
      <c r="O1" t="s">
        <v>7</v>
      </c>
      <c r="P1" t="s">
        <v>9</v>
      </c>
      <c r="Q1" t="s">
        <v>13</v>
      </c>
      <c r="S1" t="s">
        <v>19</v>
      </c>
    </row>
    <row r="2" spans="1:19" x14ac:dyDescent="0.35">
      <c r="A2">
        <v>22</v>
      </c>
      <c r="B2">
        <v>22</v>
      </c>
      <c r="C2">
        <f>6.2*(SIN((24-B2)*PI()/180))</f>
        <v>0.21637687955550602</v>
      </c>
      <c r="D2">
        <v>590</v>
      </c>
      <c r="E2">
        <f>(((1+100000/($G$2*31500/255))*100000*5/(D2*5/1023))-110000)/1000000</f>
        <v>0.6138337368845842</v>
      </c>
      <c r="G2">
        <v>255</v>
      </c>
      <c r="I2">
        <v>22</v>
      </c>
      <c r="J2">
        <v>22</v>
      </c>
      <c r="K2">
        <f>6.2*(SIN((24-J2)*PI()/180))</f>
        <v>0.21637687955550602</v>
      </c>
      <c r="L2">
        <v>337</v>
      </c>
      <c r="M2">
        <f>(((1+100000/($G$2*31500/255))*100000*5/(L2*5/1023))-110000)/1000000</f>
        <v>1.1572460081955627</v>
      </c>
      <c r="O2">
        <f>ABS(K2)</f>
        <v>0.21637687955550602</v>
      </c>
      <c r="P2">
        <f>(M2+E2)/2</f>
        <v>0.88553987254007338</v>
      </c>
      <c r="Q2">
        <f>(P2-$G$5)/$G$5 *100</f>
        <v>-1.2596129174414703</v>
      </c>
      <c r="S2">
        <f>(L2+D2)/2 * 5 / 1023</f>
        <v>2.2653958944281527</v>
      </c>
    </row>
    <row r="3" spans="1:19" x14ac:dyDescent="0.35">
      <c r="A3">
        <v>23</v>
      </c>
      <c r="B3">
        <v>23</v>
      </c>
      <c r="C3">
        <f t="shared" ref="C3:C55" si="0">6.2*(SIN((24-B3)*PI()/180))</f>
        <v>0.10820491991115777</v>
      </c>
      <c r="D3">
        <v>579</v>
      </c>
      <c r="E3">
        <f t="shared" ref="E3:E55" si="1">(((1+100000/($G$2*31500/255))*100000*5/(D3*5/1023))-110000)/1000000</f>
        <v>0.62758532774076792</v>
      </c>
      <c r="I3">
        <v>23</v>
      </c>
      <c r="J3">
        <v>23</v>
      </c>
      <c r="K3">
        <f t="shared" ref="K3:K55" si="2">6.2*(SIN((24-J3)*PI()/180))</f>
        <v>0.10820491991115777</v>
      </c>
      <c r="L3">
        <v>332</v>
      </c>
      <c r="M3">
        <f t="shared" ref="M3:M55" si="3">(((1+100000/($G$2*31500/255))*100000*5/(L3*5/1023))-110000)/1000000</f>
        <v>1.1763310384394721</v>
      </c>
      <c r="O3">
        <f t="shared" ref="O3:O55" si="4">ABS(K3)</f>
        <v>0.10820491991115777</v>
      </c>
      <c r="P3">
        <f t="shared" ref="P3:P55" si="5">(M3+E3)/2</f>
        <v>0.90195818309011999</v>
      </c>
      <c r="Q3">
        <f t="shared" ref="Q3:Q55" si="6">(P3-$G$5)/$G$5 *100</f>
        <v>0.57107860670545041</v>
      </c>
      <c r="S3">
        <f t="shared" ref="S3:S55" si="7">(L3+D3)/2 * 5 / 1023</f>
        <v>2.2262952101661777</v>
      </c>
    </row>
    <row r="4" spans="1:19" x14ac:dyDescent="0.35">
      <c r="A4">
        <v>24</v>
      </c>
      <c r="B4">
        <v>24</v>
      </c>
      <c r="C4">
        <f t="shared" si="0"/>
        <v>0</v>
      </c>
      <c r="D4">
        <v>578</v>
      </c>
      <c r="E4">
        <f t="shared" si="1"/>
        <v>0.6288614269237105</v>
      </c>
      <c r="G4" t="s">
        <v>12</v>
      </c>
      <c r="I4">
        <v>24</v>
      </c>
      <c r="J4">
        <v>24</v>
      </c>
      <c r="K4">
        <f t="shared" si="2"/>
        <v>0</v>
      </c>
      <c r="L4">
        <v>335</v>
      </c>
      <c r="M4">
        <f t="shared" si="3"/>
        <v>1.1648116560056856</v>
      </c>
      <c r="O4">
        <f t="shared" si="4"/>
        <v>0</v>
      </c>
      <c r="P4">
        <f t="shared" si="5"/>
        <v>0.89683654146469804</v>
      </c>
      <c r="Q4">
        <f t="shared" si="6"/>
        <v>0</v>
      </c>
      <c r="S4">
        <f t="shared" si="7"/>
        <v>2.2311827956989245</v>
      </c>
    </row>
    <row r="5" spans="1:19" x14ac:dyDescent="0.35">
      <c r="A5">
        <v>25</v>
      </c>
      <c r="B5">
        <v>25</v>
      </c>
      <c r="C5">
        <f t="shared" si="0"/>
        <v>-0.10820491991115777</v>
      </c>
      <c r="D5">
        <v>571</v>
      </c>
      <c r="E5">
        <f t="shared" si="1"/>
        <v>0.63791927278792415</v>
      </c>
      <c r="G5">
        <f>P4</f>
        <v>0.89683654146469804</v>
      </c>
      <c r="I5">
        <v>25</v>
      </c>
      <c r="J5">
        <v>25</v>
      </c>
      <c r="K5">
        <f t="shared" si="2"/>
        <v>-0.10820491991115777</v>
      </c>
      <c r="L5">
        <v>331</v>
      </c>
      <c r="M5">
        <f t="shared" si="3"/>
        <v>1.1802172349302256</v>
      </c>
      <c r="O5">
        <f t="shared" si="4"/>
        <v>0.10820491991115777</v>
      </c>
      <c r="P5">
        <f t="shared" si="5"/>
        <v>0.90906825385907486</v>
      </c>
      <c r="Q5">
        <f t="shared" si="6"/>
        <v>1.363873106062359</v>
      </c>
      <c r="S5">
        <f t="shared" si="7"/>
        <v>2.204301075268817</v>
      </c>
    </row>
    <row r="6" spans="1:19" x14ac:dyDescent="0.35">
      <c r="A6">
        <v>26</v>
      </c>
      <c r="B6">
        <v>26</v>
      </c>
      <c r="C6">
        <f t="shared" si="0"/>
        <v>-0.21637687955550602</v>
      </c>
      <c r="D6">
        <v>566</v>
      </c>
      <c r="E6">
        <f t="shared" si="1"/>
        <v>0.64452633350159838</v>
      </c>
      <c r="I6">
        <v>26</v>
      </c>
      <c r="J6">
        <v>26</v>
      </c>
      <c r="K6">
        <f t="shared" si="2"/>
        <v>-0.21637687955550602</v>
      </c>
      <c r="L6">
        <v>330</v>
      </c>
      <c r="M6">
        <f t="shared" si="3"/>
        <v>1.1841269841269839</v>
      </c>
      <c r="O6">
        <f t="shared" si="4"/>
        <v>0.21637687955550602</v>
      </c>
      <c r="P6">
        <f t="shared" si="5"/>
        <v>0.91432665881429109</v>
      </c>
      <c r="Q6">
        <f t="shared" si="6"/>
        <v>1.9502012396850479</v>
      </c>
      <c r="S6">
        <f t="shared" si="7"/>
        <v>2.1896383186705766</v>
      </c>
    </row>
    <row r="7" spans="1:19" x14ac:dyDescent="0.35">
      <c r="A7">
        <v>27</v>
      </c>
      <c r="B7">
        <v>27</v>
      </c>
      <c r="C7">
        <f t="shared" si="0"/>
        <v>-0.32448292870625173</v>
      </c>
      <c r="D7">
        <v>563</v>
      </c>
      <c r="E7">
        <f t="shared" si="1"/>
        <v>0.64854690010995497</v>
      </c>
      <c r="I7">
        <v>27</v>
      </c>
      <c r="J7">
        <v>27</v>
      </c>
      <c r="K7">
        <f t="shared" si="2"/>
        <v>-0.32448292870625173</v>
      </c>
      <c r="L7">
        <v>327</v>
      </c>
      <c r="M7">
        <f t="shared" si="3"/>
        <v>1.195999708752002</v>
      </c>
      <c r="O7">
        <f t="shared" si="4"/>
        <v>0.32448292870625173</v>
      </c>
      <c r="P7">
        <f t="shared" si="5"/>
        <v>0.92227330443097855</v>
      </c>
      <c r="Q7">
        <f t="shared" si="6"/>
        <v>2.8362763770461021</v>
      </c>
      <c r="S7">
        <f t="shared" si="7"/>
        <v>2.1749755620723361</v>
      </c>
    </row>
    <row r="8" spans="1:19" x14ac:dyDescent="0.35">
      <c r="A8">
        <v>28</v>
      </c>
      <c r="B8">
        <v>28</v>
      </c>
      <c r="C8">
        <f t="shared" si="0"/>
        <v>-0.43249013721357688</v>
      </c>
      <c r="D8">
        <v>560</v>
      </c>
      <c r="E8">
        <f t="shared" si="1"/>
        <v>0.65261054421768694</v>
      </c>
      <c r="I8">
        <v>28</v>
      </c>
      <c r="J8">
        <v>28</v>
      </c>
      <c r="K8">
        <f t="shared" si="2"/>
        <v>-0.43249013721357688</v>
      </c>
      <c r="L8">
        <v>323</v>
      </c>
      <c r="M8">
        <f t="shared" si="3"/>
        <v>1.2121730797582189</v>
      </c>
      <c r="O8">
        <f t="shared" si="4"/>
        <v>0.43249013721357688</v>
      </c>
      <c r="P8">
        <f t="shared" si="5"/>
        <v>0.93239181198795285</v>
      </c>
      <c r="Q8">
        <f t="shared" si="6"/>
        <v>3.9645207213776708</v>
      </c>
      <c r="S8">
        <f t="shared" si="7"/>
        <v>2.1578690127077222</v>
      </c>
    </row>
    <row r="9" spans="1:19" x14ac:dyDescent="0.35">
      <c r="A9">
        <v>29</v>
      </c>
      <c r="B9">
        <v>29</v>
      </c>
      <c r="C9">
        <f t="shared" si="0"/>
        <v>-0.54036560503548059</v>
      </c>
      <c r="D9">
        <v>558</v>
      </c>
      <c r="E9">
        <f t="shared" si="1"/>
        <v>0.65534391534391523</v>
      </c>
      <c r="I9">
        <v>29</v>
      </c>
      <c r="J9">
        <v>29</v>
      </c>
      <c r="K9">
        <f t="shared" si="2"/>
        <v>-0.54036560503548059</v>
      </c>
      <c r="L9">
        <v>325</v>
      </c>
      <c r="M9">
        <f t="shared" si="3"/>
        <v>1.2040366300366299</v>
      </c>
      <c r="O9">
        <f t="shared" si="4"/>
        <v>0.54036560503548059</v>
      </c>
      <c r="P9">
        <f t="shared" si="5"/>
        <v>0.92969027269027249</v>
      </c>
      <c r="Q9">
        <f t="shared" si="6"/>
        <v>3.6632908792853485</v>
      </c>
      <c r="S9">
        <f t="shared" si="7"/>
        <v>2.1578690127077222</v>
      </c>
    </row>
    <row r="10" spans="1:19" x14ac:dyDescent="0.35">
      <c r="A10">
        <v>30</v>
      </c>
      <c r="B10">
        <v>30</v>
      </c>
      <c r="C10">
        <f t="shared" si="0"/>
        <v>-0.64807647225945142</v>
      </c>
      <c r="D10">
        <v>554</v>
      </c>
      <c r="E10">
        <f t="shared" si="1"/>
        <v>0.66086986419116378</v>
      </c>
      <c r="I10">
        <v>30</v>
      </c>
      <c r="J10">
        <v>30</v>
      </c>
      <c r="K10">
        <f t="shared" si="2"/>
        <v>-0.64807647225945142</v>
      </c>
      <c r="L10">
        <v>322</v>
      </c>
      <c r="M10">
        <f t="shared" si="3"/>
        <v>1.2162792073351076</v>
      </c>
      <c r="O10">
        <f t="shared" si="4"/>
        <v>0.64807647225945142</v>
      </c>
      <c r="P10">
        <f t="shared" si="5"/>
        <v>0.93857453576313565</v>
      </c>
      <c r="Q10">
        <f t="shared" si="6"/>
        <v>4.6539132125762661</v>
      </c>
      <c r="S10">
        <f t="shared" si="7"/>
        <v>2.1407624633431084</v>
      </c>
    </row>
    <row r="11" spans="1:19" x14ac:dyDescent="0.35">
      <c r="A11">
        <v>31</v>
      </c>
      <c r="B11">
        <v>31</v>
      </c>
      <c r="C11">
        <f t="shared" si="0"/>
        <v>-0.75558992911191436</v>
      </c>
      <c r="D11">
        <v>552</v>
      </c>
      <c r="E11">
        <f t="shared" si="1"/>
        <v>0.6636628709454796</v>
      </c>
      <c r="I11">
        <v>31</v>
      </c>
      <c r="J11">
        <v>31</v>
      </c>
      <c r="K11">
        <f t="shared" si="2"/>
        <v>-0.75558992911191436</v>
      </c>
      <c r="L11">
        <v>319</v>
      </c>
      <c r="M11">
        <f t="shared" si="3"/>
        <v>1.2287520525451558</v>
      </c>
      <c r="O11">
        <f t="shared" si="4"/>
        <v>0.75558992911191436</v>
      </c>
      <c r="P11">
        <f t="shared" si="5"/>
        <v>0.94620746174531778</v>
      </c>
      <c r="Q11">
        <f t="shared" si="6"/>
        <v>5.5050076572468818</v>
      </c>
      <c r="S11">
        <f t="shared" si="7"/>
        <v>2.1285434995112413</v>
      </c>
    </row>
    <row r="12" spans="1:19" x14ac:dyDescent="0.35">
      <c r="A12">
        <v>32</v>
      </c>
      <c r="B12">
        <v>32</v>
      </c>
      <c r="C12">
        <f t="shared" si="0"/>
        <v>-0.86287322595240579</v>
      </c>
      <c r="D12">
        <v>548</v>
      </c>
      <c r="E12">
        <f t="shared" si="1"/>
        <v>0.6693100451859576</v>
      </c>
      <c r="I12">
        <v>32</v>
      </c>
      <c r="J12">
        <v>32</v>
      </c>
      <c r="K12">
        <f t="shared" si="2"/>
        <v>-0.86287322595240579</v>
      </c>
      <c r="L12">
        <v>316</v>
      </c>
      <c r="M12">
        <f t="shared" si="3"/>
        <v>1.241461723930078</v>
      </c>
      <c r="O12">
        <f t="shared" si="4"/>
        <v>0.86287322595240579</v>
      </c>
      <c r="P12">
        <f t="shared" si="5"/>
        <v>0.95538588455801787</v>
      </c>
      <c r="Q12">
        <f t="shared" si="6"/>
        <v>6.5284296955271301</v>
      </c>
      <c r="S12">
        <f t="shared" si="7"/>
        <v>2.1114369501466275</v>
      </c>
    </row>
    <row r="13" spans="1:19" x14ac:dyDescent="0.35">
      <c r="A13">
        <v>33</v>
      </c>
      <c r="B13">
        <v>33</v>
      </c>
      <c r="C13">
        <f t="shared" si="0"/>
        <v>-0.96989368324943137</v>
      </c>
      <c r="D13">
        <v>547</v>
      </c>
      <c r="E13">
        <f t="shared" si="1"/>
        <v>0.67073474362322616</v>
      </c>
      <c r="I13">
        <v>33</v>
      </c>
      <c r="J13">
        <v>33</v>
      </c>
      <c r="K13">
        <f t="shared" si="2"/>
        <v>-0.96989368324943137</v>
      </c>
      <c r="L13">
        <v>314</v>
      </c>
      <c r="M13">
        <f t="shared" si="3"/>
        <v>1.2500697603882316</v>
      </c>
      <c r="O13">
        <f t="shared" si="4"/>
        <v>0.96989368324943137</v>
      </c>
      <c r="P13">
        <f t="shared" si="5"/>
        <v>0.96040225200572893</v>
      </c>
      <c r="Q13">
        <f t="shared" si="6"/>
        <v>7.0877699114731048</v>
      </c>
      <c r="S13">
        <f t="shared" si="7"/>
        <v>2.1041055718475072</v>
      </c>
    </row>
    <row r="14" spans="1:19" x14ac:dyDescent="0.35">
      <c r="A14">
        <v>34</v>
      </c>
      <c r="B14">
        <v>34</v>
      </c>
      <c r="C14">
        <f t="shared" si="0"/>
        <v>-1.0766187015349682</v>
      </c>
      <c r="D14">
        <v>546</v>
      </c>
      <c r="E14">
        <f t="shared" si="1"/>
        <v>0.67216466073608927</v>
      </c>
      <c r="I14">
        <v>34</v>
      </c>
      <c r="J14">
        <v>34</v>
      </c>
      <c r="K14">
        <f t="shared" si="2"/>
        <v>-1.0766187015349682</v>
      </c>
      <c r="L14">
        <v>313</v>
      </c>
      <c r="M14">
        <f t="shared" si="3"/>
        <v>1.2544150311881939</v>
      </c>
      <c r="O14">
        <f t="shared" si="4"/>
        <v>1.0766187015349682</v>
      </c>
      <c r="P14">
        <f t="shared" si="5"/>
        <v>0.96328984596214151</v>
      </c>
      <c r="Q14">
        <f t="shared" si="6"/>
        <v>7.4097454134633134</v>
      </c>
      <c r="S14">
        <f t="shared" si="7"/>
        <v>2.0992179863147604</v>
      </c>
    </row>
    <row r="15" spans="1:19" x14ac:dyDescent="0.35">
      <c r="A15">
        <v>35</v>
      </c>
      <c r="B15">
        <v>35</v>
      </c>
      <c r="C15">
        <f t="shared" si="0"/>
        <v>-1.1830157713345779</v>
      </c>
      <c r="D15">
        <v>546</v>
      </c>
      <c r="E15">
        <f t="shared" si="1"/>
        <v>0.67216466073608927</v>
      </c>
      <c r="I15">
        <v>35</v>
      </c>
      <c r="J15">
        <v>35</v>
      </c>
      <c r="K15">
        <f t="shared" si="2"/>
        <v>-1.1830157713345779</v>
      </c>
      <c r="L15">
        <v>310</v>
      </c>
      <c r="M15">
        <f t="shared" si="3"/>
        <v>1.2676190476190474</v>
      </c>
      <c r="O15">
        <f t="shared" si="4"/>
        <v>1.1830157713345779</v>
      </c>
      <c r="P15">
        <f t="shared" si="5"/>
        <v>0.96989185417756829</v>
      </c>
      <c r="Q15">
        <f t="shared" si="6"/>
        <v>8.1458893940201804</v>
      </c>
      <c r="S15">
        <f t="shared" si="7"/>
        <v>2.0918866080156402</v>
      </c>
    </row>
    <row r="16" spans="1:19" x14ac:dyDescent="0.35">
      <c r="A16">
        <v>36</v>
      </c>
      <c r="B16">
        <v>36</v>
      </c>
      <c r="C16">
        <f t="shared" si="0"/>
        <v>-1.2890524830701078</v>
      </c>
      <c r="D16">
        <v>541</v>
      </c>
      <c r="E16">
        <f t="shared" si="1"/>
        <v>0.67939353930111779</v>
      </c>
      <c r="I16">
        <v>36</v>
      </c>
      <c r="J16">
        <v>36</v>
      </c>
      <c r="K16">
        <f t="shared" si="2"/>
        <v>-1.2890524830701078</v>
      </c>
      <c r="L16">
        <v>307</v>
      </c>
      <c r="M16">
        <f t="shared" si="3"/>
        <v>1.2810811230029469</v>
      </c>
      <c r="O16">
        <f t="shared" si="4"/>
        <v>1.2890524830701078</v>
      </c>
      <c r="P16">
        <f t="shared" si="5"/>
        <v>0.98023733115203227</v>
      </c>
      <c r="Q16">
        <f t="shared" si="6"/>
        <v>9.299441518197451</v>
      </c>
      <c r="S16">
        <f t="shared" si="7"/>
        <v>2.0723362658846529</v>
      </c>
    </row>
    <row r="17" spans="1:19" x14ac:dyDescent="0.35">
      <c r="A17">
        <v>37</v>
      </c>
      <c r="B17">
        <v>37</v>
      </c>
      <c r="C17">
        <f t="shared" si="0"/>
        <v>-1.394696536931963</v>
      </c>
      <c r="D17">
        <v>542</v>
      </c>
      <c r="E17">
        <f t="shared" si="1"/>
        <v>0.67793709365665078</v>
      </c>
      <c r="I17">
        <v>37</v>
      </c>
      <c r="J17">
        <v>37</v>
      </c>
      <c r="K17">
        <f t="shared" si="2"/>
        <v>-1.394696536931963</v>
      </c>
      <c r="L17">
        <v>309</v>
      </c>
      <c r="M17">
        <f t="shared" si="3"/>
        <v>1.272077361689012</v>
      </c>
      <c r="O17">
        <f t="shared" si="4"/>
        <v>1.394696536931963</v>
      </c>
      <c r="P17">
        <f t="shared" si="5"/>
        <v>0.97500722767283143</v>
      </c>
      <c r="Q17">
        <f t="shared" si="6"/>
        <v>8.7162690851630966</v>
      </c>
      <c r="S17">
        <f t="shared" si="7"/>
        <v>2.0796676441837731</v>
      </c>
    </row>
    <row r="18" spans="1:19" x14ac:dyDescent="0.35">
      <c r="A18">
        <v>38</v>
      </c>
      <c r="B18">
        <v>38</v>
      </c>
      <c r="C18">
        <f t="shared" si="0"/>
        <v>-1.4999157527179399</v>
      </c>
      <c r="D18">
        <v>541</v>
      </c>
      <c r="E18">
        <f t="shared" si="1"/>
        <v>0.67939353930111779</v>
      </c>
      <c r="I18">
        <v>38</v>
      </c>
      <c r="J18">
        <v>38</v>
      </c>
      <c r="K18">
        <f t="shared" si="2"/>
        <v>-1.4999157527179399</v>
      </c>
      <c r="L18">
        <v>305</v>
      </c>
      <c r="M18">
        <f t="shared" si="3"/>
        <v>1.2902029664324743</v>
      </c>
      <c r="O18">
        <f t="shared" si="4"/>
        <v>1.4999157527179399</v>
      </c>
      <c r="P18">
        <f t="shared" si="5"/>
        <v>0.98479825286679601</v>
      </c>
      <c r="Q18">
        <f t="shared" si="6"/>
        <v>9.8079981507488991</v>
      </c>
      <c r="S18">
        <f t="shared" si="7"/>
        <v>2.0674486803519061</v>
      </c>
    </row>
    <row r="19" spans="1:19" x14ac:dyDescent="0.35">
      <c r="A19">
        <v>39</v>
      </c>
      <c r="B19">
        <v>39</v>
      </c>
      <c r="C19">
        <f t="shared" si="0"/>
        <v>-1.6046780796356286</v>
      </c>
      <c r="D19">
        <v>539</v>
      </c>
      <c r="E19">
        <f t="shared" si="1"/>
        <v>0.68232264334305148</v>
      </c>
      <c r="I19">
        <v>39</v>
      </c>
      <c r="J19">
        <v>39</v>
      </c>
      <c r="K19">
        <f t="shared" si="2"/>
        <v>-1.6046780796356286</v>
      </c>
      <c r="L19">
        <v>305</v>
      </c>
      <c r="M19">
        <f t="shared" si="3"/>
        <v>1.2902029664324743</v>
      </c>
      <c r="O19">
        <f t="shared" si="4"/>
        <v>1.6046780796356286</v>
      </c>
      <c r="P19">
        <f t="shared" si="5"/>
        <v>0.98626280488776286</v>
      </c>
      <c r="Q19">
        <f t="shared" si="6"/>
        <v>9.9713001520896292</v>
      </c>
      <c r="S19">
        <f t="shared" si="7"/>
        <v>2.0625610948191593</v>
      </c>
    </row>
    <row r="20" spans="1:19" x14ac:dyDescent="0.35">
      <c r="A20">
        <v>40</v>
      </c>
      <c r="B20">
        <v>40</v>
      </c>
      <c r="C20">
        <f t="shared" si="0"/>
        <v>-1.7089516060653949</v>
      </c>
      <c r="D20">
        <v>539</v>
      </c>
      <c r="E20">
        <f t="shared" si="1"/>
        <v>0.68232264334305148</v>
      </c>
      <c r="I20">
        <v>40</v>
      </c>
      <c r="J20">
        <v>40</v>
      </c>
      <c r="K20">
        <f t="shared" si="2"/>
        <v>-1.7089516060653949</v>
      </c>
      <c r="L20">
        <v>304</v>
      </c>
      <c r="M20">
        <f t="shared" si="3"/>
        <v>1.2948088972431073</v>
      </c>
      <c r="O20">
        <f t="shared" si="4"/>
        <v>1.7089516060653949</v>
      </c>
      <c r="P20">
        <f t="shared" si="5"/>
        <v>0.98856577029307946</v>
      </c>
      <c r="Q20">
        <f t="shared" si="6"/>
        <v>10.228087793854922</v>
      </c>
      <c r="S20">
        <f t="shared" si="7"/>
        <v>2.0601173020527859</v>
      </c>
    </row>
    <row r="21" spans="1:19" x14ac:dyDescent="0.35">
      <c r="A21">
        <v>41</v>
      </c>
      <c r="B21">
        <v>41</v>
      </c>
      <c r="C21">
        <f t="shared" si="0"/>
        <v>-1.812704569280968</v>
      </c>
      <c r="D21">
        <v>540</v>
      </c>
      <c r="E21">
        <f t="shared" si="1"/>
        <v>0.68085537918871242</v>
      </c>
      <c r="I21">
        <v>41</v>
      </c>
      <c r="J21">
        <v>41</v>
      </c>
      <c r="K21">
        <f t="shared" si="2"/>
        <v>-1.812704569280968</v>
      </c>
      <c r="L21">
        <v>303</v>
      </c>
      <c r="M21">
        <f t="shared" si="3"/>
        <v>1.2994452302373092</v>
      </c>
      <c r="O21">
        <f t="shared" si="4"/>
        <v>1.812704569280968</v>
      </c>
      <c r="P21">
        <f t="shared" si="5"/>
        <v>0.9901503047130108</v>
      </c>
      <c r="Q21">
        <f t="shared" si="6"/>
        <v>10.404768197325492</v>
      </c>
      <c r="S21">
        <f t="shared" si="7"/>
        <v>2.0601173020527859</v>
      </c>
    </row>
    <row r="22" spans="1:19" x14ac:dyDescent="0.35">
      <c r="A22">
        <v>42</v>
      </c>
      <c r="B22">
        <v>42</v>
      </c>
      <c r="C22">
        <f t="shared" si="0"/>
        <v>-1.9159053651246738</v>
      </c>
      <c r="D22">
        <v>537</v>
      </c>
      <c r="E22">
        <f t="shared" si="1"/>
        <v>0.68527356566462705</v>
      </c>
      <c r="I22">
        <v>42</v>
      </c>
      <c r="J22">
        <v>42</v>
      </c>
      <c r="K22">
        <f t="shared" si="2"/>
        <v>-1.9159053651246738</v>
      </c>
      <c r="L22">
        <v>304</v>
      </c>
      <c r="M22">
        <f t="shared" si="3"/>
        <v>1.2948088972431073</v>
      </c>
      <c r="O22">
        <f t="shared" si="4"/>
        <v>1.9159053651246738</v>
      </c>
      <c r="P22">
        <f t="shared" si="5"/>
        <v>0.99004123145386713</v>
      </c>
      <c r="Q22">
        <f t="shared" si="6"/>
        <v>10.392606197440259</v>
      </c>
      <c r="S22">
        <f t="shared" si="7"/>
        <v>2.0552297165200391</v>
      </c>
    </row>
    <row r="23" spans="1:19" x14ac:dyDescent="0.35">
      <c r="A23">
        <v>43</v>
      </c>
      <c r="B23">
        <v>43</v>
      </c>
      <c r="C23">
        <f t="shared" si="0"/>
        <v>-2.0185225576343711</v>
      </c>
      <c r="D23">
        <v>536</v>
      </c>
      <c r="E23">
        <f t="shared" si="1"/>
        <v>0.6867572850035536</v>
      </c>
      <c r="I23">
        <v>43</v>
      </c>
      <c r="J23">
        <v>43</v>
      </c>
      <c r="K23">
        <f t="shared" si="2"/>
        <v>-2.0185225576343711</v>
      </c>
      <c r="L23">
        <v>304</v>
      </c>
      <c r="M23">
        <f t="shared" si="3"/>
        <v>1.2948088972431073</v>
      </c>
      <c r="O23">
        <f t="shared" si="4"/>
        <v>2.0185225576343711</v>
      </c>
      <c r="P23">
        <f t="shared" si="5"/>
        <v>0.99078309112333041</v>
      </c>
      <c r="Q23">
        <f t="shared" si="6"/>
        <v>10.475325805213117</v>
      </c>
      <c r="S23">
        <f t="shared" si="7"/>
        <v>2.0527859237536656</v>
      </c>
    </row>
    <row r="24" spans="1:19" x14ac:dyDescent="0.35">
      <c r="A24">
        <v>44</v>
      </c>
      <c r="B24">
        <v>44</v>
      </c>
      <c r="C24">
        <f t="shared" si="0"/>
        <v>-2.1205248886191459</v>
      </c>
      <c r="D24">
        <v>539</v>
      </c>
      <c r="E24">
        <f t="shared" si="1"/>
        <v>0.68232264334305148</v>
      </c>
      <c r="I24">
        <v>44</v>
      </c>
      <c r="J24">
        <v>44</v>
      </c>
      <c r="K24">
        <f t="shared" si="2"/>
        <v>-2.1205248886191459</v>
      </c>
      <c r="L24">
        <v>304</v>
      </c>
      <c r="M24">
        <f t="shared" si="3"/>
        <v>1.2948088972431073</v>
      </c>
      <c r="O24">
        <f t="shared" si="4"/>
        <v>2.1205248886191459</v>
      </c>
      <c r="P24">
        <f t="shared" si="5"/>
        <v>0.98856577029307946</v>
      </c>
      <c r="Q24">
        <f t="shared" si="6"/>
        <v>10.228087793854922</v>
      </c>
      <c r="S24">
        <f t="shared" si="7"/>
        <v>2.0601173020527859</v>
      </c>
    </row>
    <row r="25" spans="1:19" x14ac:dyDescent="0.35">
      <c r="A25">
        <v>45</v>
      </c>
      <c r="B25">
        <v>45</v>
      </c>
      <c r="C25">
        <f t="shared" si="0"/>
        <v>-2.2218812871808615</v>
      </c>
      <c r="D25">
        <v>537</v>
      </c>
      <c r="E25">
        <f t="shared" si="1"/>
        <v>0.68527356566462705</v>
      </c>
      <c r="I25">
        <v>45</v>
      </c>
      <c r="J25">
        <v>45</v>
      </c>
      <c r="K25">
        <f t="shared" si="2"/>
        <v>-2.2218812871808615</v>
      </c>
      <c r="L25">
        <v>304</v>
      </c>
      <c r="M25">
        <f t="shared" si="3"/>
        <v>1.2948088972431073</v>
      </c>
      <c r="O25">
        <f t="shared" si="4"/>
        <v>2.2218812871808615</v>
      </c>
      <c r="P25">
        <f t="shared" si="5"/>
        <v>0.99004123145386713</v>
      </c>
      <c r="Q25">
        <f t="shared" si="6"/>
        <v>10.392606197440259</v>
      </c>
      <c r="S25">
        <f t="shared" si="7"/>
        <v>2.0552297165200391</v>
      </c>
    </row>
    <row r="26" spans="1:19" x14ac:dyDescent="0.35">
      <c r="A26">
        <v>46</v>
      </c>
      <c r="B26">
        <v>46</v>
      </c>
      <c r="C26">
        <f t="shared" si="0"/>
        <v>-2.3225608791786545</v>
      </c>
      <c r="D26">
        <v>537</v>
      </c>
      <c r="E26">
        <f t="shared" si="1"/>
        <v>0.68527356566462705</v>
      </c>
      <c r="I26">
        <v>46</v>
      </c>
      <c r="J26">
        <v>46</v>
      </c>
      <c r="K26">
        <f t="shared" si="2"/>
        <v>-2.3225608791786545</v>
      </c>
      <c r="L26">
        <v>306</v>
      </c>
      <c r="M26">
        <f t="shared" si="3"/>
        <v>1.2856271397447865</v>
      </c>
      <c r="O26">
        <f t="shared" si="4"/>
        <v>2.3225608791786545</v>
      </c>
      <c r="P26">
        <f t="shared" si="5"/>
        <v>0.98545035270470671</v>
      </c>
      <c r="Q26">
        <f t="shared" si="6"/>
        <v>9.8807092645094627</v>
      </c>
      <c r="S26">
        <f t="shared" si="7"/>
        <v>2.0601173020527859</v>
      </c>
    </row>
    <row r="27" spans="1:19" x14ac:dyDescent="0.35">
      <c r="A27">
        <v>47</v>
      </c>
      <c r="B27">
        <v>47</v>
      </c>
      <c r="C27">
        <f t="shared" si="0"/>
        <v>-2.422532996633497</v>
      </c>
      <c r="D27">
        <v>537</v>
      </c>
      <c r="E27">
        <f t="shared" si="1"/>
        <v>0.68527356566462705</v>
      </c>
      <c r="I27">
        <v>47</v>
      </c>
      <c r="J27">
        <v>47</v>
      </c>
      <c r="K27">
        <f t="shared" si="2"/>
        <v>-2.422532996633497</v>
      </c>
      <c r="L27">
        <v>302</v>
      </c>
      <c r="M27">
        <f t="shared" si="3"/>
        <v>1.3041122674235255</v>
      </c>
      <c r="O27">
        <f t="shared" si="4"/>
        <v>2.422532996633497</v>
      </c>
      <c r="P27">
        <f t="shared" si="5"/>
        <v>0.99469291654407632</v>
      </c>
      <c r="Q27">
        <f t="shared" si="6"/>
        <v>10.911283222197985</v>
      </c>
      <c r="S27">
        <f t="shared" si="7"/>
        <v>2.0503421309872922</v>
      </c>
    </row>
    <row r="28" spans="1:19" x14ac:dyDescent="0.35">
      <c r="A28">
        <v>48</v>
      </c>
      <c r="B28">
        <v>48</v>
      </c>
      <c r="C28">
        <f t="shared" si="0"/>
        <v>-2.5217671870699609</v>
      </c>
      <c r="D28">
        <v>536</v>
      </c>
      <c r="E28">
        <f t="shared" si="1"/>
        <v>0.6867572850035536</v>
      </c>
      <c r="I28">
        <v>48</v>
      </c>
      <c r="J28">
        <v>48</v>
      </c>
      <c r="K28">
        <f t="shared" si="2"/>
        <v>-2.5217671870699609</v>
      </c>
      <c r="L28">
        <v>304</v>
      </c>
      <c r="M28">
        <f t="shared" si="3"/>
        <v>1.2948088972431073</v>
      </c>
      <c r="O28">
        <f t="shared" si="4"/>
        <v>2.5217671870699609</v>
      </c>
      <c r="P28">
        <f t="shared" si="5"/>
        <v>0.99078309112333041</v>
      </c>
      <c r="Q28">
        <f t="shared" si="6"/>
        <v>10.475325805213117</v>
      </c>
      <c r="S28">
        <f t="shared" si="7"/>
        <v>2.0527859237536656</v>
      </c>
    </row>
    <row r="29" spans="1:19" x14ac:dyDescent="0.35">
      <c r="A29">
        <v>49</v>
      </c>
      <c r="B29">
        <v>49</v>
      </c>
      <c r="C29">
        <f t="shared" si="0"/>
        <v>-2.6202332227923364</v>
      </c>
      <c r="D29">
        <v>538</v>
      </c>
      <c r="E29">
        <f t="shared" si="1"/>
        <v>0.68379536201097524</v>
      </c>
      <c r="I29">
        <v>49</v>
      </c>
      <c r="J29">
        <v>49</v>
      </c>
      <c r="K29">
        <f t="shared" si="2"/>
        <v>-2.6202332227923364</v>
      </c>
      <c r="L29">
        <v>305</v>
      </c>
      <c r="M29">
        <f t="shared" si="3"/>
        <v>1.2902029664324743</v>
      </c>
      <c r="O29">
        <f t="shared" si="4"/>
        <v>2.6202332227923364</v>
      </c>
      <c r="P29">
        <f t="shared" si="5"/>
        <v>0.98699916422172485</v>
      </c>
      <c r="Q29">
        <f t="shared" si="6"/>
        <v>10.053406455737715</v>
      </c>
      <c r="S29">
        <f t="shared" si="7"/>
        <v>2.0601173020527859</v>
      </c>
    </row>
    <row r="30" spans="1:19" x14ac:dyDescent="0.35">
      <c r="A30">
        <v>50</v>
      </c>
      <c r="B30">
        <v>50</v>
      </c>
      <c r="C30">
        <f t="shared" si="0"/>
        <v>-2.7179011100922801</v>
      </c>
      <c r="D30">
        <v>539</v>
      </c>
      <c r="E30">
        <f t="shared" si="1"/>
        <v>0.68232264334305148</v>
      </c>
      <c r="I30">
        <v>50</v>
      </c>
      <c r="J30">
        <v>50</v>
      </c>
      <c r="K30">
        <f t="shared" si="2"/>
        <v>-2.7179011100922801</v>
      </c>
      <c r="L30">
        <v>307</v>
      </c>
      <c r="M30">
        <f t="shared" si="3"/>
        <v>1.2810811230029469</v>
      </c>
      <c r="O30">
        <f t="shared" si="4"/>
        <v>2.7179011100922801</v>
      </c>
      <c r="P30">
        <f t="shared" si="5"/>
        <v>0.98170188317299911</v>
      </c>
      <c r="Q30">
        <f t="shared" si="6"/>
        <v>9.462743519538181</v>
      </c>
      <c r="S30">
        <f t="shared" si="7"/>
        <v>2.0674486803519061</v>
      </c>
    </row>
    <row r="31" spans="1:19" x14ac:dyDescent="0.35">
      <c r="A31">
        <v>51</v>
      </c>
      <c r="B31">
        <v>51</v>
      </c>
      <c r="C31">
        <f t="shared" si="0"/>
        <v>-2.8147410983851899</v>
      </c>
      <c r="D31">
        <v>538</v>
      </c>
      <c r="E31">
        <f t="shared" si="1"/>
        <v>0.68379536201097524</v>
      </c>
      <c r="I31">
        <v>51</v>
      </c>
      <c r="J31">
        <v>51</v>
      </c>
      <c r="K31">
        <f t="shared" si="2"/>
        <v>-2.8147410983851899</v>
      </c>
      <c r="L31">
        <v>308</v>
      </c>
      <c r="M31">
        <f t="shared" si="3"/>
        <v>1.2765646258503398</v>
      </c>
      <c r="O31">
        <f t="shared" si="4"/>
        <v>2.8147410983851899</v>
      </c>
      <c r="P31">
        <f t="shared" si="5"/>
        <v>0.98017999393065747</v>
      </c>
      <c r="Q31">
        <f t="shared" si="6"/>
        <v>9.2930482437573652</v>
      </c>
      <c r="S31">
        <f t="shared" si="7"/>
        <v>2.0674486803519061</v>
      </c>
    </row>
    <row r="32" spans="1:19" x14ac:dyDescent="0.35">
      <c r="A32">
        <v>52</v>
      </c>
      <c r="B32">
        <v>52</v>
      </c>
      <c r="C32">
        <f t="shared" si="0"/>
        <v>-2.910723689272523</v>
      </c>
      <c r="D32">
        <v>540</v>
      </c>
      <c r="E32">
        <f t="shared" si="1"/>
        <v>0.68085537918871242</v>
      </c>
      <c r="I32">
        <v>52</v>
      </c>
      <c r="J32">
        <v>52</v>
      </c>
      <c r="K32">
        <f t="shared" si="2"/>
        <v>-2.910723689272523</v>
      </c>
      <c r="L32">
        <v>309</v>
      </c>
      <c r="M32">
        <f t="shared" si="3"/>
        <v>1.272077361689012</v>
      </c>
      <c r="O32">
        <f t="shared" si="4"/>
        <v>2.910723689272523</v>
      </c>
      <c r="P32">
        <f t="shared" si="5"/>
        <v>0.9764663704388622</v>
      </c>
      <c r="Q32">
        <f t="shared" si="6"/>
        <v>8.8789679381388797</v>
      </c>
      <c r="S32">
        <f t="shared" si="7"/>
        <v>2.0747800586510263</v>
      </c>
    </row>
    <row r="33" spans="1:19" x14ac:dyDescent="0.35">
      <c r="A33">
        <v>87</v>
      </c>
      <c r="B33">
        <v>23</v>
      </c>
      <c r="C33">
        <f t="shared" si="0"/>
        <v>0.10820491991115777</v>
      </c>
      <c r="D33">
        <v>592</v>
      </c>
      <c r="E33">
        <f t="shared" si="1"/>
        <v>0.61138835263835256</v>
      </c>
      <c r="I33">
        <v>87</v>
      </c>
      <c r="J33">
        <v>23</v>
      </c>
      <c r="K33">
        <f t="shared" si="2"/>
        <v>0.10820491991115777</v>
      </c>
      <c r="L33">
        <v>333</v>
      </c>
      <c r="M33">
        <f t="shared" si="3"/>
        <v>1.1724681824681822</v>
      </c>
      <c r="O33">
        <f t="shared" si="4"/>
        <v>0.10820491991115777</v>
      </c>
      <c r="P33">
        <f t="shared" si="5"/>
        <v>0.89192826755326737</v>
      </c>
      <c r="Q33">
        <f t="shared" si="6"/>
        <v>-0.54728745813752888</v>
      </c>
      <c r="S33">
        <f t="shared" si="7"/>
        <v>2.2605083088954059</v>
      </c>
    </row>
    <row r="34" spans="1:19" x14ac:dyDescent="0.35">
      <c r="A34">
        <v>88</v>
      </c>
      <c r="B34">
        <v>22</v>
      </c>
      <c r="C34">
        <f t="shared" si="0"/>
        <v>0.21637687955550602</v>
      </c>
      <c r="D34">
        <v>595</v>
      </c>
      <c r="E34">
        <f t="shared" si="1"/>
        <v>0.607751100440176</v>
      </c>
      <c r="I34">
        <v>88</v>
      </c>
      <c r="J34">
        <v>22</v>
      </c>
      <c r="K34">
        <f t="shared" si="2"/>
        <v>0.21637687955550602</v>
      </c>
      <c r="L34">
        <v>335</v>
      </c>
      <c r="M34">
        <f t="shared" si="3"/>
        <v>1.1648116560056856</v>
      </c>
      <c r="O34">
        <f t="shared" si="4"/>
        <v>0.21637687955550602</v>
      </c>
      <c r="P34">
        <f t="shared" si="5"/>
        <v>0.88628137822293085</v>
      </c>
      <c r="Q34">
        <f t="shared" si="6"/>
        <v>-1.176932780250979</v>
      </c>
      <c r="S34">
        <f t="shared" si="7"/>
        <v>2.2727272727272729</v>
      </c>
    </row>
    <row r="35" spans="1:19" x14ac:dyDescent="0.35">
      <c r="A35">
        <v>89</v>
      </c>
      <c r="B35">
        <v>21</v>
      </c>
      <c r="C35">
        <f t="shared" si="0"/>
        <v>0.32448292870625173</v>
      </c>
      <c r="D35">
        <v>591</v>
      </c>
      <c r="E35">
        <f t="shared" si="1"/>
        <v>0.61260897590846808</v>
      </c>
      <c r="I35">
        <v>89</v>
      </c>
      <c r="J35">
        <v>21</v>
      </c>
      <c r="K35">
        <f t="shared" si="2"/>
        <v>0.32448292870625173</v>
      </c>
      <c r="L35">
        <v>336</v>
      </c>
      <c r="M35">
        <f t="shared" si="3"/>
        <v>1.1610175736961448</v>
      </c>
      <c r="O35">
        <f t="shared" si="4"/>
        <v>0.32448292870625173</v>
      </c>
      <c r="P35">
        <f t="shared" si="5"/>
        <v>0.88681327480230643</v>
      </c>
      <c r="Q35">
        <f t="shared" si="6"/>
        <v>-1.1176246951336071</v>
      </c>
      <c r="S35">
        <f t="shared" si="7"/>
        <v>2.2653958944281527</v>
      </c>
    </row>
    <row r="36" spans="1:19" x14ac:dyDescent="0.35">
      <c r="A36">
        <v>90</v>
      </c>
      <c r="B36">
        <v>20</v>
      </c>
      <c r="C36">
        <f t="shared" si="0"/>
        <v>0.43249013721357688</v>
      </c>
      <c r="D36">
        <v>595</v>
      </c>
      <c r="E36">
        <f t="shared" si="1"/>
        <v>0.607751100440176</v>
      </c>
      <c r="I36">
        <v>90</v>
      </c>
      <c r="J36">
        <v>20</v>
      </c>
      <c r="K36">
        <f t="shared" si="2"/>
        <v>0.43249013721357688</v>
      </c>
      <c r="L36">
        <v>337</v>
      </c>
      <c r="M36">
        <f t="shared" si="3"/>
        <v>1.1572460081955627</v>
      </c>
      <c r="O36">
        <f t="shared" si="4"/>
        <v>0.43249013721357688</v>
      </c>
      <c r="P36">
        <f t="shared" si="5"/>
        <v>0.88249855431786939</v>
      </c>
      <c r="Q36">
        <f t="shared" si="6"/>
        <v>-1.5987291422595362</v>
      </c>
      <c r="S36">
        <f t="shared" si="7"/>
        <v>2.2776148582600197</v>
      </c>
    </row>
    <row r="37" spans="1:19" x14ac:dyDescent="0.35">
      <c r="A37">
        <v>91</v>
      </c>
      <c r="B37">
        <v>19</v>
      </c>
      <c r="C37">
        <f t="shared" si="0"/>
        <v>0.54036560503548059</v>
      </c>
      <c r="D37">
        <v>599</v>
      </c>
      <c r="E37">
        <f t="shared" si="1"/>
        <v>0.60295810477780409</v>
      </c>
      <c r="I37">
        <v>91</v>
      </c>
      <c r="J37">
        <v>19</v>
      </c>
      <c r="K37">
        <f t="shared" si="2"/>
        <v>0.54036560503548059</v>
      </c>
      <c r="L37">
        <v>345</v>
      </c>
      <c r="M37">
        <f t="shared" si="3"/>
        <v>1.1278605935127672</v>
      </c>
      <c r="O37">
        <f t="shared" si="4"/>
        <v>0.54036560503548059</v>
      </c>
      <c r="P37">
        <f t="shared" si="5"/>
        <v>0.86540934914528567</v>
      </c>
      <c r="Q37">
        <f t="shared" si="6"/>
        <v>-3.504227455773159</v>
      </c>
      <c r="S37">
        <f t="shared" si="7"/>
        <v>2.3069403714565007</v>
      </c>
    </row>
    <row r="38" spans="1:19" x14ac:dyDescent="0.35">
      <c r="A38">
        <v>92</v>
      </c>
      <c r="B38">
        <v>18</v>
      </c>
      <c r="C38">
        <f t="shared" si="0"/>
        <v>0.64807647225945142</v>
      </c>
      <c r="D38">
        <v>604</v>
      </c>
      <c r="E38">
        <f t="shared" si="1"/>
        <v>0.59705613371176269</v>
      </c>
      <c r="I38">
        <v>92</v>
      </c>
      <c r="J38">
        <v>18</v>
      </c>
      <c r="K38">
        <f t="shared" si="2"/>
        <v>0.64807647225945142</v>
      </c>
      <c r="L38">
        <v>350</v>
      </c>
      <c r="M38">
        <f t="shared" si="3"/>
        <v>1.1101768707482991</v>
      </c>
      <c r="O38">
        <f t="shared" si="4"/>
        <v>0.64807647225945142</v>
      </c>
      <c r="P38">
        <f t="shared" si="5"/>
        <v>0.85361650223003083</v>
      </c>
      <c r="Q38">
        <f t="shared" si="6"/>
        <v>-4.8191657271325044</v>
      </c>
      <c r="S38">
        <f t="shared" si="7"/>
        <v>2.3313782991202348</v>
      </c>
    </row>
    <row r="39" spans="1:19" x14ac:dyDescent="0.35">
      <c r="A39">
        <v>93</v>
      </c>
      <c r="B39">
        <v>17</v>
      </c>
      <c r="C39">
        <f t="shared" si="0"/>
        <v>0.75558992911191436</v>
      </c>
      <c r="D39">
        <v>605</v>
      </c>
      <c r="E39">
        <f t="shared" si="1"/>
        <v>0.5958874458874458</v>
      </c>
      <c r="I39">
        <v>93</v>
      </c>
      <c r="J39">
        <v>17</v>
      </c>
      <c r="K39">
        <f t="shared" si="2"/>
        <v>0.75558992911191436</v>
      </c>
      <c r="L39">
        <v>355</v>
      </c>
      <c r="M39">
        <f t="shared" si="3"/>
        <v>1.09299128101945</v>
      </c>
      <c r="O39">
        <f t="shared" si="4"/>
        <v>0.75558992911191436</v>
      </c>
      <c r="P39">
        <f t="shared" si="5"/>
        <v>0.84443936345344794</v>
      </c>
      <c r="Q39">
        <f t="shared" si="6"/>
        <v>-5.8424445914832965</v>
      </c>
      <c r="S39">
        <f t="shared" si="7"/>
        <v>2.3460410557184752</v>
      </c>
    </row>
    <row r="40" spans="1:19" x14ac:dyDescent="0.35">
      <c r="A40">
        <v>94</v>
      </c>
      <c r="B40">
        <v>16</v>
      </c>
      <c r="C40">
        <f t="shared" si="0"/>
        <v>0.86287322595240579</v>
      </c>
      <c r="D40">
        <v>614</v>
      </c>
      <c r="E40">
        <f t="shared" si="1"/>
        <v>0.58554056150147338</v>
      </c>
      <c r="I40">
        <v>94</v>
      </c>
      <c r="J40">
        <v>16</v>
      </c>
      <c r="K40">
        <f t="shared" si="2"/>
        <v>0.86287322595240579</v>
      </c>
      <c r="L40">
        <v>359</v>
      </c>
      <c r="M40">
        <f t="shared" si="3"/>
        <v>1.0795874784454169</v>
      </c>
      <c r="O40">
        <f t="shared" si="4"/>
        <v>0.86287322595240579</v>
      </c>
      <c r="P40">
        <f t="shared" si="5"/>
        <v>0.8325640199734452</v>
      </c>
      <c r="Q40">
        <f t="shared" si="6"/>
        <v>-7.1665814805320114</v>
      </c>
      <c r="S40">
        <f t="shared" si="7"/>
        <v>2.3778103616813295</v>
      </c>
    </row>
    <row r="41" spans="1:19" x14ac:dyDescent="0.35">
      <c r="A41">
        <v>95</v>
      </c>
      <c r="B41">
        <v>15</v>
      </c>
      <c r="C41">
        <f t="shared" si="0"/>
        <v>0.96989368324943137</v>
      </c>
      <c r="D41">
        <v>617</v>
      </c>
      <c r="E41">
        <f t="shared" si="1"/>
        <v>0.58215867870649052</v>
      </c>
      <c r="I41">
        <v>95</v>
      </c>
      <c r="J41">
        <v>15</v>
      </c>
      <c r="K41">
        <f t="shared" si="2"/>
        <v>0.96989368324943137</v>
      </c>
      <c r="L41">
        <v>365</v>
      </c>
      <c r="M41">
        <f t="shared" si="3"/>
        <v>1.0600326157860402</v>
      </c>
      <c r="O41">
        <f t="shared" si="4"/>
        <v>0.96989368324943137</v>
      </c>
      <c r="P41">
        <f t="shared" si="5"/>
        <v>0.82109564724626538</v>
      </c>
      <c r="Q41">
        <f t="shared" si="6"/>
        <v>-8.4453398937931254</v>
      </c>
      <c r="S41">
        <f t="shared" si="7"/>
        <v>2.3998044965786902</v>
      </c>
    </row>
    <row r="42" spans="1:19" x14ac:dyDescent="0.35">
      <c r="A42">
        <v>96</v>
      </c>
      <c r="B42">
        <v>14</v>
      </c>
      <c r="C42">
        <f t="shared" si="0"/>
        <v>1.0766187015349682</v>
      </c>
      <c r="D42">
        <v>614</v>
      </c>
      <c r="E42">
        <f t="shared" si="1"/>
        <v>0.58554056150147338</v>
      </c>
      <c r="I42">
        <v>96</v>
      </c>
      <c r="J42">
        <v>14</v>
      </c>
      <c r="K42">
        <f t="shared" si="2"/>
        <v>1.0766187015349682</v>
      </c>
      <c r="L42">
        <v>366</v>
      </c>
      <c r="M42">
        <f t="shared" si="3"/>
        <v>1.0568358053603955</v>
      </c>
      <c r="O42">
        <f t="shared" si="4"/>
        <v>1.0766187015349682</v>
      </c>
      <c r="P42">
        <f t="shared" si="5"/>
        <v>0.82118818343093447</v>
      </c>
      <c r="Q42">
        <f t="shared" si="6"/>
        <v>-8.4350218279705658</v>
      </c>
      <c r="S42">
        <f t="shared" si="7"/>
        <v>2.3949169110459434</v>
      </c>
    </row>
    <row r="43" spans="1:19" x14ac:dyDescent="0.35">
      <c r="A43">
        <v>97</v>
      </c>
      <c r="B43">
        <v>13</v>
      </c>
      <c r="C43">
        <f t="shared" si="0"/>
        <v>1.1830157713345779</v>
      </c>
      <c r="D43">
        <v>619</v>
      </c>
      <c r="E43">
        <f t="shared" si="1"/>
        <v>0.57992230171551651</v>
      </c>
      <c r="I43">
        <v>97</v>
      </c>
      <c r="J43">
        <v>13</v>
      </c>
      <c r="K43">
        <f t="shared" si="2"/>
        <v>1.1830157713345779</v>
      </c>
      <c r="L43">
        <v>368</v>
      </c>
      <c r="M43">
        <f t="shared" si="3"/>
        <v>1.0504943064182193</v>
      </c>
      <c r="O43">
        <f t="shared" si="4"/>
        <v>1.1830157713345779</v>
      </c>
      <c r="P43">
        <f t="shared" si="5"/>
        <v>0.81520830406686784</v>
      </c>
      <c r="Q43">
        <f t="shared" si="6"/>
        <v>-9.1017965508537788</v>
      </c>
      <c r="S43">
        <f t="shared" si="7"/>
        <v>2.4120234604105573</v>
      </c>
    </row>
    <row r="44" spans="1:19" x14ac:dyDescent="0.35">
      <c r="A44">
        <v>98</v>
      </c>
      <c r="B44">
        <v>12</v>
      </c>
      <c r="C44">
        <f t="shared" si="0"/>
        <v>1.2890524830701078</v>
      </c>
      <c r="D44">
        <v>624</v>
      </c>
      <c r="E44">
        <f t="shared" si="1"/>
        <v>0.57439407814407806</v>
      </c>
      <c r="I44">
        <v>98</v>
      </c>
      <c r="J44">
        <v>12</v>
      </c>
      <c r="K44">
        <f t="shared" si="2"/>
        <v>1.2890524830701078</v>
      </c>
      <c r="L44">
        <v>375</v>
      </c>
      <c r="M44">
        <f t="shared" si="3"/>
        <v>1.0288317460317458</v>
      </c>
      <c r="O44">
        <f t="shared" si="4"/>
        <v>1.2890524830701078</v>
      </c>
      <c r="P44">
        <f t="shared" si="5"/>
        <v>0.80161291208791186</v>
      </c>
      <c r="Q44">
        <f t="shared" si="6"/>
        <v>-10.617724075032513</v>
      </c>
      <c r="S44">
        <f t="shared" si="7"/>
        <v>2.4413489736070382</v>
      </c>
    </row>
    <row r="45" spans="1:19" x14ac:dyDescent="0.35">
      <c r="A45">
        <v>99</v>
      </c>
      <c r="B45">
        <v>11</v>
      </c>
      <c r="C45">
        <f t="shared" si="0"/>
        <v>1.394696536931963</v>
      </c>
      <c r="D45">
        <v>625</v>
      </c>
      <c r="E45">
        <f t="shared" si="1"/>
        <v>0.5732990476190476</v>
      </c>
      <c r="I45">
        <v>99</v>
      </c>
      <c r="J45">
        <v>11</v>
      </c>
      <c r="K45">
        <f t="shared" si="2"/>
        <v>1.394696536931963</v>
      </c>
      <c r="L45">
        <v>376</v>
      </c>
      <c r="M45">
        <f t="shared" si="3"/>
        <v>1.025802938196555</v>
      </c>
      <c r="O45">
        <f t="shared" si="4"/>
        <v>1.394696536931963</v>
      </c>
      <c r="P45">
        <f t="shared" si="5"/>
        <v>0.79955099290780129</v>
      </c>
      <c r="Q45">
        <f t="shared" si="6"/>
        <v>-10.847634330110107</v>
      </c>
      <c r="S45">
        <f t="shared" si="7"/>
        <v>2.446236559139785</v>
      </c>
    </row>
    <row r="46" spans="1:19" x14ac:dyDescent="0.35">
      <c r="A46">
        <v>100</v>
      </c>
      <c r="B46">
        <v>10</v>
      </c>
      <c r="C46">
        <f t="shared" si="0"/>
        <v>1.4999157527179399</v>
      </c>
      <c r="D46">
        <v>628</v>
      </c>
      <c r="E46">
        <f t="shared" si="1"/>
        <v>0.57003488019411586</v>
      </c>
      <c r="I46">
        <v>100</v>
      </c>
      <c r="J46">
        <v>10</v>
      </c>
      <c r="K46">
        <f t="shared" si="2"/>
        <v>1.4999157527179399</v>
      </c>
      <c r="L46">
        <v>379</v>
      </c>
      <c r="M46">
        <f t="shared" si="3"/>
        <v>1.0168124136198013</v>
      </c>
      <c r="O46">
        <f t="shared" si="4"/>
        <v>1.4999157527179399</v>
      </c>
      <c r="P46">
        <f t="shared" si="5"/>
        <v>0.79342364690695866</v>
      </c>
      <c r="Q46">
        <f t="shared" si="6"/>
        <v>-11.530852031168045</v>
      </c>
      <c r="S46">
        <f t="shared" si="7"/>
        <v>2.4608993157380255</v>
      </c>
    </row>
    <row r="47" spans="1:19" x14ac:dyDescent="0.35">
      <c r="A47">
        <v>101</v>
      </c>
      <c r="B47">
        <v>9</v>
      </c>
      <c r="C47">
        <f t="shared" si="0"/>
        <v>1.6046780796356286</v>
      </c>
      <c r="D47">
        <v>631</v>
      </c>
      <c r="E47">
        <f t="shared" si="1"/>
        <v>0.5668017508112595</v>
      </c>
      <c r="I47">
        <v>101</v>
      </c>
      <c r="J47">
        <v>9</v>
      </c>
      <c r="K47">
        <f t="shared" si="2"/>
        <v>1.6046780796356286</v>
      </c>
      <c r="L47">
        <v>381</v>
      </c>
      <c r="M47">
        <f t="shared" si="3"/>
        <v>1.0108973878265217</v>
      </c>
      <c r="O47">
        <f t="shared" si="4"/>
        <v>1.6046780796356286</v>
      </c>
      <c r="P47">
        <f t="shared" si="5"/>
        <v>0.78884956931889061</v>
      </c>
      <c r="Q47">
        <f t="shared" si="6"/>
        <v>-12.040875583575684</v>
      </c>
      <c r="S47">
        <f t="shared" si="7"/>
        <v>2.4731182795698925</v>
      </c>
    </row>
    <row r="48" spans="1:19" x14ac:dyDescent="0.35">
      <c r="A48">
        <v>102</v>
      </c>
      <c r="B48">
        <v>8</v>
      </c>
      <c r="C48">
        <f t="shared" si="0"/>
        <v>1.7089516060653949</v>
      </c>
      <c r="D48">
        <v>630</v>
      </c>
      <c r="E48">
        <f t="shared" si="1"/>
        <v>0.56787603930461072</v>
      </c>
      <c r="I48">
        <v>102</v>
      </c>
      <c r="J48">
        <v>8</v>
      </c>
      <c r="K48">
        <f t="shared" si="2"/>
        <v>1.7089516060653949</v>
      </c>
      <c r="L48">
        <v>384</v>
      </c>
      <c r="M48">
        <f t="shared" si="3"/>
        <v>1.0021403769841268</v>
      </c>
      <c r="O48">
        <f t="shared" si="4"/>
        <v>1.7089516060653949</v>
      </c>
      <c r="P48">
        <f t="shared" si="5"/>
        <v>0.78500820814436878</v>
      </c>
      <c r="Q48">
        <f t="shared" si="6"/>
        <v>-12.469199029033</v>
      </c>
      <c r="S48">
        <f t="shared" si="7"/>
        <v>2.4780058651026393</v>
      </c>
    </row>
    <row r="49" spans="1:19" x14ac:dyDescent="0.35">
      <c r="A49">
        <v>103</v>
      </c>
      <c r="B49">
        <v>7</v>
      </c>
      <c r="C49">
        <f t="shared" si="0"/>
        <v>1.812704569280968</v>
      </c>
      <c r="D49">
        <v>636</v>
      </c>
      <c r="E49">
        <f t="shared" si="1"/>
        <v>0.56148098233003896</v>
      </c>
      <c r="I49">
        <v>103</v>
      </c>
      <c r="J49">
        <v>7</v>
      </c>
      <c r="K49">
        <f t="shared" si="2"/>
        <v>1.812704569280968</v>
      </c>
      <c r="L49">
        <v>385</v>
      </c>
      <c r="M49">
        <f t="shared" si="3"/>
        <v>0.99925170068027191</v>
      </c>
      <c r="O49">
        <f t="shared" si="4"/>
        <v>1.812704569280968</v>
      </c>
      <c r="P49">
        <f t="shared" si="5"/>
        <v>0.78036634150515538</v>
      </c>
      <c r="Q49">
        <f t="shared" si="6"/>
        <v>-12.986781266664885</v>
      </c>
      <c r="S49">
        <f t="shared" si="7"/>
        <v>2.4951124144672532</v>
      </c>
    </row>
    <row r="50" spans="1:19" x14ac:dyDescent="0.35">
      <c r="A50">
        <v>104</v>
      </c>
      <c r="B50">
        <v>6</v>
      </c>
      <c r="C50">
        <f t="shared" si="0"/>
        <v>1.9159053651246738</v>
      </c>
      <c r="D50">
        <v>635</v>
      </c>
      <c r="E50">
        <f t="shared" si="1"/>
        <v>0.56253843269591286</v>
      </c>
      <c r="I50">
        <v>104</v>
      </c>
      <c r="J50">
        <v>6</v>
      </c>
      <c r="K50">
        <f t="shared" si="2"/>
        <v>1.9159053651246738</v>
      </c>
      <c r="L50">
        <v>388</v>
      </c>
      <c r="M50">
        <f t="shared" si="3"/>
        <v>0.99067501227295029</v>
      </c>
      <c r="O50">
        <f t="shared" si="4"/>
        <v>1.9159053651246738</v>
      </c>
      <c r="P50">
        <f t="shared" si="5"/>
        <v>0.77660672248443152</v>
      </c>
      <c r="Q50">
        <f t="shared" si="6"/>
        <v>-13.405990213546524</v>
      </c>
      <c r="S50">
        <f t="shared" si="7"/>
        <v>2.5</v>
      </c>
    </row>
    <row r="51" spans="1:19" x14ac:dyDescent="0.35">
      <c r="A51">
        <v>105</v>
      </c>
      <c r="B51">
        <v>5</v>
      </c>
      <c r="C51">
        <f t="shared" si="0"/>
        <v>2.0185225576343711</v>
      </c>
      <c r="D51">
        <v>636</v>
      </c>
      <c r="E51">
        <f t="shared" si="1"/>
        <v>0.56148098233003896</v>
      </c>
      <c r="I51">
        <v>105</v>
      </c>
      <c r="J51">
        <v>5</v>
      </c>
      <c r="K51">
        <f t="shared" si="2"/>
        <v>2.0185225576343711</v>
      </c>
      <c r="L51">
        <v>387</v>
      </c>
      <c r="M51">
        <f t="shared" si="3"/>
        <v>0.99351913375169176</v>
      </c>
      <c r="O51">
        <f t="shared" si="4"/>
        <v>2.0185225576343711</v>
      </c>
      <c r="P51">
        <f t="shared" si="5"/>
        <v>0.77750005804086531</v>
      </c>
      <c r="Q51">
        <f t="shared" si="6"/>
        <v>-13.306380584017511</v>
      </c>
      <c r="S51">
        <f t="shared" si="7"/>
        <v>2.5</v>
      </c>
    </row>
    <row r="52" spans="1:19" x14ac:dyDescent="0.35">
      <c r="A52">
        <v>106</v>
      </c>
      <c r="B52">
        <v>4</v>
      </c>
      <c r="C52">
        <f t="shared" si="0"/>
        <v>2.1205248886191459</v>
      </c>
      <c r="D52">
        <v>638</v>
      </c>
      <c r="E52">
        <f t="shared" si="1"/>
        <v>0.55937602627257799</v>
      </c>
      <c r="I52">
        <v>106</v>
      </c>
      <c r="J52">
        <v>4</v>
      </c>
      <c r="K52">
        <f t="shared" si="2"/>
        <v>2.1205248886191459</v>
      </c>
      <c r="L52">
        <v>388</v>
      </c>
      <c r="M52">
        <f t="shared" si="3"/>
        <v>0.99067501227295029</v>
      </c>
      <c r="O52">
        <f t="shared" si="4"/>
        <v>2.1205248886191459</v>
      </c>
      <c r="P52">
        <f t="shared" si="5"/>
        <v>0.7750255192727642</v>
      </c>
      <c r="Q52">
        <f t="shared" si="6"/>
        <v>-13.582299177171592</v>
      </c>
      <c r="S52">
        <f t="shared" si="7"/>
        <v>2.5073313782991202</v>
      </c>
    </row>
    <row r="53" spans="1:19" x14ac:dyDescent="0.35">
      <c r="A53">
        <v>107</v>
      </c>
      <c r="B53">
        <v>3</v>
      </c>
      <c r="C53">
        <f t="shared" si="0"/>
        <v>2.2218812871808615</v>
      </c>
      <c r="D53">
        <v>640</v>
      </c>
      <c r="E53">
        <f t="shared" si="1"/>
        <v>0.55728422619047613</v>
      </c>
      <c r="I53">
        <v>107</v>
      </c>
      <c r="J53">
        <v>3</v>
      </c>
      <c r="K53">
        <f t="shared" si="2"/>
        <v>2.2218812871808615</v>
      </c>
      <c r="L53">
        <v>390</v>
      </c>
      <c r="M53">
        <f t="shared" si="3"/>
        <v>0.98503052503052468</v>
      </c>
      <c r="O53">
        <f t="shared" si="4"/>
        <v>2.2218812871808615</v>
      </c>
      <c r="P53">
        <f t="shared" si="5"/>
        <v>0.77115737561050035</v>
      </c>
      <c r="Q53">
        <f t="shared" si="6"/>
        <v>-14.013608951408319</v>
      </c>
      <c r="S53">
        <f t="shared" si="7"/>
        <v>2.5171065493646139</v>
      </c>
    </row>
    <row r="54" spans="1:19" x14ac:dyDescent="0.35">
      <c r="A54">
        <v>108</v>
      </c>
      <c r="B54">
        <v>2</v>
      </c>
      <c r="C54">
        <f t="shared" si="0"/>
        <v>2.3225608791786545</v>
      </c>
      <c r="D54">
        <v>642</v>
      </c>
      <c r="E54">
        <f t="shared" si="1"/>
        <v>0.55520545913069264</v>
      </c>
      <c r="I54">
        <v>108</v>
      </c>
      <c r="J54">
        <v>2</v>
      </c>
      <c r="K54">
        <f t="shared" si="2"/>
        <v>2.3225608791786545</v>
      </c>
      <c r="L54">
        <v>390</v>
      </c>
      <c r="M54">
        <f t="shared" si="3"/>
        <v>0.98503052503052468</v>
      </c>
      <c r="O54">
        <f t="shared" si="4"/>
        <v>2.3225608791786545</v>
      </c>
      <c r="P54">
        <f t="shared" si="5"/>
        <v>0.77011799208060872</v>
      </c>
      <c r="Q54">
        <f t="shared" si="6"/>
        <v>-14.12950337384054</v>
      </c>
      <c r="S54">
        <f t="shared" si="7"/>
        <v>2.5219941348973607</v>
      </c>
    </row>
    <row r="55" spans="1:19" x14ac:dyDescent="0.35">
      <c r="A55">
        <v>109</v>
      </c>
      <c r="B55">
        <v>1</v>
      </c>
      <c r="C55">
        <f t="shared" si="0"/>
        <v>2.422532996633497</v>
      </c>
      <c r="D55">
        <v>640</v>
      </c>
      <c r="E55">
        <f t="shared" si="1"/>
        <v>0.55728422619047613</v>
      </c>
      <c r="I55">
        <v>109</v>
      </c>
      <c r="J55">
        <v>1</v>
      </c>
      <c r="K55">
        <f t="shared" si="2"/>
        <v>2.422532996633497</v>
      </c>
      <c r="L55">
        <v>391</v>
      </c>
      <c r="M55">
        <f t="shared" si="3"/>
        <v>0.98222993545244164</v>
      </c>
      <c r="O55">
        <f t="shared" si="4"/>
        <v>2.422532996633497</v>
      </c>
      <c r="P55">
        <f t="shared" si="5"/>
        <v>0.76975708082145888</v>
      </c>
      <c r="Q55">
        <f t="shared" si="6"/>
        <v>-14.16974607610158</v>
      </c>
      <c r="S55">
        <f t="shared" si="7"/>
        <v>2.5195503421309873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FB88-D3F5-45C4-94EA-D21A69C3FC80}">
  <dimension ref="A1:S62"/>
  <sheetViews>
    <sheetView topLeftCell="I1" workbookViewId="0">
      <selection activeCell="S1" sqref="S1:S2"/>
    </sheetView>
  </sheetViews>
  <sheetFormatPr baseColWidth="10" defaultRowHeight="14.5" x14ac:dyDescent="0.35"/>
  <cols>
    <col min="15" max="15" width="22.90625" customWidth="1"/>
    <col min="16" max="16" width="18" customWidth="1"/>
    <col min="19" max="19" width="21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6</v>
      </c>
      <c r="O1" t="s">
        <v>7</v>
      </c>
      <c r="P1" t="s">
        <v>9</v>
      </c>
      <c r="Q1" t="s">
        <v>13</v>
      </c>
      <c r="S1" t="s">
        <v>19</v>
      </c>
    </row>
    <row r="2" spans="1:19" x14ac:dyDescent="0.35">
      <c r="A2">
        <v>20</v>
      </c>
      <c r="B2">
        <v>20</v>
      </c>
      <c r="C2">
        <f>6.2*(SIN((24-B2)*PI()/180))</f>
        <v>0.43249013721357688</v>
      </c>
      <c r="D2">
        <v>343</v>
      </c>
      <c r="E2">
        <f>(((1+100000/($G$2*31500/255))*100000*5/(D2*5/1023))-110000)/1000000</f>
        <v>1.1350784395390807</v>
      </c>
      <c r="G2">
        <v>255</v>
      </c>
      <c r="I2">
        <v>20</v>
      </c>
      <c r="J2">
        <v>20</v>
      </c>
      <c r="K2">
        <v>0.43</v>
      </c>
      <c r="L2">
        <v>245</v>
      </c>
      <c r="M2">
        <f>(((1+100000/($G$2*31500/255))*100000*5/(L2*5/1023))-110000)/1000000</f>
        <v>1.633109815354713</v>
      </c>
      <c r="O2">
        <f>ABS(C2)</f>
        <v>0.43249013721357688</v>
      </c>
      <c r="P2">
        <f>(M2+E2)/2</f>
        <v>1.3840941274468967</v>
      </c>
      <c r="Q2">
        <f>(P2-$G$5)/$G$5 *100</f>
        <v>-5.8127375878238592</v>
      </c>
      <c r="S2">
        <f>(L2+D2)/2 * 5 / 1023</f>
        <v>1.436950146627566</v>
      </c>
    </row>
    <row r="3" spans="1:19" x14ac:dyDescent="0.35">
      <c r="A3">
        <v>21</v>
      </c>
      <c r="B3">
        <v>21</v>
      </c>
      <c r="C3">
        <f t="shared" ref="C3:C62" si="0">6.2*(SIN((24-B3)*PI()/180))</f>
        <v>0.32448292870625173</v>
      </c>
      <c r="D3">
        <v>341</v>
      </c>
      <c r="E3">
        <f t="shared" ref="E3:E62" si="1">(((1+100000/($G$2*31500/255))*100000*5/(D3*5/1023))-110000)/1000000</f>
        <v>1.1423809523809523</v>
      </c>
      <c r="I3">
        <v>21</v>
      </c>
      <c r="J3">
        <v>21</v>
      </c>
      <c r="K3">
        <v>0.32</v>
      </c>
      <c r="L3">
        <v>239</v>
      </c>
      <c r="M3">
        <f t="shared" ref="M3:M62" si="2">(((1+100000/($G$2*31500/255))*100000*5/(L3*5/1023))-110000)/1000000</f>
        <v>1.6768698944012748</v>
      </c>
      <c r="O3">
        <f t="shared" ref="O3:O62" si="3">ABS(C3)</f>
        <v>0.32448292870625173</v>
      </c>
      <c r="P3">
        <f t="shared" ref="P3:P62" si="4">(M3+E3)/2</f>
        <v>1.4096254233911134</v>
      </c>
      <c r="Q3">
        <f t="shared" ref="Q3:Q62" si="5">(P3-$G$5)/$G$5 *100</f>
        <v>-4.0753392251441332</v>
      </c>
      <c r="S3">
        <f t="shared" ref="S3:S62" si="6">(L3+D3)/2 * 5 / 1023</f>
        <v>1.4173998044965788</v>
      </c>
    </row>
    <row r="4" spans="1:19" x14ac:dyDescent="0.35">
      <c r="A4">
        <v>22</v>
      </c>
      <c r="B4">
        <v>22</v>
      </c>
      <c r="C4">
        <f t="shared" si="0"/>
        <v>0.21637687955550602</v>
      </c>
      <c r="D4">
        <v>337</v>
      </c>
      <c r="E4">
        <f t="shared" si="1"/>
        <v>1.1572460081955627</v>
      </c>
      <c r="G4" t="s">
        <v>12</v>
      </c>
      <c r="I4">
        <v>22</v>
      </c>
      <c r="J4">
        <v>22</v>
      </c>
      <c r="K4">
        <v>0.22</v>
      </c>
      <c r="L4">
        <v>233</v>
      </c>
      <c r="M4">
        <f t="shared" si="2"/>
        <v>1.7228837114244835</v>
      </c>
      <c r="O4">
        <f t="shared" si="3"/>
        <v>0.21637687955550602</v>
      </c>
      <c r="P4">
        <f t="shared" si="4"/>
        <v>1.4400648598100232</v>
      </c>
      <c r="Q4">
        <f t="shared" si="5"/>
        <v>-2.0039431193351334</v>
      </c>
      <c r="S4">
        <f t="shared" si="6"/>
        <v>1.3929618768328447</v>
      </c>
    </row>
    <row r="5" spans="1:19" x14ac:dyDescent="0.35">
      <c r="A5">
        <v>23</v>
      </c>
      <c r="B5">
        <v>23</v>
      </c>
      <c r="C5">
        <f t="shared" si="0"/>
        <v>0.10820491991115777</v>
      </c>
      <c r="D5">
        <v>336</v>
      </c>
      <c r="E5">
        <f t="shared" si="1"/>
        <v>1.1610175736961448</v>
      </c>
      <c r="G5">
        <f>P6</f>
        <v>1.4695130657794411</v>
      </c>
      <c r="I5">
        <v>23</v>
      </c>
      <c r="J5">
        <v>23</v>
      </c>
      <c r="K5">
        <v>0.11</v>
      </c>
      <c r="L5">
        <v>229</v>
      </c>
      <c r="M5">
        <f t="shared" si="2"/>
        <v>1.7548991474318985</v>
      </c>
      <c r="O5">
        <f t="shared" si="3"/>
        <v>0.10820491991115777</v>
      </c>
      <c r="P5">
        <f t="shared" si="4"/>
        <v>1.4579583605640216</v>
      </c>
      <c r="Q5">
        <f t="shared" si="5"/>
        <v>-0.78629482680310525</v>
      </c>
      <c r="S5">
        <f t="shared" si="6"/>
        <v>1.3807429130009776</v>
      </c>
    </row>
    <row r="6" spans="1:19" x14ac:dyDescent="0.35">
      <c r="A6">
        <v>24</v>
      </c>
      <c r="B6">
        <v>24</v>
      </c>
      <c r="C6">
        <f t="shared" si="0"/>
        <v>0</v>
      </c>
      <c r="D6">
        <v>330</v>
      </c>
      <c r="E6">
        <f t="shared" si="1"/>
        <v>1.1841269841269839</v>
      </c>
      <c r="I6">
        <v>24</v>
      </c>
      <c r="J6">
        <v>24</v>
      </c>
      <c r="K6">
        <v>0</v>
      </c>
      <c r="L6">
        <v>229</v>
      </c>
      <c r="M6">
        <f t="shared" si="2"/>
        <v>1.7548991474318985</v>
      </c>
      <c r="O6">
        <f t="shared" si="3"/>
        <v>0</v>
      </c>
      <c r="P6">
        <f t="shared" si="4"/>
        <v>1.4695130657794411</v>
      </c>
      <c r="Q6">
        <f t="shared" si="5"/>
        <v>0</v>
      </c>
      <c r="S6">
        <f t="shared" si="6"/>
        <v>1.3660801564027369</v>
      </c>
    </row>
    <row r="7" spans="1:19" x14ac:dyDescent="0.35">
      <c r="A7">
        <v>25</v>
      </c>
      <c r="B7">
        <v>25</v>
      </c>
      <c r="C7">
        <f t="shared" si="0"/>
        <v>-0.10820491991115777</v>
      </c>
      <c r="D7">
        <v>330</v>
      </c>
      <c r="E7">
        <f t="shared" si="1"/>
        <v>1.1841269841269839</v>
      </c>
      <c r="I7">
        <v>25</v>
      </c>
      <c r="J7">
        <v>25</v>
      </c>
      <c r="K7">
        <v>-0.11</v>
      </c>
      <c r="L7">
        <v>233</v>
      </c>
      <c r="M7">
        <f t="shared" si="2"/>
        <v>1.7228837114244835</v>
      </c>
      <c r="O7">
        <f t="shared" si="3"/>
        <v>0.10820491991115777</v>
      </c>
      <c r="P7">
        <f t="shared" si="4"/>
        <v>1.4535053477757338</v>
      </c>
      <c r="Q7">
        <f t="shared" si="5"/>
        <v>-1.0893212436472379</v>
      </c>
      <c r="S7">
        <f t="shared" si="6"/>
        <v>1.3758553274682308</v>
      </c>
    </row>
    <row r="8" spans="1:19" x14ac:dyDescent="0.35">
      <c r="A8">
        <v>26</v>
      </c>
      <c r="B8">
        <v>26</v>
      </c>
      <c r="C8">
        <f t="shared" si="0"/>
        <v>-0.21637687955550602</v>
      </c>
      <c r="D8">
        <v>326</v>
      </c>
      <c r="E8">
        <f t="shared" si="1"/>
        <v>1.2000058428279285</v>
      </c>
      <c r="I8">
        <v>26</v>
      </c>
      <c r="J8">
        <v>26</v>
      </c>
      <c r="K8">
        <v>-0.22</v>
      </c>
      <c r="L8">
        <v>231</v>
      </c>
      <c r="M8">
        <f t="shared" si="2"/>
        <v>1.7387528344671197</v>
      </c>
      <c r="O8">
        <f t="shared" si="3"/>
        <v>0.21637687955550602</v>
      </c>
      <c r="P8">
        <f t="shared" si="4"/>
        <v>1.4693793386475242</v>
      </c>
      <c r="Q8">
        <f t="shared" si="5"/>
        <v>-9.1000981910908576E-3</v>
      </c>
      <c r="S8">
        <f t="shared" si="6"/>
        <v>1.3611925708699901</v>
      </c>
    </row>
    <row r="9" spans="1:19" x14ac:dyDescent="0.35">
      <c r="A9">
        <v>27</v>
      </c>
      <c r="B9">
        <v>27</v>
      </c>
      <c r="C9">
        <f t="shared" si="0"/>
        <v>-0.32448292870625173</v>
      </c>
      <c r="D9">
        <v>326</v>
      </c>
      <c r="E9">
        <f t="shared" si="1"/>
        <v>1.2000058428279285</v>
      </c>
      <c r="I9">
        <v>27</v>
      </c>
      <c r="J9">
        <v>27</v>
      </c>
      <c r="K9">
        <v>-0.32</v>
      </c>
      <c r="L9">
        <v>229</v>
      </c>
      <c r="M9">
        <f t="shared" si="2"/>
        <v>1.7548991474318985</v>
      </c>
      <c r="O9">
        <f t="shared" si="3"/>
        <v>0.32448292870625173</v>
      </c>
      <c r="P9">
        <f t="shared" si="4"/>
        <v>1.4774524951299135</v>
      </c>
      <c r="Q9">
        <f t="shared" si="5"/>
        <v>0.54027620001196064</v>
      </c>
      <c r="S9">
        <f t="shared" si="6"/>
        <v>1.3563049853372433</v>
      </c>
    </row>
    <row r="10" spans="1:19" x14ac:dyDescent="0.35">
      <c r="A10">
        <v>28</v>
      </c>
      <c r="B10">
        <v>28</v>
      </c>
      <c r="C10">
        <f t="shared" si="0"/>
        <v>-0.43249013721357688</v>
      </c>
      <c r="D10">
        <v>324</v>
      </c>
      <c r="E10">
        <f t="shared" si="1"/>
        <v>1.2080922986478539</v>
      </c>
      <c r="I10">
        <v>28</v>
      </c>
      <c r="J10">
        <v>28</v>
      </c>
      <c r="K10">
        <v>-0.43</v>
      </c>
      <c r="L10">
        <v>226</v>
      </c>
      <c r="M10">
        <f t="shared" si="2"/>
        <v>1.7796544458491359</v>
      </c>
      <c r="O10">
        <f t="shared" si="3"/>
        <v>0.43249013721357688</v>
      </c>
      <c r="P10">
        <f t="shared" si="4"/>
        <v>1.4938733722484949</v>
      </c>
      <c r="Q10">
        <f t="shared" si="5"/>
        <v>1.6577128190509116</v>
      </c>
      <c r="S10">
        <f t="shared" si="6"/>
        <v>1.3440860215053763</v>
      </c>
    </row>
    <row r="11" spans="1:19" x14ac:dyDescent="0.35">
      <c r="A11">
        <v>29</v>
      </c>
      <c r="B11">
        <v>29</v>
      </c>
      <c r="C11">
        <f t="shared" si="0"/>
        <v>-0.54036560503548059</v>
      </c>
      <c r="D11">
        <v>323</v>
      </c>
      <c r="E11">
        <f t="shared" si="1"/>
        <v>1.2121730797582189</v>
      </c>
      <c r="I11">
        <v>29</v>
      </c>
      <c r="J11">
        <v>29</v>
      </c>
      <c r="K11">
        <v>-0.54</v>
      </c>
      <c r="L11">
        <v>218</v>
      </c>
      <c r="M11">
        <f t="shared" si="2"/>
        <v>1.8489995631280034</v>
      </c>
      <c r="O11">
        <f t="shared" si="3"/>
        <v>0.54036560503548059</v>
      </c>
      <c r="P11">
        <f t="shared" si="4"/>
        <v>1.5305863214431112</v>
      </c>
      <c r="Q11">
        <f t="shared" si="5"/>
        <v>4.1560199147515871</v>
      </c>
      <c r="S11">
        <f t="shared" si="6"/>
        <v>1.3220918866080156</v>
      </c>
    </row>
    <row r="12" spans="1:19" x14ac:dyDescent="0.35">
      <c r="A12">
        <v>30</v>
      </c>
      <c r="B12">
        <v>30</v>
      </c>
      <c r="C12">
        <f t="shared" si="0"/>
        <v>-0.64807647225945142</v>
      </c>
      <c r="D12">
        <v>315</v>
      </c>
      <c r="E12">
        <f t="shared" si="1"/>
        <v>1.2457520786092213</v>
      </c>
      <c r="I12">
        <v>30</v>
      </c>
      <c r="J12">
        <v>30</v>
      </c>
      <c r="K12">
        <v>-0.65</v>
      </c>
      <c r="L12">
        <v>216</v>
      </c>
      <c r="M12">
        <f t="shared" si="2"/>
        <v>1.867138447971781</v>
      </c>
      <c r="O12">
        <f t="shared" si="3"/>
        <v>0.64807647225945142</v>
      </c>
      <c r="P12">
        <f t="shared" si="4"/>
        <v>1.556445263290501</v>
      </c>
      <c r="Q12">
        <f t="shared" si="5"/>
        <v>5.915714499955838</v>
      </c>
      <c r="S12">
        <f t="shared" si="6"/>
        <v>1.2976539589442815</v>
      </c>
    </row>
    <row r="13" spans="1:19" x14ac:dyDescent="0.35">
      <c r="A13">
        <v>31</v>
      </c>
      <c r="B13">
        <v>31</v>
      </c>
      <c r="C13">
        <f t="shared" si="0"/>
        <v>-0.75558992911191436</v>
      </c>
      <c r="D13">
        <v>315</v>
      </c>
      <c r="E13">
        <f t="shared" si="1"/>
        <v>1.2457520786092213</v>
      </c>
      <c r="I13">
        <v>31</v>
      </c>
      <c r="J13">
        <v>31</v>
      </c>
      <c r="K13">
        <v>-0.76</v>
      </c>
      <c r="L13">
        <v>211</v>
      </c>
      <c r="M13">
        <f t="shared" si="2"/>
        <v>1.9139900699616337</v>
      </c>
      <c r="O13">
        <f t="shared" si="3"/>
        <v>0.75558992911191436</v>
      </c>
      <c r="P13">
        <f t="shared" si="4"/>
        <v>1.5798710742854274</v>
      </c>
      <c r="Q13">
        <f t="shared" si="5"/>
        <v>7.5098351335482398</v>
      </c>
      <c r="S13">
        <f t="shared" si="6"/>
        <v>1.2854349951124144</v>
      </c>
    </row>
    <row r="14" spans="1:19" x14ac:dyDescent="0.35">
      <c r="A14">
        <v>32</v>
      </c>
      <c r="B14">
        <v>32</v>
      </c>
      <c r="C14">
        <f t="shared" si="0"/>
        <v>-0.86287322595240579</v>
      </c>
      <c r="D14">
        <v>311</v>
      </c>
      <c r="E14">
        <f t="shared" si="1"/>
        <v>1.2631894043791148</v>
      </c>
      <c r="I14">
        <v>32</v>
      </c>
      <c r="J14">
        <v>32</v>
      </c>
      <c r="K14">
        <v>-0.86</v>
      </c>
      <c r="L14">
        <v>208</v>
      </c>
      <c r="M14">
        <f t="shared" si="2"/>
        <v>1.9431822344322343</v>
      </c>
      <c r="O14">
        <f t="shared" si="3"/>
        <v>0.86287322595240579</v>
      </c>
      <c r="P14">
        <f t="shared" si="4"/>
        <v>1.6031858194056745</v>
      </c>
      <c r="Q14">
        <f t="shared" si="5"/>
        <v>9.0963977618894027</v>
      </c>
      <c r="S14">
        <f t="shared" si="6"/>
        <v>1.2683284457478006</v>
      </c>
    </row>
    <row r="15" spans="1:19" x14ac:dyDescent="0.35">
      <c r="A15">
        <v>33</v>
      </c>
      <c r="B15">
        <v>33</v>
      </c>
      <c r="C15">
        <f t="shared" si="0"/>
        <v>-0.96989368324943137</v>
      </c>
      <c r="D15">
        <v>309</v>
      </c>
      <c r="E15">
        <f t="shared" si="1"/>
        <v>1.272077361689012</v>
      </c>
      <c r="I15">
        <v>33</v>
      </c>
      <c r="J15">
        <v>33</v>
      </c>
      <c r="K15">
        <v>-0.97</v>
      </c>
      <c r="L15">
        <v>211</v>
      </c>
      <c r="M15">
        <f t="shared" si="2"/>
        <v>1.9139900699616337</v>
      </c>
      <c r="O15">
        <f t="shared" si="3"/>
        <v>0.96989368324943137</v>
      </c>
      <c r="P15">
        <f t="shared" si="4"/>
        <v>1.5930337158253227</v>
      </c>
      <c r="Q15">
        <f t="shared" si="5"/>
        <v>8.4055496288061473</v>
      </c>
      <c r="S15">
        <f t="shared" si="6"/>
        <v>1.270772238514174</v>
      </c>
    </row>
    <row r="16" spans="1:19" x14ac:dyDescent="0.35">
      <c r="A16">
        <v>34</v>
      </c>
      <c r="B16">
        <v>34</v>
      </c>
      <c r="C16">
        <f t="shared" si="0"/>
        <v>-1.0766187015349682</v>
      </c>
      <c r="D16">
        <v>311</v>
      </c>
      <c r="E16">
        <f t="shared" si="1"/>
        <v>1.2631894043791148</v>
      </c>
      <c r="I16">
        <v>34</v>
      </c>
      <c r="J16">
        <v>34</v>
      </c>
      <c r="K16">
        <v>-1.08</v>
      </c>
      <c r="L16">
        <v>206</v>
      </c>
      <c r="M16">
        <f t="shared" si="2"/>
        <v>1.9631160425335181</v>
      </c>
      <c r="O16">
        <f t="shared" si="3"/>
        <v>1.0766187015349682</v>
      </c>
      <c r="P16">
        <f t="shared" si="4"/>
        <v>1.6131527234563166</v>
      </c>
      <c r="Q16">
        <f t="shared" si="5"/>
        <v>9.7746431128659541</v>
      </c>
      <c r="S16">
        <f t="shared" si="6"/>
        <v>1.2634408602150538</v>
      </c>
    </row>
    <row r="17" spans="1:19" x14ac:dyDescent="0.35">
      <c r="A17">
        <v>35</v>
      </c>
      <c r="B17">
        <v>35</v>
      </c>
      <c r="C17">
        <f t="shared" si="0"/>
        <v>-1.1830157713345779</v>
      </c>
      <c r="D17">
        <v>307</v>
      </c>
      <c r="E17">
        <f t="shared" si="1"/>
        <v>1.2810811230029469</v>
      </c>
      <c r="I17">
        <v>35</v>
      </c>
      <c r="J17">
        <v>35</v>
      </c>
      <c r="K17">
        <v>-1.18</v>
      </c>
      <c r="L17">
        <v>205</v>
      </c>
      <c r="M17">
        <f t="shared" si="2"/>
        <v>1.9732288037166084</v>
      </c>
      <c r="O17">
        <f t="shared" si="3"/>
        <v>1.1830157713345779</v>
      </c>
      <c r="P17">
        <f t="shared" si="4"/>
        <v>1.6271549633597777</v>
      </c>
      <c r="Q17">
        <f t="shared" si="5"/>
        <v>10.727492068722926</v>
      </c>
      <c r="S17">
        <f t="shared" si="6"/>
        <v>1.2512218963831867</v>
      </c>
    </row>
    <row r="18" spans="1:19" x14ac:dyDescent="0.35">
      <c r="A18">
        <v>36</v>
      </c>
      <c r="B18">
        <v>36</v>
      </c>
      <c r="C18">
        <f t="shared" si="0"/>
        <v>-1.2890524830701078</v>
      </c>
      <c r="D18">
        <v>304</v>
      </c>
      <c r="E18">
        <f t="shared" si="1"/>
        <v>1.2948088972431073</v>
      </c>
      <c r="I18">
        <v>36</v>
      </c>
      <c r="J18">
        <v>36</v>
      </c>
      <c r="K18">
        <v>-1.29</v>
      </c>
      <c r="L18">
        <v>199</v>
      </c>
      <c r="M18">
        <f t="shared" si="2"/>
        <v>2.0360397224216316</v>
      </c>
      <c r="O18">
        <f t="shared" si="3"/>
        <v>1.2890524830701078</v>
      </c>
      <c r="P18">
        <f t="shared" si="4"/>
        <v>1.6654243098323693</v>
      </c>
      <c r="Q18">
        <f t="shared" si="5"/>
        <v>13.331711613534747</v>
      </c>
      <c r="S18">
        <f t="shared" si="6"/>
        <v>1.229227761485826</v>
      </c>
    </row>
    <row r="19" spans="1:19" x14ac:dyDescent="0.35">
      <c r="A19">
        <v>37</v>
      </c>
      <c r="B19">
        <v>37</v>
      </c>
      <c r="C19">
        <f t="shared" si="0"/>
        <v>-1.394696536931963</v>
      </c>
      <c r="D19">
        <v>303</v>
      </c>
      <c r="E19">
        <f t="shared" si="1"/>
        <v>1.2994452302373092</v>
      </c>
      <c r="I19">
        <v>37</v>
      </c>
      <c r="J19">
        <v>37</v>
      </c>
      <c r="K19">
        <v>-1.39</v>
      </c>
      <c r="L19">
        <v>200</v>
      </c>
      <c r="M19">
        <f t="shared" si="2"/>
        <v>2.0253095238095233</v>
      </c>
      <c r="O19">
        <f t="shared" si="3"/>
        <v>1.394696536931963</v>
      </c>
      <c r="P19">
        <f t="shared" si="4"/>
        <v>1.6623773770234163</v>
      </c>
      <c r="Q19">
        <f t="shared" si="5"/>
        <v>13.124368590875948</v>
      </c>
      <c r="S19">
        <f t="shared" si="6"/>
        <v>1.229227761485826</v>
      </c>
    </row>
    <row r="20" spans="1:19" x14ac:dyDescent="0.35">
      <c r="A20">
        <v>38</v>
      </c>
      <c r="B20">
        <v>38</v>
      </c>
      <c r="C20">
        <f t="shared" si="0"/>
        <v>-1.4999157527179399</v>
      </c>
      <c r="D20">
        <v>301</v>
      </c>
      <c r="E20">
        <f t="shared" si="1"/>
        <v>1.3088103148236037</v>
      </c>
      <c r="I20">
        <v>38</v>
      </c>
      <c r="J20">
        <v>38</v>
      </c>
      <c r="K20">
        <v>-1.5</v>
      </c>
      <c r="L20">
        <v>202</v>
      </c>
      <c r="M20">
        <f t="shared" si="2"/>
        <v>2.0041678453559637</v>
      </c>
      <c r="O20">
        <f t="shared" si="3"/>
        <v>1.4999157527179399</v>
      </c>
      <c r="P20">
        <f t="shared" si="4"/>
        <v>1.6564890800897838</v>
      </c>
      <c r="Q20">
        <f t="shared" si="5"/>
        <v>12.723671443585921</v>
      </c>
      <c r="S20">
        <f t="shared" si="6"/>
        <v>1.229227761485826</v>
      </c>
    </row>
    <row r="21" spans="1:19" x14ac:dyDescent="0.35">
      <c r="A21">
        <v>39</v>
      </c>
      <c r="B21">
        <v>39</v>
      </c>
      <c r="C21">
        <f t="shared" si="0"/>
        <v>-1.6046780796356286</v>
      </c>
      <c r="D21">
        <v>302</v>
      </c>
      <c r="E21">
        <f t="shared" si="1"/>
        <v>1.3041122674235255</v>
      </c>
      <c r="I21">
        <v>39</v>
      </c>
      <c r="J21">
        <v>39</v>
      </c>
      <c r="K21">
        <v>-1.6</v>
      </c>
      <c r="L21">
        <v>204</v>
      </c>
      <c r="M21">
        <f t="shared" si="2"/>
        <v>1.9834407096171798</v>
      </c>
      <c r="O21">
        <f t="shared" si="3"/>
        <v>1.6046780796356286</v>
      </c>
      <c r="P21">
        <f t="shared" si="4"/>
        <v>1.6437764885203525</v>
      </c>
      <c r="Q21">
        <f t="shared" si="5"/>
        <v>11.858582737301541</v>
      </c>
      <c r="S21">
        <f t="shared" si="6"/>
        <v>1.2365591397849462</v>
      </c>
    </row>
    <row r="22" spans="1:19" x14ac:dyDescent="0.35">
      <c r="A22">
        <v>40</v>
      </c>
      <c r="B22">
        <v>40</v>
      </c>
      <c r="C22">
        <f t="shared" si="0"/>
        <v>-1.7089516060653949</v>
      </c>
      <c r="D22">
        <v>303</v>
      </c>
      <c r="E22">
        <f t="shared" si="1"/>
        <v>1.2994452302373092</v>
      </c>
      <c r="I22">
        <v>40</v>
      </c>
      <c r="J22">
        <v>40</v>
      </c>
      <c r="K22">
        <v>-1.71</v>
      </c>
      <c r="L22">
        <v>204</v>
      </c>
      <c r="M22">
        <f t="shared" si="2"/>
        <v>1.9834407096171798</v>
      </c>
      <c r="O22">
        <f t="shared" si="3"/>
        <v>1.7089516060653949</v>
      </c>
      <c r="P22">
        <f t="shared" si="4"/>
        <v>1.6414429699272444</v>
      </c>
      <c r="Q22">
        <f t="shared" si="5"/>
        <v>11.699787375256193</v>
      </c>
      <c r="S22">
        <f t="shared" si="6"/>
        <v>1.2390029325513197</v>
      </c>
    </row>
    <row r="23" spans="1:19" x14ac:dyDescent="0.35">
      <c r="A23">
        <v>41</v>
      </c>
      <c r="B23">
        <v>41</v>
      </c>
      <c r="C23">
        <f t="shared" si="0"/>
        <v>-1.812704569280968</v>
      </c>
      <c r="D23">
        <v>301</v>
      </c>
      <c r="E23">
        <f t="shared" si="1"/>
        <v>1.3088103148236037</v>
      </c>
      <c r="I23">
        <v>41</v>
      </c>
      <c r="J23">
        <v>41</v>
      </c>
      <c r="K23">
        <v>-1.81</v>
      </c>
      <c r="L23">
        <v>204</v>
      </c>
      <c r="M23">
        <f t="shared" si="2"/>
        <v>1.9834407096171798</v>
      </c>
      <c r="O23">
        <f t="shared" si="3"/>
        <v>1.812704569280968</v>
      </c>
      <c r="P23">
        <f t="shared" si="4"/>
        <v>1.6461255122203917</v>
      </c>
      <c r="Q23">
        <f t="shared" si="5"/>
        <v>12.018433218031582</v>
      </c>
      <c r="S23">
        <f t="shared" si="6"/>
        <v>1.2341153470185728</v>
      </c>
    </row>
    <row r="24" spans="1:19" x14ac:dyDescent="0.35">
      <c r="A24">
        <v>42</v>
      </c>
      <c r="B24">
        <v>42</v>
      </c>
      <c r="C24">
        <f t="shared" si="0"/>
        <v>-1.9159053651246738</v>
      </c>
      <c r="D24">
        <v>303</v>
      </c>
      <c r="E24">
        <f t="shared" si="1"/>
        <v>1.2994452302373092</v>
      </c>
      <c r="I24">
        <v>42</v>
      </c>
      <c r="J24">
        <v>42</v>
      </c>
      <c r="K24">
        <v>-1.92</v>
      </c>
      <c r="L24">
        <v>203</v>
      </c>
      <c r="M24">
        <f t="shared" si="2"/>
        <v>1.9937532254281021</v>
      </c>
      <c r="O24">
        <f t="shared" si="3"/>
        <v>1.9159053651246738</v>
      </c>
      <c r="P24">
        <f t="shared" si="4"/>
        <v>1.6465992278327057</v>
      </c>
      <c r="Q24">
        <f t="shared" si="5"/>
        <v>12.050669448068962</v>
      </c>
      <c r="S24">
        <f t="shared" si="6"/>
        <v>1.2365591397849462</v>
      </c>
    </row>
    <row r="25" spans="1:19" x14ac:dyDescent="0.35">
      <c r="A25">
        <v>43</v>
      </c>
      <c r="B25">
        <v>43</v>
      </c>
      <c r="C25">
        <f t="shared" si="0"/>
        <v>-2.0185225576343711</v>
      </c>
      <c r="D25">
        <v>301</v>
      </c>
      <c r="E25">
        <f t="shared" si="1"/>
        <v>1.3088103148236037</v>
      </c>
      <c r="I25">
        <v>43</v>
      </c>
      <c r="J25">
        <v>43</v>
      </c>
      <c r="K25">
        <v>-2.02</v>
      </c>
      <c r="L25">
        <v>202</v>
      </c>
      <c r="M25">
        <f t="shared" si="2"/>
        <v>2.0041678453559637</v>
      </c>
      <c r="O25">
        <f t="shared" si="3"/>
        <v>2.0185225576343711</v>
      </c>
      <c r="P25">
        <f t="shared" si="4"/>
        <v>1.6564890800897838</v>
      </c>
      <c r="Q25">
        <f t="shared" si="5"/>
        <v>12.723671443585921</v>
      </c>
      <c r="S25">
        <f t="shared" si="6"/>
        <v>1.229227761485826</v>
      </c>
    </row>
    <row r="26" spans="1:19" x14ac:dyDescent="0.35">
      <c r="A26">
        <v>44</v>
      </c>
      <c r="B26">
        <v>44</v>
      </c>
      <c r="C26">
        <f t="shared" si="0"/>
        <v>-2.1205248886191459</v>
      </c>
      <c r="D26">
        <v>300</v>
      </c>
      <c r="E26">
        <f t="shared" si="1"/>
        <v>1.3135396825396823</v>
      </c>
      <c r="I26">
        <v>44</v>
      </c>
      <c r="J26">
        <v>44</v>
      </c>
      <c r="K26">
        <v>-2.12</v>
      </c>
      <c r="L26">
        <v>204</v>
      </c>
      <c r="M26">
        <f t="shared" si="2"/>
        <v>1.9834407096171798</v>
      </c>
      <c r="O26">
        <f t="shared" si="3"/>
        <v>2.1205248886191459</v>
      </c>
      <c r="P26">
        <f t="shared" si="4"/>
        <v>1.6484901960784311</v>
      </c>
      <c r="Q26">
        <f t="shared" si="5"/>
        <v>12.179349368633147</v>
      </c>
      <c r="S26">
        <f t="shared" si="6"/>
        <v>1.2316715542521994</v>
      </c>
    </row>
    <row r="27" spans="1:19" x14ac:dyDescent="0.35">
      <c r="A27">
        <v>45</v>
      </c>
      <c r="B27">
        <v>45</v>
      </c>
      <c r="C27">
        <f t="shared" si="0"/>
        <v>-2.2218812871808615</v>
      </c>
      <c r="D27">
        <v>300</v>
      </c>
      <c r="E27">
        <f t="shared" si="1"/>
        <v>1.3135396825396823</v>
      </c>
      <c r="I27">
        <v>45</v>
      </c>
      <c r="J27">
        <v>45</v>
      </c>
      <c r="K27">
        <v>-2.2200000000000002</v>
      </c>
      <c r="L27">
        <v>202</v>
      </c>
      <c r="M27">
        <f t="shared" si="2"/>
        <v>2.0041678453559637</v>
      </c>
      <c r="O27">
        <f t="shared" si="3"/>
        <v>2.2218812871808615</v>
      </c>
      <c r="P27">
        <f t="shared" si="4"/>
        <v>1.6588537639478229</v>
      </c>
      <c r="Q27">
        <f t="shared" si="5"/>
        <v>12.884587594187472</v>
      </c>
      <c r="S27">
        <f t="shared" si="6"/>
        <v>1.2267839687194526</v>
      </c>
    </row>
    <row r="28" spans="1:19" x14ac:dyDescent="0.35">
      <c r="A28">
        <v>46</v>
      </c>
      <c r="B28">
        <v>46</v>
      </c>
      <c r="C28">
        <f t="shared" si="0"/>
        <v>-2.3225608791786545</v>
      </c>
      <c r="D28">
        <v>301</v>
      </c>
      <c r="E28">
        <f t="shared" si="1"/>
        <v>1.3088103148236037</v>
      </c>
      <c r="I28">
        <v>46</v>
      </c>
      <c r="J28">
        <v>46</v>
      </c>
      <c r="K28">
        <v>-2.3199999999999998</v>
      </c>
      <c r="L28">
        <v>204</v>
      </c>
      <c r="M28">
        <f t="shared" si="2"/>
        <v>1.9834407096171798</v>
      </c>
      <c r="O28">
        <f t="shared" si="3"/>
        <v>2.3225608791786545</v>
      </c>
      <c r="P28">
        <f t="shared" si="4"/>
        <v>1.6461255122203917</v>
      </c>
      <c r="Q28">
        <f t="shared" si="5"/>
        <v>12.018433218031582</v>
      </c>
      <c r="S28">
        <f t="shared" si="6"/>
        <v>1.2341153470185728</v>
      </c>
    </row>
    <row r="29" spans="1:19" x14ac:dyDescent="0.35">
      <c r="A29">
        <v>47</v>
      </c>
      <c r="B29">
        <v>47</v>
      </c>
      <c r="C29">
        <f t="shared" si="0"/>
        <v>-2.422532996633497</v>
      </c>
      <c r="D29">
        <v>301</v>
      </c>
      <c r="E29">
        <f t="shared" si="1"/>
        <v>1.3088103148236037</v>
      </c>
      <c r="I29">
        <v>47</v>
      </c>
      <c r="J29">
        <v>47</v>
      </c>
      <c r="K29">
        <v>-2.42</v>
      </c>
      <c r="L29">
        <v>205</v>
      </c>
      <c r="M29">
        <f t="shared" si="2"/>
        <v>1.9732288037166084</v>
      </c>
      <c r="O29">
        <f t="shared" si="3"/>
        <v>2.422532996633497</v>
      </c>
      <c r="P29">
        <f t="shared" si="4"/>
        <v>1.641019559270106</v>
      </c>
      <c r="Q29">
        <f t="shared" si="5"/>
        <v>11.670974384953601</v>
      </c>
      <c r="S29">
        <f t="shared" si="6"/>
        <v>1.2365591397849462</v>
      </c>
    </row>
    <row r="30" spans="1:19" x14ac:dyDescent="0.35">
      <c r="A30">
        <v>48</v>
      </c>
      <c r="B30">
        <v>48</v>
      </c>
      <c r="C30">
        <f t="shared" si="0"/>
        <v>-2.5217671870699609</v>
      </c>
      <c r="D30">
        <v>303</v>
      </c>
      <c r="E30">
        <f t="shared" si="1"/>
        <v>1.2994452302373092</v>
      </c>
      <c r="I30">
        <v>48</v>
      </c>
      <c r="J30">
        <v>48</v>
      </c>
      <c r="K30">
        <v>-2.52</v>
      </c>
      <c r="L30">
        <v>205</v>
      </c>
      <c r="M30">
        <f t="shared" si="2"/>
        <v>1.9732288037166084</v>
      </c>
      <c r="O30">
        <f t="shared" si="3"/>
        <v>2.5217671870699609</v>
      </c>
      <c r="P30">
        <f t="shared" si="4"/>
        <v>1.6363370169769587</v>
      </c>
      <c r="Q30">
        <f t="shared" si="5"/>
        <v>11.352328542178212</v>
      </c>
      <c r="S30">
        <f t="shared" si="6"/>
        <v>1.2414467253176931</v>
      </c>
    </row>
    <row r="31" spans="1:19" x14ac:dyDescent="0.35">
      <c r="A31">
        <v>49</v>
      </c>
      <c r="B31">
        <v>49</v>
      </c>
      <c r="C31">
        <f t="shared" si="0"/>
        <v>-2.6202332227923364</v>
      </c>
      <c r="D31">
        <v>303</v>
      </c>
      <c r="E31">
        <f t="shared" si="1"/>
        <v>1.2994452302373092</v>
      </c>
      <c r="I31">
        <v>49</v>
      </c>
      <c r="J31">
        <v>49</v>
      </c>
      <c r="K31">
        <v>-2.62</v>
      </c>
      <c r="L31">
        <v>202</v>
      </c>
      <c r="M31">
        <f t="shared" si="2"/>
        <v>2.0041678453559637</v>
      </c>
      <c r="O31">
        <f t="shared" si="3"/>
        <v>2.6202332227923364</v>
      </c>
      <c r="P31">
        <f t="shared" si="4"/>
        <v>1.6518065377966364</v>
      </c>
      <c r="Q31">
        <f t="shared" si="5"/>
        <v>12.405025600810532</v>
      </c>
      <c r="S31">
        <f t="shared" si="6"/>
        <v>1.2341153470185728</v>
      </c>
    </row>
    <row r="32" spans="1:19" x14ac:dyDescent="0.35">
      <c r="A32">
        <v>50</v>
      </c>
      <c r="B32">
        <v>50</v>
      </c>
      <c r="C32">
        <f t="shared" si="0"/>
        <v>-2.7179011100922801</v>
      </c>
      <c r="D32">
        <v>304</v>
      </c>
      <c r="E32">
        <f t="shared" si="1"/>
        <v>1.2948088972431073</v>
      </c>
      <c r="I32">
        <v>50</v>
      </c>
      <c r="J32">
        <v>50</v>
      </c>
      <c r="K32">
        <v>-2.72</v>
      </c>
      <c r="L32">
        <v>203</v>
      </c>
      <c r="M32">
        <f t="shared" si="2"/>
        <v>1.9937532254281021</v>
      </c>
      <c r="O32">
        <f t="shared" si="3"/>
        <v>2.7179011100922801</v>
      </c>
      <c r="P32">
        <f t="shared" si="4"/>
        <v>1.6442810613356047</v>
      </c>
      <c r="Q32">
        <f t="shared" si="5"/>
        <v>11.892918792352848</v>
      </c>
      <c r="S32">
        <f t="shared" si="6"/>
        <v>1.2390029325513197</v>
      </c>
    </row>
    <row r="33" spans="1:19" x14ac:dyDescent="0.35">
      <c r="A33">
        <v>51</v>
      </c>
      <c r="B33">
        <v>51</v>
      </c>
      <c r="C33">
        <f t="shared" si="0"/>
        <v>-2.8147410983851899</v>
      </c>
      <c r="D33">
        <v>305</v>
      </c>
      <c r="E33">
        <f t="shared" si="1"/>
        <v>1.2902029664324743</v>
      </c>
      <c r="I33">
        <v>51</v>
      </c>
      <c r="J33">
        <v>51</v>
      </c>
      <c r="K33">
        <v>-2.81</v>
      </c>
      <c r="L33">
        <v>206</v>
      </c>
      <c r="M33">
        <f t="shared" si="2"/>
        <v>1.9631160425335181</v>
      </c>
      <c r="O33">
        <f t="shared" si="3"/>
        <v>2.8147410983851899</v>
      </c>
      <c r="P33">
        <f t="shared" si="4"/>
        <v>1.6266595044829963</v>
      </c>
      <c r="Q33">
        <f t="shared" si="5"/>
        <v>10.69377621492624</v>
      </c>
      <c r="S33">
        <f t="shared" si="6"/>
        <v>1.2487781036168133</v>
      </c>
    </row>
    <row r="34" spans="1:19" x14ac:dyDescent="0.35">
      <c r="A34">
        <v>52</v>
      </c>
      <c r="B34">
        <v>52</v>
      </c>
      <c r="C34">
        <f t="shared" si="0"/>
        <v>-2.910723689272523</v>
      </c>
      <c r="D34">
        <v>303</v>
      </c>
      <c r="E34">
        <f t="shared" si="1"/>
        <v>1.2994452302373092</v>
      </c>
      <c r="I34">
        <v>52</v>
      </c>
      <c r="J34">
        <v>52</v>
      </c>
      <c r="K34">
        <v>-2.91</v>
      </c>
      <c r="L34">
        <v>203</v>
      </c>
      <c r="M34">
        <f t="shared" si="2"/>
        <v>1.9937532254281021</v>
      </c>
      <c r="O34">
        <f t="shared" si="3"/>
        <v>2.910723689272523</v>
      </c>
      <c r="P34">
        <f t="shared" si="4"/>
        <v>1.6465992278327057</v>
      </c>
      <c r="Q34">
        <f t="shared" si="5"/>
        <v>12.050669448068962</v>
      </c>
      <c r="S34">
        <f t="shared" si="6"/>
        <v>1.2365591397849462</v>
      </c>
    </row>
    <row r="35" spans="1:19" x14ac:dyDescent="0.35">
      <c r="A35">
        <v>53</v>
      </c>
      <c r="B35">
        <v>53</v>
      </c>
      <c r="C35">
        <f t="shared" si="0"/>
        <v>-3.0058196455272896</v>
      </c>
      <c r="D35">
        <v>305</v>
      </c>
      <c r="E35">
        <f t="shared" si="1"/>
        <v>1.2902029664324743</v>
      </c>
      <c r="I35">
        <v>53</v>
      </c>
      <c r="J35">
        <v>53</v>
      </c>
      <c r="K35">
        <v>-3.01</v>
      </c>
      <c r="L35">
        <v>204</v>
      </c>
      <c r="M35">
        <f t="shared" si="2"/>
        <v>1.9834407096171798</v>
      </c>
      <c r="O35">
        <f t="shared" si="3"/>
        <v>3.0058196455272896</v>
      </c>
      <c r="P35">
        <f t="shared" si="4"/>
        <v>1.6368218380248272</v>
      </c>
      <c r="Q35">
        <f t="shared" si="5"/>
        <v>11.385320494353293</v>
      </c>
      <c r="S35">
        <f t="shared" si="6"/>
        <v>1.2438905180840665</v>
      </c>
    </row>
    <row r="36" spans="1:19" x14ac:dyDescent="0.35">
      <c r="A36">
        <v>54</v>
      </c>
      <c r="B36">
        <v>54</v>
      </c>
      <c r="C36">
        <f t="shared" si="0"/>
        <v>-3.0999999999999996</v>
      </c>
      <c r="D36">
        <v>305</v>
      </c>
      <c r="E36">
        <f t="shared" si="1"/>
        <v>1.2902029664324743</v>
      </c>
      <c r="I36">
        <v>54</v>
      </c>
      <c r="J36">
        <v>54</v>
      </c>
      <c r="K36">
        <v>-3.1</v>
      </c>
      <c r="L36">
        <v>208</v>
      </c>
      <c r="M36">
        <f t="shared" si="2"/>
        <v>1.9431822344322343</v>
      </c>
      <c r="O36">
        <f t="shared" si="3"/>
        <v>3.0999999999999996</v>
      </c>
      <c r="P36">
        <f t="shared" si="4"/>
        <v>1.6166926004323543</v>
      </c>
      <c r="Q36">
        <f t="shared" si="5"/>
        <v>10.01553086394969</v>
      </c>
      <c r="S36">
        <f t="shared" si="6"/>
        <v>1.2536656891495601</v>
      </c>
    </row>
    <row r="37" spans="1:19" x14ac:dyDescent="0.35">
      <c r="A37">
        <v>55</v>
      </c>
      <c r="B37">
        <v>55</v>
      </c>
      <c r="C37">
        <f t="shared" si="0"/>
        <v>-3.1932360644423357</v>
      </c>
      <c r="D37">
        <v>307</v>
      </c>
      <c r="E37">
        <f t="shared" si="1"/>
        <v>1.2810811230029469</v>
      </c>
      <c r="I37">
        <v>55</v>
      </c>
      <c r="J37">
        <v>55</v>
      </c>
      <c r="K37">
        <v>-3.19</v>
      </c>
      <c r="L37">
        <v>209</v>
      </c>
      <c r="M37">
        <f t="shared" si="2"/>
        <v>1.9333583959899747</v>
      </c>
      <c r="O37">
        <f t="shared" si="3"/>
        <v>3.1932360644423357</v>
      </c>
      <c r="P37">
        <f t="shared" si="4"/>
        <v>1.6072197594964608</v>
      </c>
      <c r="Q37">
        <f t="shared" si="5"/>
        <v>9.3709063855093397</v>
      </c>
      <c r="S37">
        <f t="shared" si="6"/>
        <v>1.2609970674486803</v>
      </c>
    </row>
    <row r="38" spans="1:19" x14ac:dyDescent="0.35">
      <c r="A38">
        <v>86</v>
      </c>
      <c r="B38">
        <v>24</v>
      </c>
      <c r="C38">
        <f t="shared" si="0"/>
        <v>0</v>
      </c>
      <c r="D38">
        <v>335</v>
      </c>
      <c r="E38">
        <f t="shared" si="1"/>
        <v>1.1648116560056856</v>
      </c>
      <c r="I38">
        <v>86</v>
      </c>
      <c r="J38">
        <v>24</v>
      </c>
      <c r="K38">
        <v>4.6100000000000003</v>
      </c>
      <c r="L38">
        <v>218</v>
      </c>
      <c r="M38">
        <f t="shared" si="2"/>
        <v>1.8489995631280034</v>
      </c>
      <c r="O38">
        <f t="shared" si="3"/>
        <v>0</v>
      </c>
      <c r="P38">
        <f t="shared" si="4"/>
        <v>1.5069056095668445</v>
      </c>
      <c r="Q38">
        <f t="shared" si="5"/>
        <v>2.5445533393451067</v>
      </c>
      <c r="S38">
        <f t="shared" si="6"/>
        <v>1.3514173998044965</v>
      </c>
    </row>
    <row r="39" spans="1:19" x14ac:dyDescent="0.35">
      <c r="A39">
        <v>87</v>
      </c>
      <c r="B39">
        <v>23</v>
      </c>
      <c r="C39">
        <f t="shared" si="0"/>
        <v>0.10820491991115777</v>
      </c>
      <c r="D39">
        <v>340</v>
      </c>
      <c r="E39">
        <f t="shared" si="1"/>
        <v>1.1460644257703079</v>
      </c>
      <c r="I39">
        <v>87</v>
      </c>
      <c r="J39">
        <v>23</v>
      </c>
      <c r="K39">
        <v>4.53</v>
      </c>
      <c r="L39">
        <v>220</v>
      </c>
      <c r="M39">
        <f t="shared" si="2"/>
        <v>1.831190476190476</v>
      </c>
      <c r="O39">
        <f t="shared" si="3"/>
        <v>0.10820491991115777</v>
      </c>
      <c r="P39">
        <f t="shared" si="4"/>
        <v>1.4886274509803918</v>
      </c>
      <c r="Q39">
        <f t="shared" si="5"/>
        <v>1.3007291766277933</v>
      </c>
      <c r="S39">
        <f t="shared" si="6"/>
        <v>1.3685239491691104</v>
      </c>
    </row>
    <row r="40" spans="1:19" x14ac:dyDescent="0.35">
      <c r="A40">
        <v>88</v>
      </c>
      <c r="B40">
        <v>22</v>
      </c>
      <c r="C40">
        <f t="shared" si="0"/>
        <v>0.21637687955550602</v>
      </c>
      <c r="D40">
        <v>342</v>
      </c>
      <c r="E40">
        <f t="shared" si="1"/>
        <v>1.1387190197716512</v>
      </c>
      <c r="I40">
        <v>88</v>
      </c>
      <c r="J40">
        <v>22</v>
      </c>
      <c r="K40">
        <v>4.46</v>
      </c>
      <c r="L40">
        <v>234</v>
      </c>
      <c r="M40">
        <f t="shared" si="2"/>
        <v>1.7150508750508746</v>
      </c>
      <c r="O40">
        <f t="shared" si="3"/>
        <v>0.21637687955550602</v>
      </c>
      <c r="P40">
        <f t="shared" si="4"/>
        <v>1.426884947411263</v>
      </c>
      <c r="Q40">
        <f t="shared" si="5"/>
        <v>-2.9008328922592979</v>
      </c>
      <c r="S40">
        <f t="shared" si="6"/>
        <v>1.4076246334310851</v>
      </c>
    </row>
    <row r="41" spans="1:19" x14ac:dyDescent="0.35">
      <c r="A41">
        <v>89</v>
      </c>
      <c r="B41">
        <v>21</v>
      </c>
      <c r="C41">
        <f t="shared" si="0"/>
        <v>0.32448292870625173</v>
      </c>
      <c r="D41">
        <v>346</v>
      </c>
      <c r="E41">
        <f t="shared" si="1"/>
        <v>1.1242829617396091</v>
      </c>
      <c r="I41">
        <v>89</v>
      </c>
      <c r="J41">
        <v>21</v>
      </c>
      <c r="K41">
        <v>4.38</v>
      </c>
      <c r="L41">
        <v>237</v>
      </c>
      <c r="M41">
        <f t="shared" si="2"/>
        <v>1.6919489652401041</v>
      </c>
      <c r="O41">
        <f t="shared" si="3"/>
        <v>0.32448292870625173</v>
      </c>
      <c r="P41">
        <f t="shared" si="4"/>
        <v>1.4081159634898566</v>
      </c>
      <c r="Q41">
        <f t="shared" si="5"/>
        <v>-4.1780575974000618</v>
      </c>
      <c r="S41">
        <f t="shared" si="6"/>
        <v>1.424731182795699</v>
      </c>
    </row>
    <row r="42" spans="1:19" x14ac:dyDescent="0.35">
      <c r="A42">
        <v>90</v>
      </c>
      <c r="B42">
        <v>20</v>
      </c>
      <c r="C42">
        <f t="shared" si="0"/>
        <v>0.43249013721357688</v>
      </c>
      <c r="D42">
        <v>349</v>
      </c>
      <c r="E42">
        <f t="shared" si="1"/>
        <v>1.1136730795470047</v>
      </c>
      <c r="I42">
        <v>90</v>
      </c>
      <c r="J42">
        <v>20</v>
      </c>
      <c r="K42">
        <v>4.3099999999999996</v>
      </c>
      <c r="L42">
        <v>238</v>
      </c>
      <c r="M42">
        <f t="shared" si="2"/>
        <v>1.6843777511004399</v>
      </c>
      <c r="O42">
        <f t="shared" si="3"/>
        <v>0.43249013721357688</v>
      </c>
      <c r="P42">
        <f t="shared" si="4"/>
        <v>1.3990254153237223</v>
      </c>
      <c r="Q42">
        <f t="shared" si="5"/>
        <v>-4.7966671475854907</v>
      </c>
      <c r="S42">
        <f t="shared" si="6"/>
        <v>1.4345063538611926</v>
      </c>
    </row>
    <row r="43" spans="1:19" x14ac:dyDescent="0.35">
      <c r="A43">
        <v>91</v>
      </c>
      <c r="B43">
        <v>19</v>
      </c>
      <c r="C43">
        <f t="shared" si="0"/>
        <v>0.54036560503548059</v>
      </c>
      <c r="D43">
        <v>353</v>
      </c>
      <c r="E43">
        <f t="shared" si="1"/>
        <v>1.0998070956427894</v>
      </c>
      <c r="I43">
        <v>91</v>
      </c>
      <c r="J43">
        <v>19</v>
      </c>
      <c r="K43">
        <v>4.2300000000000004</v>
      </c>
      <c r="L43">
        <v>236</v>
      </c>
      <c r="M43">
        <f t="shared" si="2"/>
        <v>1.6995843422114605</v>
      </c>
      <c r="O43">
        <f t="shared" si="3"/>
        <v>0.54036560503548059</v>
      </c>
      <c r="P43">
        <f t="shared" si="4"/>
        <v>1.3996957189271249</v>
      </c>
      <c r="Q43">
        <f t="shared" si="5"/>
        <v>-4.751053153466489</v>
      </c>
      <c r="S43">
        <f t="shared" si="6"/>
        <v>1.4393939393939394</v>
      </c>
    </row>
    <row r="44" spans="1:19" x14ac:dyDescent="0.35">
      <c r="A44">
        <v>92</v>
      </c>
      <c r="B44">
        <v>18</v>
      </c>
      <c r="C44">
        <f t="shared" si="0"/>
        <v>0.64807647225945142</v>
      </c>
      <c r="D44">
        <v>358</v>
      </c>
      <c r="E44">
        <f t="shared" si="1"/>
        <v>1.0829103484969405</v>
      </c>
      <c r="I44">
        <v>92</v>
      </c>
      <c r="J44">
        <v>18</v>
      </c>
      <c r="K44">
        <v>4.1500000000000004</v>
      </c>
      <c r="L44">
        <v>235</v>
      </c>
      <c r="M44">
        <f t="shared" si="2"/>
        <v>1.7072847011144878</v>
      </c>
      <c r="O44">
        <f t="shared" si="3"/>
        <v>0.64807647225945142</v>
      </c>
      <c r="P44">
        <f t="shared" si="4"/>
        <v>1.3950975248057143</v>
      </c>
      <c r="Q44">
        <f t="shared" si="5"/>
        <v>-5.0639591240555761</v>
      </c>
      <c r="S44">
        <f t="shared" si="6"/>
        <v>1.4491691104594331</v>
      </c>
    </row>
    <row r="45" spans="1:19" x14ac:dyDescent="0.35">
      <c r="A45">
        <v>93</v>
      </c>
      <c r="B45">
        <v>17</v>
      </c>
      <c r="C45">
        <f t="shared" si="0"/>
        <v>0.75558992911191436</v>
      </c>
      <c r="D45">
        <v>362</v>
      </c>
      <c r="E45">
        <f t="shared" si="1"/>
        <v>1.0697290186792947</v>
      </c>
      <c r="I45">
        <v>93</v>
      </c>
      <c r="J45">
        <v>17</v>
      </c>
      <c r="K45">
        <v>4.07</v>
      </c>
      <c r="L45">
        <v>235</v>
      </c>
      <c r="M45">
        <f t="shared" si="2"/>
        <v>1.7072847011144878</v>
      </c>
      <c r="O45">
        <f t="shared" si="3"/>
        <v>0.75558992911191436</v>
      </c>
      <c r="P45">
        <f t="shared" si="4"/>
        <v>1.3885068598968913</v>
      </c>
      <c r="Q45">
        <f t="shared" si="5"/>
        <v>-5.5124522380196392</v>
      </c>
      <c r="S45">
        <f t="shared" si="6"/>
        <v>1.4589442815249267</v>
      </c>
    </row>
    <row r="46" spans="1:19" x14ac:dyDescent="0.35">
      <c r="A46">
        <v>94</v>
      </c>
      <c r="B46">
        <v>16</v>
      </c>
      <c r="C46">
        <f t="shared" si="0"/>
        <v>0.86287322595240579</v>
      </c>
      <c r="D46">
        <v>363</v>
      </c>
      <c r="E46">
        <f t="shared" si="1"/>
        <v>1.0664790764790764</v>
      </c>
      <c r="I46">
        <v>94</v>
      </c>
      <c r="J46">
        <v>16</v>
      </c>
      <c r="K46">
        <v>3.99</v>
      </c>
      <c r="L46">
        <v>236</v>
      </c>
      <c r="M46">
        <f t="shared" si="2"/>
        <v>1.6995843422114605</v>
      </c>
      <c r="O46">
        <f t="shared" si="3"/>
        <v>0.86287322595240579</v>
      </c>
      <c r="P46">
        <f t="shared" si="4"/>
        <v>1.3830317093452684</v>
      </c>
      <c r="Q46">
        <f t="shared" si="5"/>
        <v>-5.8850348763862321</v>
      </c>
      <c r="S46">
        <f t="shared" si="6"/>
        <v>1.4638318670576735</v>
      </c>
    </row>
    <row r="47" spans="1:19" x14ac:dyDescent="0.35">
      <c r="A47">
        <v>95</v>
      </c>
      <c r="B47">
        <v>15</v>
      </c>
      <c r="C47">
        <f t="shared" si="0"/>
        <v>0.96989368324943137</v>
      </c>
      <c r="D47">
        <v>367</v>
      </c>
      <c r="E47">
        <f t="shared" si="1"/>
        <v>1.053656416244972</v>
      </c>
      <c r="I47">
        <v>95</v>
      </c>
      <c r="J47">
        <v>15</v>
      </c>
      <c r="K47">
        <v>3.9</v>
      </c>
      <c r="L47">
        <v>238</v>
      </c>
      <c r="M47">
        <f t="shared" si="2"/>
        <v>1.6843777511004399</v>
      </c>
      <c r="O47">
        <f t="shared" si="3"/>
        <v>0.96989368324943137</v>
      </c>
      <c r="P47">
        <f t="shared" si="4"/>
        <v>1.369017083672706</v>
      </c>
      <c r="Q47">
        <f t="shared" si="5"/>
        <v>-6.8387266807615088</v>
      </c>
      <c r="S47">
        <f t="shared" si="6"/>
        <v>1.478494623655914</v>
      </c>
    </row>
    <row r="48" spans="1:19" x14ac:dyDescent="0.35">
      <c r="A48">
        <v>96</v>
      </c>
      <c r="B48">
        <v>14</v>
      </c>
      <c r="C48">
        <f t="shared" si="0"/>
        <v>1.0766187015349682</v>
      </c>
      <c r="D48">
        <v>371</v>
      </c>
      <c r="E48">
        <f t="shared" si="1"/>
        <v>1.0411102554229237</v>
      </c>
      <c r="I48">
        <v>96</v>
      </c>
      <c r="J48">
        <v>14</v>
      </c>
      <c r="K48">
        <v>3.82</v>
      </c>
      <c r="L48">
        <v>239</v>
      </c>
      <c r="M48">
        <f t="shared" si="2"/>
        <v>1.6768698944012748</v>
      </c>
      <c r="O48">
        <f t="shared" si="3"/>
        <v>1.0766187015349682</v>
      </c>
      <c r="P48">
        <f t="shared" si="4"/>
        <v>1.3589900749120991</v>
      </c>
      <c r="Q48">
        <f t="shared" si="5"/>
        <v>-7.5210621423580006</v>
      </c>
      <c r="S48">
        <f t="shared" si="6"/>
        <v>1.490713587487781</v>
      </c>
    </row>
    <row r="49" spans="1:19" x14ac:dyDescent="0.35">
      <c r="A49">
        <v>97</v>
      </c>
      <c r="B49">
        <v>13</v>
      </c>
      <c r="C49">
        <f t="shared" si="0"/>
        <v>1.1830157713345779</v>
      </c>
      <c r="D49">
        <v>374</v>
      </c>
      <c r="E49">
        <f t="shared" si="1"/>
        <v>1.0318767507002802</v>
      </c>
      <c r="I49">
        <v>97</v>
      </c>
      <c r="J49">
        <v>13</v>
      </c>
      <c r="K49">
        <v>3.73</v>
      </c>
      <c r="L49">
        <v>240</v>
      </c>
      <c r="M49">
        <f t="shared" si="2"/>
        <v>1.669424603174603</v>
      </c>
      <c r="O49">
        <f t="shared" si="3"/>
        <v>1.1830157713345779</v>
      </c>
      <c r="P49">
        <f t="shared" si="4"/>
        <v>1.3506506769374416</v>
      </c>
      <c r="Q49">
        <f t="shared" si="5"/>
        <v>-8.0885561081387163</v>
      </c>
      <c r="S49">
        <f t="shared" si="6"/>
        <v>1.5004887585532747</v>
      </c>
    </row>
    <row r="50" spans="1:19" x14ac:dyDescent="0.35">
      <c r="A50">
        <v>98</v>
      </c>
      <c r="B50">
        <v>12</v>
      </c>
      <c r="C50">
        <f t="shared" si="0"/>
        <v>1.2890524830701078</v>
      </c>
      <c r="D50">
        <v>378</v>
      </c>
      <c r="E50">
        <f t="shared" si="1"/>
        <v>1.0197933988410179</v>
      </c>
      <c r="I50">
        <v>98</v>
      </c>
      <c r="J50">
        <v>12</v>
      </c>
      <c r="K50">
        <v>3.64</v>
      </c>
      <c r="L50">
        <v>241</v>
      </c>
      <c r="M50">
        <f t="shared" si="2"/>
        <v>1.6620410985971148</v>
      </c>
      <c r="O50">
        <f t="shared" si="3"/>
        <v>1.2890524830701078</v>
      </c>
      <c r="P50">
        <f t="shared" si="4"/>
        <v>1.3409172487190664</v>
      </c>
      <c r="Q50">
        <f t="shared" si="5"/>
        <v>-8.7509134865817941</v>
      </c>
      <c r="S50">
        <f t="shared" si="6"/>
        <v>1.5127077223851417</v>
      </c>
    </row>
    <row r="51" spans="1:19" x14ac:dyDescent="0.35">
      <c r="A51">
        <v>99</v>
      </c>
      <c r="B51">
        <v>11</v>
      </c>
      <c r="C51">
        <f t="shared" si="0"/>
        <v>1.394696536931963</v>
      </c>
      <c r="D51">
        <v>381</v>
      </c>
      <c r="E51">
        <f t="shared" si="1"/>
        <v>1.0108973878265217</v>
      </c>
      <c r="I51">
        <v>99</v>
      </c>
      <c r="J51">
        <v>11</v>
      </c>
      <c r="K51">
        <v>3.56</v>
      </c>
      <c r="L51">
        <v>240</v>
      </c>
      <c r="M51">
        <f t="shared" si="2"/>
        <v>1.669424603174603</v>
      </c>
      <c r="O51">
        <f t="shared" si="3"/>
        <v>1.394696536931963</v>
      </c>
      <c r="P51">
        <f t="shared" si="4"/>
        <v>1.3401609955005624</v>
      </c>
      <c r="Q51">
        <f t="shared" si="5"/>
        <v>-8.8023763307112404</v>
      </c>
      <c r="S51">
        <f t="shared" si="6"/>
        <v>1.5175953079178885</v>
      </c>
    </row>
    <row r="52" spans="1:19" x14ac:dyDescent="0.35">
      <c r="A52">
        <v>100</v>
      </c>
      <c r="B52">
        <v>10</v>
      </c>
      <c r="C52">
        <f t="shared" si="0"/>
        <v>1.4999157527179399</v>
      </c>
      <c r="D52">
        <v>384</v>
      </c>
      <c r="E52">
        <f t="shared" si="1"/>
        <v>1.0021403769841268</v>
      </c>
      <c r="I52">
        <v>100</v>
      </c>
      <c r="J52">
        <v>10</v>
      </c>
      <c r="K52">
        <v>3.47</v>
      </c>
      <c r="L52">
        <v>241</v>
      </c>
      <c r="M52">
        <f t="shared" si="2"/>
        <v>1.6620410985971148</v>
      </c>
      <c r="O52">
        <f t="shared" si="3"/>
        <v>1.4999157527179399</v>
      </c>
      <c r="P52">
        <f t="shared" si="4"/>
        <v>1.3320907377906208</v>
      </c>
      <c r="Q52">
        <f t="shared" si="5"/>
        <v>-9.3515553681675101</v>
      </c>
      <c r="S52">
        <f t="shared" si="6"/>
        <v>1.5273704789833822</v>
      </c>
    </row>
    <row r="53" spans="1:19" x14ac:dyDescent="0.35">
      <c r="A53">
        <v>101</v>
      </c>
      <c r="B53">
        <v>9</v>
      </c>
      <c r="C53">
        <f t="shared" si="0"/>
        <v>1.6046780796356286</v>
      </c>
      <c r="D53">
        <v>388</v>
      </c>
      <c r="E53">
        <f t="shared" si="1"/>
        <v>0.99067501227295029</v>
      </c>
      <c r="I53">
        <v>101</v>
      </c>
      <c r="J53">
        <v>9</v>
      </c>
      <c r="K53">
        <v>3.38</v>
      </c>
      <c r="L53">
        <v>242</v>
      </c>
      <c r="M53">
        <f t="shared" si="2"/>
        <v>1.6547186147186144</v>
      </c>
      <c r="O53">
        <f t="shared" si="3"/>
        <v>1.6046780796356286</v>
      </c>
      <c r="P53">
        <f t="shared" si="4"/>
        <v>1.3226968134957824</v>
      </c>
      <c r="Q53">
        <f t="shared" si="5"/>
        <v>-9.9908095887385802</v>
      </c>
      <c r="S53">
        <f t="shared" si="6"/>
        <v>1.5395894428152492</v>
      </c>
    </row>
    <row r="54" spans="1:19" x14ac:dyDescent="0.35">
      <c r="A54">
        <v>102</v>
      </c>
      <c r="B54">
        <v>8</v>
      </c>
      <c r="C54">
        <f t="shared" si="0"/>
        <v>1.7089516060653949</v>
      </c>
      <c r="D54">
        <v>388</v>
      </c>
      <c r="E54">
        <f t="shared" si="1"/>
        <v>0.99067501227295029</v>
      </c>
      <c r="I54">
        <v>102</v>
      </c>
      <c r="J54">
        <v>8</v>
      </c>
      <c r="K54">
        <v>3.29</v>
      </c>
      <c r="L54">
        <v>241</v>
      </c>
      <c r="M54">
        <f t="shared" si="2"/>
        <v>1.6620410985971148</v>
      </c>
      <c r="O54">
        <f t="shared" si="3"/>
        <v>1.7089516060653949</v>
      </c>
      <c r="P54">
        <f t="shared" si="4"/>
        <v>1.3263580554350325</v>
      </c>
      <c r="Q54">
        <f t="shared" si="5"/>
        <v>-9.7416629819809106</v>
      </c>
      <c r="S54">
        <f t="shared" si="6"/>
        <v>1.5371456500488758</v>
      </c>
    </row>
    <row r="55" spans="1:19" x14ac:dyDescent="0.35">
      <c r="A55">
        <v>103</v>
      </c>
      <c r="B55">
        <v>7</v>
      </c>
      <c r="C55">
        <f t="shared" si="0"/>
        <v>1.812704569280968</v>
      </c>
      <c r="D55">
        <v>391</v>
      </c>
      <c r="E55">
        <f t="shared" si="1"/>
        <v>0.98222993545244164</v>
      </c>
      <c r="I55">
        <v>103</v>
      </c>
      <c r="J55">
        <v>7</v>
      </c>
      <c r="K55">
        <v>3.19</v>
      </c>
      <c r="L55">
        <v>243</v>
      </c>
      <c r="M55">
        <f t="shared" si="2"/>
        <v>1.6474563981971386</v>
      </c>
      <c r="O55">
        <f t="shared" si="3"/>
        <v>1.812704569280968</v>
      </c>
      <c r="P55">
        <f t="shared" si="4"/>
        <v>1.3148431668247902</v>
      </c>
      <c r="Q55">
        <f t="shared" si="5"/>
        <v>-10.525248298667748</v>
      </c>
      <c r="S55">
        <f t="shared" si="6"/>
        <v>1.5493646138807429</v>
      </c>
    </row>
    <row r="56" spans="1:19" x14ac:dyDescent="0.35">
      <c r="A56">
        <v>104</v>
      </c>
      <c r="B56">
        <v>6</v>
      </c>
      <c r="C56">
        <f t="shared" si="0"/>
        <v>1.9159053651246738</v>
      </c>
      <c r="D56">
        <v>392</v>
      </c>
      <c r="E56">
        <f t="shared" si="1"/>
        <v>0.9794436345966957</v>
      </c>
      <c r="I56">
        <v>104</v>
      </c>
      <c r="J56">
        <v>6</v>
      </c>
      <c r="K56">
        <v>3.1</v>
      </c>
      <c r="L56">
        <v>240</v>
      </c>
      <c r="M56">
        <f t="shared" si="2"/>
        <v>1.669424603174603</v>
      </c>
      <c r="O56">
        <f t="shared" si="3"/>
        <v>1.9159053651246738</v>
      </c>
      <c r="P56">
        <f t="shared" si="4"/>
        <v>1.3244341188856494</v>
      </c>
      <c r="Q56">
        <f t="shared" si="5"/>
        <v>-9.8725863874398847</v>
      </c>
      <c r="S56">
        <f t="shared" si="6"/>
        <v>1.5444770283479961</v>
      </c>
    </row>
    <row r="57" spans="1:19" x14ac:dyDescent="0.35">
      <c r="A57">
        <v>105</v>
      </c>
      <c r="B57">
        <v>5</v>
      </c>
      <c r="C57">
        <f t="shared" si="0"/>
        <v>2.0185225576343711</v>
      </c>
      <c r="D57">
        <v>394</v>
      </c>
      <c r="E57">
        <f t="shared" si="1"/>
        <v>0.97391346386270228</v>
      </c>
      <c r="I57">
        <v>105</v>
      </c>
      <c r="J57">
        <v>5</v>
      </c>
      <c r="K57">
        <v>3.01</v>
      </c>
      <c r="L57">
        <v>241</v>
      </c>
      <c r="M57">
        <f t="shared" si="2"/>
        <v>1.6620410985971148</v>
      </c>
      <c r="O57">
        <f t="shared" si="3"/>
        <v>2.0185225576343711</v>
      </c>
      <c r="P57">
        <f t="shared" si="4"/>
        <v>1.3179772812299086</v>
      </c>
      <c r="Q57">
        <f t="shared" si="5"/>
        <v>-10.311972589992365</v>
      </c>
      <c r="S57">
        <f t="shared" si="6"/>
        <v>1.5518084066471163</v>
      </c>
    </row>
    <row r="58" spans="1:19" x14ac:dyDescent="0.35">
      <c r="A58">
        <v>106</v>
      </c>
      <c r="B58">
        <v>4</v>
      </c>
      <c r="C58">
        <f t="shared" si="0"/>
        <v>2.1205248886191459</v>
      </c>
      <c r="D58">
        <v>395</v>
      </c>
      <c r="E58">
        <f t="shared" si="1"/>
        <v>0.97116937914406254</v>
      </c>
      <c r="I58">
        <v>106</v>
      </c>
      <c r="J58">
        <v>4</v>
      </c>
      <c r="K58">
        <v>2.91</v>
      </c>
      <c r="L58">
        <v>240</v>
      </c>
      <c r="M58">
        <f t="shared" si="2"/>
        <v>1.669424603174603</v>
      </c>
      <c r="O58">
        <f t="shared" si="3"/>
        <v>2.1205248886191459</v>
      </c>
      <c r="P58">
        <f t="shared" si="4"/>
        <v>1.3202969911593327</v>
      </c>
      <c r="Q58">
        <f t="shared" si="5"/>
        <v>-10.154116904089108</v>
      </c>
      <c r="S58">
        <f t="shared" si="6"/>
        <v>1.5518084066471163</v>
      </c>
    </row>
    <row r="59" spans="1:19" x14ac:dyDescent="0.35">
      <c r="A59">
        <v>107</v>
      </c>
      <c r="B59">
        <v>3</v>
      </c>
      <c r="C59">
        <f t="shared" si="0"/>
        <v>2.2218812871808615</v>
      </c>
      <c r="D59">
        <v>397</v>
      </c>
      <c r="E59">
        <f t="shared" si="1"/>
        <v>0.96572268201991096</v>
      </c>
      <c r="I59">
        <v>107</v>
      </c>
      <c r="J59">
        <v>3</v>
      </c>
      <c r="K59">
        <v>2.81</v>
      </c>
      <c r="L59">
        <v>239</v>
      </c>
      <c r="M59">
        <f t="shared" si="2"/>
        <v>1.6768698944012748</v>
      </c>
      <c r="O59">
        <f t="shared" si="3"/>
        <v>2.2218812871808615</v>
      </c>
      <c r="P59">
        <f t="shared" si="4"/>
        <v>1.321296288210593</v>
      </c>
      <c r="Q59">
        <f t="shared" si="5"/>
        <v>-10.086114987363707</v>
      </c>
      <c r="S59">
        <f t="shared" si="6"/>
        <v>1.5542521994134897</v>
      </c>
    </row>
    <row r="60" spans="1:19" x14ac:dyDescent="0.35">
      <c r="A60">
        <v>108</v>
      </c>
      <c r="B60">
        <v>2</v>
      </c>
      <c r="C60">
        <f t="shared" si="0"/>
        <v>2.3225608791786545</v>
      </c>
      <c r="D60">
        <v>397</v>
      </c>
      <c r="E60">
        <f t="shared" si="1"/>
        <v>0.96572268201991096</v>
      </c>
      <c r="I60">
        <v>108</v>
      </c>
      <c r="J60">
        <v>2</v>
      </c>
      <c r="K60">
        <v>2.72</v>
      </c>
      <c r="L60">
        <v>238</v>
      </c>
      <c r="M60">
        <f t="shared" si="2"/>
        <v>1.6843777511004399</v>
      </c>
      <c r="O60">
        <f t="shared" si="3"/>
        <v>2.3225608791786545</v>
      </c>
      <c r="P60">
        <f t="shared" si="4"/>
        <v>1.3250502165601754</v>
      </c>
      <c r="Q60">
        <f t="shared" si="5"/>
        <v>-9.830661093349411</v>
      </c>
      <c r="S60">
        <f t="shared" si="6"/>
        <v>1.5518084066471163</v>
      </c>
    </row>
    <row r="61" spans="1:19" x14ac:dyDescent="0.35">
      <c r="A61">
        <v>109</v>
      </c>
      <c r="B61">
        <v>1</v>
      </c>
      <c r="C61">
        <f t="shared" si="0"/>
        <v>2.422532996633497</v>
      </c>
      <c r="D61">
        <v>396</v>
      </c>
      <c r="E61">
        <f t="shared" si="1"/>
        <v>0.96843915343915321</v>
      </c>
      <c r="I61">
        <v>109</v>
      </c>
      <c r="J61">
        <v>1</v>
      </c>
      <c r="K61">
        <v>2.62</v>
      </c>
      <c r="L61">
        <v>240</v>
      </c>
      <c r="M61">
        <f t="shared" si="2"/>
        <v>1.669424603174603</v>
      </c>
      <c r="O61">
        <f t="shared" si="3"/>
        <v>2.422532996633497</v>
      </c>
      <c r="P61">
        <f t="shared" si="4"/>
        <v>1.318931878306878</v>
      </c>
      <c r="Q61">
        <f t="shared" si="5"/>
        <v>-10.247012495441385</v>
      </c>
      <c r="S61">
        <f t="shared" si="6"/>
        <v>1.5542521994134897</v>
      </c>
    </row>
    <row r="62" spans="1:19" x14ac:dyDescent="0.35">
      <c r="A62">
        <v>110</v>
      </c>
      <c r="B62">
        <v>0</v>
      </c>
      <c r="C62">
        <f t="shared" si="0"/>
        <v>2.5217671870699609</v>
      </c>
      <c r="D62">
        <v>394</v>
      </c>
      <c r="E62">
        <f t="shared" si="1"/>
        <v>0.97391346386270228</v>
      </c>
      <c r="I62">
        <v>110</v>
      </c>
      <c r="J62">
        <v>0</v>
      </c>
      <c r="K62">
        <v>2.52</v>
      </c>
      <c r="L62">
        <v>238</v>
      </c>
      <c r="M62">
        <f t="shared" si="2"/>
        <v>1.6843777511004399</v>
      </c>
      <c r="O62">
        <f t="shared" si="3"/>
        <v>2.5217671870699609</v>
      </c>
      <c r="P62">
        <f t="shared" si="4"/>
        <v>1.3291456074815711</v>
      </c>
      <c r="Q62">
        <f t="shared" si="5"/>
        <v>-9.5519707559332261</v>
      </c>
      <c r="S62">
        <f t="shared" si="6"/>
        <v>1.5444770283479961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8E66-ED52-4F18-8A62-0C2AD789B858}">
  <dimension ref="A1:T61"/>
  <sheetViews>
    <sheetView topLeftCell="I44" workbookViewId="0">
      <selection activeCell="P2" sqref="P2"/>
    </sheetView>
  </sheetViews>
  <sheetFormatPr baseColWidth="10" defaultRowHeight="14.5" x14ac:dyDescent="0.35"/>
  <cols>
    <col min="16" max="16" width="23.7265625" customWidth="1"/>
    <col min="17" max="17" width="18.54296875" customWidth="1"/>
    <col min="20" max="20" width="20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4</v>
      </c>
      <c r="J1" t="s">
        <v>0</v>
      </c>
      <c r="K1" t="s">
        <v>1</v>
      </c>
      <c r="L1" t="s">
        <v>2</v>
      </c>
      <c r="M1" t="s">
        <v>3</v>
      </c>
      <c r="N1" t="s">
        <v>6</v>
      </c>
      <c r="P1" t="s">
        <v>10</v>
      </c>
      <c r="Q1" t="s">
        <v>9</v>
      </c>
      <c r="R1" t="s">
        <v>13</v>
      </c>
      <c r="T1" t="s">
        <v>19</v>
      </c>
    </row>
    <row r="2" spans="1:20" x14ac:dyDescent="0.35">
      <c r="A2">
        <v>20</v>
      </c>
      <c r="B2">
        <v>20</v>
      </c>
      <c r="C2">
        <f t="shared" ref="C2:C36" si="0">6.2*(SIN((24-B2)*PI()/180))</f>
        <v>0.43249013721357688</v>
      </c>
      <c r="D2">
        <v>461</v>
      </c>
      <c r="E2">
        <f>(((1+100000/($G$2*31500/255))*100000*5/(D2*5/1023))-110000)/1000000</f>
        <v>0.81638157215163709</v>
      </c>
      <c r="G2">
        <v>255</v>
      </c>
      <c r="J2">
        <v>20</v>
      </c>
      <c r="K2">
        <v>20</v>
      </c>
      <c r="L2">
        <f t="shared" ref="L2:L36" si="1">6.2*(SIN((24-K2)*PI()/180))</f>
        <v>0.43249013721357688</v>
      </c>
      <c r="M2">
        <v>442</v>
      </c>
      <c r="N2">
        <f>(((1+100000/($G$2*31500/255))*100000*5/(M2*5/1023))-110000)/1000000</f>
        <v>0.85620340443869847</v>
      </c>
      <c r="P2">
        <f>ABS(L2)</f>
        <v>0.43249013721357688</v>
      </c>
      <c r="Q2">
        <f>(N2+E2)/2</f>
        <v>0.83629248829516778</v>
      </c>
      <c r="R2">
        <f>(Q2-$G$5)/$G$5 *100</f>
        <v>-2.6109579485822927</v>
      </c>
      <c r="T2">
        <f>(D2+M2)/2 * 5 / 1023</f>
        <v>2.2067448680351904</v>
      </c>
    </row>
    <row r="3" spans="1:20" x14ac:dyDescent="0.35">
      <c r="A3">
        <v>21</v>
      </c>
      <c r="B3">
        <v>21</v>
      </c>
      <c r="C3">
        <f t="shared" si="0"/>
        <v>0.32448292870625173</v>
      </c>
      <c r="D3">
        <v>458</v>
      </c>
      <c r="E3">
        <f t="shared" ref="E3:E61" si="2">(((1+100000/($G$2*31500/255))*100000*5/(D3*5/1023))-110000)/1000000</f>
        <v>0.82244957371594918</v>
      </c>
      <c r="J3">
        <v>21</v>
      </c>
      <c r="K3">
        <v>21</v>
      </c>
      <c r="L3">
        <f t="shared" si="1"/>
        <v>0.32448292870625173</v>
      </c>
      <c r="M3">
        <v>439</v>
      </c>
      <c r="N3">
        <f t="shared" ref="N3:N61" si="3">(((1+100000/($G$2*31500/255))*100000*5/(M3*5/1023))-110000)/1000000</f>
        <v>0.86280616118884901</v>
      </c>
      <c r="P3">
        <f t="shared" ref="P3:P61" si="4">ABS(L3)</f>
        <v>0.32448292870625173</v>
      </c>
      <c r="Q3">
        <f t="shared" ref="Q3:Q61" si="5">(N3+E3)/2</f>
        <v>0.84262786745239904</v>
      </c>
      <c r="R3">
        <f t="shared" ref="R3:R61" si="6">(Q3-$G$5)/$G$5 *100</f>
        <v>-1.873181972125713</v>
      </c>
      <c r="T3">
        <f t="shared" ref="T3:T61" si="7">(D3+M3)/2 * 5 / 1023</f>
        <v>2.19208211143695</v>
      </c>
    </row>
    <row r="4" spans="1:20" x14ac:dyDescent="0.35">
      <c r="A4">
        <v>22</v>
      </c>
      <c r="B4">
        <v>22</v>
      </c>
      <c r="C4">
        <f t="shared" si="0"/>
        <v>0.21637687955550602</v>
      </c>
      <c r="D4">
        <v>457</v>
      </c>
      <c r="E4">
        <f t="shared" si="2"/>
        <v>0.82448994477440862</v>
      </c>
      <c r="G4" t="s">
        <v>12</v>
      </c>
      <c r="J4">
        <v>22</v>
      </c>
      <c r="K4">
        <v>22</v>
      </c>
      <c r="L4">
        <f t="shared" si="1"/>
        <v>0.21637687955550602</v>
      </c>
      <c r="M4">
        <v>438</v>
      </c>
      <c r="N4">
        <f t="shared" si="3"/>
        <v>0.8650271798217003</v>
      </c>
      <c r="P4">
        <f t="shared" si="4"/>
        <v>0.21637687955550602</v>
      </c>
      <c r="Q4">
        <f t="shared" si="5"/>
        <v>0.84475856229805446</v>
      </c>
      <c r="R4">
        <f t="shared" si="6"/>
        <v>-1.6250554699430986</v>
      </c>
      <c r="T4">
        <f t="shared" si="7"/>
        <v>2.1871945259042032</v>
      </c>
    </row>
    <row r="5" spans="1:20" x14ac:dyDescent="0.35">
      <c r="A5">
        <v>23</v>
      </c>
      <c r="B5">
        <v>23</v>
      </c>
      <c r="C5">
        <f t="shared" si="0"/>
        <v>0.10820491991115777</v>
      </c>
      <c r="D5">
        <v>454</v>
      </c>
      <c r="E5">
        <f t="shared" si="2"/>
        <v>0.83066498846234516</v>
      </c>
      <c r="G5">
        <f>Q6</f>
        <v>0.85871312693848778</v>
      </c>
      <c r="J5">
        <v>23</v>
      </c>
      <c r="K5">
        <v>23</v>
      </c>
      <c r="L5">
        <f t="shared" si="1"/>
        <v>0.10820491991115777</v>
      </c>
      <c r="M5">
        <v>434</v>
      </c>
      <c r="N5">
        <f t="shared" si="3"/>
        <v>0.87401360544217677</v>
      </c>
      <c r="P5">
        <f t="shared" si="4"/>
        <v>0.10820491991115777</v>
      </c>
      <c r="Q5">
        <f t="shared" si="5"/>
        <v>0.85233929695226096</v>
      </c>
      <c r="R5">
        <f t="shared" si="6"/>
        <v>-0.74225370339347296</v>
      </c>
      <c r="T5">
        <f t="shared" si="7"/>
        <v>2.1700879765395893</v>
      </c>
    </row>
    <row r="6" spans="1:20" x14ac:dyDescent="0.35">
      <c r="A6">
        <v>24</v>
      </c>
      <c r="B6">
        <v>24</v>
      </c>
      <c r="C6">
        <f t="shared" si="0"/>
        <v>0</v>
      </c>
      <c r="D6">
        <v>449</v>
      </c>
      <c r="E6">
        <f t="shared" si="2"/>
        <v>0.84114009969243819</v>
      </c>
      <c r="J6">
        <v>24</v>
      </c>
      <c r="K6">
        <v>24</v>
      </c>
      <c r="L6">
        <f t="shared" si="1"/>
        <v>0</v>
      </c>
      <c r="M6">
        <v>433</v>
      </c>
      <c r="N6">
        <f t="shared" si="3"/>
        <v>0.87628615418453748</v>
      </c>
      <c r="P6">
        <f t="shared" si="4"/>
        <v>0</v>
      </c>
      <c r="Q6">
        <f t="shared" si="5"/>
        <v>0.85871312693848778</v>
      </c>
      <c r="R6">
        <f t="shared" si="6"/>
        <v>0</v>
      </c>
      <c r="T6">
        <f t="shared" si="7"/>
        <v>2.1554252199413488</v>
      </c>
    </row>
    <row r="7" spans="1:20" x14ac:dyDescent="0.35">
      <c r="A7">
        <v>25</v>
      </c>
      <c r="B7">
        <v>25</v>
      </c>
      <c r="C7">
        <f t="shared" si="0"/>
        <v>-0.10820491991115777</v>
      </c>
      <c r="D7">
        <v>448</v>
      </c>
      <c r="E7">
        <f t="shared" si="2"/>
        <v>0.84326318027210878</v>
      </c>
      <c r="J7">
        <v>25</v>
      </c>
      <c r="K7">
        <v>25</v>
      </c>
      <c r="L7">
        <f t="shared" si="1"/>
        <v>-0.10820491991115777</v>
      </c>
      <c r="M7">
        <v>433</v>
      </c>
      <c r="N7">
        <f t="shared" si="3"/>
        <v>0.87628615418453748</v>
      </c>
      <c r="P7">
        <f t="shared" si="4"/>
        <v>0.10820491991115777</v>
      </c>
      <c r="Q7">
        <f t="shared" si="5"/>
        <v>0.85977466722832308</v>
      </c>
      <c r="R7">
        <f t="shared" si="6"/>
        <v>0.12361989779053834</v>
      </c>
      <c r="T7">
        <f t="shared" si="7"/>
        <v>2.1529814271749754</v>
      </c>
    </row>
    <row r="8" spans="1:20" x14ac:dyDescent="0.35">
      <c r="A8">
        <v>26</v>
      </c>
      <c r="B8">
        <v>26</v>
      </c>
      <c r="C8">
        <f t="shared" si="0"/>
        <v>-0.21637687955550602</v>
      </c>
      <c r="D8">
        <v>447</v>
      </c>
      <c r="E8">
        <f t="shared" si="2"/>
        <v>0.84539576009374662</v>
      </c>
      <c r="J8">
        <v>26</v>
      </c>
      <c r="K8">
        <v>26</v>
      </c>
      <c r="L8">
        <f t="shared" si="1"/>
        <v>-0.21637687955550602</v>
      </c>
      <c r="M8">
        <v>432</v>
      </c>
      <c r="N8">
        <f t="shared" si="3"/>
        <v>0.87856922398589055</v>
      </c>
      <c r="P8">
        <f t="shared" si="4"/>
        <v>0.21637687955550602</v>
      </c>
      <c r="Q8">
        <f t="shared" si="5"/>
        <v>0.86198249203981858</v>
      </c>
      <c r="R8">
        <f t="shared" si="6"/>
        <v>0.38072844105537884</v>
      </c>
      <c r="T8">
        <f t="shared" si="7"/>
        <v>2.1480938416422286</v>
      </c>
    </row>
    <row r="9" spans="1:20" x14ac:dyDescent="0.35">
      <c r="A9">
        <v>27</v>
      </c>
      <c r="B9">
        <v>27</v>
      </c>
      <c r="C9">
        <f t="shared" si="0"/>
        <v>-0.32448292870625173</v>
      </c>
      <c r="D9">
        <v>446</v>
      </c>
      <c r="E9">
        <f t="shared" si="2"/>
        <v>0.847537903053598</v>
      </c>
      <c r="J9">
        <v>27</v>
      </c>
      <c r="K9">
        <v>27</v>
      </c>
      <c r="L9">
        <f t="shared" si="1"/>
        <v>-0.32448292870625173</v>
      </c>
      <c r="M9">
        <v>424</v>
      </c>
      <c r="N9">
        <f t="shared" si="3"/>
        <v>0.89722147349505821</v>
      </c>
      <c r="P9">
        <f t="shared" si="4"/>
        <v>0.32448292870625173</v>
      </c>
      <c r="Q9">
        <f t="shared" si="5"/>
        <v>0.8723796882743281</v>
      </c>
      <c r="R9">
        <f t="shared" si="6"/>
        <v>1.5915165271276095</v>
      </c>
      <c r="T9">
        <f t="shared" si="7"/>
        <v>2.1260997067448679</v>
      </c>
    </row>
    <row r="10" spans="1:20" x14ac:dyDescent="0.35">
      <c r="A10">
        <v>28</v>
      </c>
      <c r="B10">
        <v>28</v>
      </c>
      <c r="C10">
        <f t="shared" si="0"/>
        <v>-0.43249013721357688</v>
      </c>
      <c r="D10">
        <v>448</v>
      </c>
      <c r="E10">
        <f t="shared" si="2"/>
        <v>0.84326318027210878</v>
      </c>
      <c r="J10">
        <v>28</v>
      </c>
      <c r="K10">
        <v>28</v>
      </c>
      <c r="L10">
        <f t="shared" si="1"/>
        <v>-0.43249013721357688</v>
      </c>
      <c r="M10">
        <v>422</v>
      </c>
      <c r="N10">
        <f t="shared" si="3"/>
        <v>0.9019950349808169</v>
      </c>
      <c r="P10">
        <f t="shared" si="4"/>
        <v>0.43249013721357688</v>
      </c>
      <c r="Q10">
        <f t="shared" si="5"/>
        <v>0.87262910762646284</v>
      </c>
      <c r="R10">
        <f t="shared" si="6"/>
        <v>1.620562240336161</v>
      </c>
      <c r="T10">
        <f t="shared" si="7"/>
        <v>2.1260997067448679</v>
      </c>
    </row>
    <row r="11" spans="1:20" x14ac:dyDescent="0.35">
      <c r="A11">
        <v>29</v>
      </c>
      <c r="B11">
        <v>29</v>
      </c>
      <c r="C11">
        <f t="shared" si="0"/>
        <v>-0.54036560503548059</v>
      </c>
      <c r="D11">
        <v>442</v>
      </c>
      <c r="E11">
        <f t="shared" si="2"/>
        <v>0.85620340443869847</v>
      </c>
      <c r="J11">
        <v>29</v>
      </c>
      <c r="K11">
        <v>29</v>
      </c>
      <c r="L11">
        <f t="shared" si="1"/>
        <v>-0.54036560503548059</v>
      </c>
      <c r="M11">
        <v>423</v>
      </c>
      <c r="N11">
        <f t="shared" si="3"/>
        <v>0.89960261173027112</v>
      </c>
      <c r="P11">
        <f t="shared" si="4"/>
        <v>0.54036560503548059</v>
      </c>
      <c r="Q11">
        <f t="shared" si="5"/>
        <v>0.87790300808448474</v>
      </c>
      <c r="R11">
        <f t="shared" si="6"/>
        <v>2.2347254914354635</v>
      </c>
      <c r="T11">
        <f t="shared" si="7"/>
        <v>2.1138807429130009</v>
      </c>
    </row>
    <row r="12" spans="1:20" x14ac:dyDescent="0.35">
      <c r="A12">
        <v>30</v>
      </c>
      <c r="B12">
        <v>30</v>
      </c>
      <c r="C12">
        <f t="shared" si="0"/>
        <v>-0.64807647225945142</v>
      </c>
      <c r="D12">
        <v>441</v>
      </c>
      <c r="E12">
        <f t="shared" si="2"/>
        <v>0.85839434186372954</v>
      </c>
      <c r="J12">
        <v>30</v>
      </c>
      <c r="K12">
        <v>30</v>
      </c>
      <c r="L12">
        <f t="shared" si="1"/>
        <v>-0.64807647225945142</v>
      </c>
      <c r="M12">
        <v>419</v>
      </c>
      <c r="N12">
        <f t="shared" si="3"/>
        <v>0.90924082282077501</v>
      </c>
      <c r="P12">
        <f t="shared" si="4"/>
        <v>0.64807647225945142</v>
      </c>
      <c r="Q12">
        <f t="shared" si="5"/>
        <v>0.88381758234225227</v>
      </c>
      <c r="R12">
        <f t="shared" si="6"/>
        <v>2.9234973376111903</v>
      </c>
      <c r="T12">
        <f t="shared" si="7"/>
        <v>2.1016617790811338</v>
      </c>
    </row>
    <row r="13" spans="1:20" x14ac:dyDescent="0.35">
      <c r="A13">
        <v>31</v>
      </c>
      <c r="B13">
        <v>31</v>
      </c>
      <c r="C13">
        <f t="shared" si="0"/>
        <v>-0.75558992911191436</v>
      </c>
      <c r="D13">
        <v>440</v>
      </c>
      <c r="E13">
        <f t="shared" si="2"/>
        <v>0.86059523809523797</v>
      </c>
      <c r="J13">
        <v>31</v>
      </c>
      <c r="K13">
        <v>31</v>
      </c>
      <c r="L13">
        <f t="shared" si="1"/>
        <v>-0.75558992911191436</v>
      </c>
      <c r="M13">
        <v>418</v>
      </c>
      <c r="N13">
        <f t="shared" si="3"/>
        <v>0.91167919799498731</v>
      </c>
      <c r="P13">
        <f t="shared" si="4"/>
        <v>0.75558992911191436</v>
      </c>
      <c r="Q13">
        <f t="shared" si="5"/>
        <v>0.88613721804511258</v>
      </c>
      <c r="R13">
        <f t="shared" si="6"/>
        <v>3.1936266310960066</v>
      </c>
      <c r="T13">
        <f t="shared" si="7"/>
        <v>2.096774193548387</v>
      </c>
    </row>
    <row r="14" spans="1:20" x14ac:dyDescent="0.35">
      <c r="A14">
        <v>32</v>
      </c>
      <c r="B14">
        <v>32</v>
      </c>
      <c r="C14">
        <f t="shared" si="0"/>
        <v>-0.86287322595240579</v>
      </c>
      <c r="D14">
        <v>439</v>
      </c>
      <c r="E14">
        <f t="shared" si="2"/>
        <v>0.86280616118884901</v>
      </c>
      <c r="J14">
        <v>32</v>
      </c>
      <c r="K14">
        <v>32</v>
      </c>
      <c r="L14">
        <f t="shared" si="1"/>
        <v>-0.86287322595240579</v>
      </c>
      <c r="M14">
        <v>416</v>
      </c>
      <c r="N14">
        <f t="shared" si="3"/>
        <v>0.91659111721611708</v>
      </c>
      <c r="P14">
        <f t="shared" si="4"/>
        <v>0.86287322595240579</v>
      </c>
      <c r="Q14">
        <f t="shared" si="5"/>
        <v>0.88969863920248304</v>
      </c>
      <c r="R14">
        <f t="shared" si="6"/>
        <v>3.60836597135365</v>
      </c>
      <c r="T14">
        <f t="shared" si="7"/>
        <v>2.0894428152492668</v>
      </c>
    </row>
    <row r="15" spans="1:20" x14ac:dyDescent="0.35">
      <c r="A15">
        <v>33</v>
      </c>
      <c r="B15">
        <v>33</v>
      </c>
      <c r="C15">
        <f t="shared" si="0"/>
        <v>-0.96989368324943137</v>
      </c>
      <c r="D15">
        <v>440</v>
      </c>
      <c r="E15">
        <f t="shared" si="2"/>
        <v>0.86059523809523797</v>
      </c>
      <c r="J15">
        <v>33</v>
      </c>
      <c r="K15">
        <v>33</v>
      </c>
      <c r="L15">
        <f t="shared" si="1"/>
        <v>-0.96989368324943137</v>
      </c>
      <c r="M15">
        <v>415</v>
      </c>
      <c r="N15">
        <f t="shared" si="3"/>
        <v>0.91906483075157763</v>
      </c>
      <c r="P15">
        <f t="shared" si="4"/>
        <v>0.96989368324943137</v>
      </c>
      <c r="Q15">
        <f t="shared" si="5"/>
        <v>0.8898300344234078</v>
      </c>
      <c r="R15">
        <f t="shared" si="6"/>
        <v>3.6236673818949336</v>
      </c>
      <c r="T15">
        <f t="shared" si="7"/>
        <v>2.0894428152492668</v>
      </c>
    </row>
    <row r="16" spans="1:20" x14ac:dyDescent="0.35">
      <c r="A16">
        <v>34</v>
      </c>
      <c r="B16">
        <v>34</v>
      </c>
      <c r="C16">
        <f t="shared" si="0"/>
        <v>-1.0766187015349682</v>
      </c>
      <c r="D16">
        <v>439</v>
      </c>
      <c r="E16">
        <f t="shared" si="2"/>
        <v>0.86280616118884901</v>
      </c>
      <c r="J16">
        <v>34</v>
      </c>
      <c r="K16">
        <v>34</v>
      </c>
      <c r="L16">
        <f t="shared" si="1"/>
        <v>-1.0766187015349682</v>
      </c>
      <c r="M16">
        <v>417</v>
      </c>
      <c r="N16">
        <f t="shared" si="3"/>
        <v>0.91412926801415995</v>
      </c>
      <c r="P16">
        <f t="shared" si="4"/>
        <v>1.0766187015349682</v>
      </c>
      <c r="Q16">
        <f t="shared" si="5"/>
        <v>0.88846771460150453</v>
      </c>
      <c r="R16">
        <f t="shared" si="6"/>
        <v>3.4650207071014258</v>
      </c>
      <c r="T16">
        <f t="shared" si="7"/>
        <v>2.0918866080156402</v>
      </c>
    </row>
    <row r="17" spans="1:20" x14ac:dyDescent="0.35">
      <c r="A17">
        <v>35</v>
      </c>
      <c r="B17">
        <v>35</v>
      </c>
      <c r="C17">
        <f t="shared" si="0"/>
        <v>-1.1830157713345779</v>
      </c>
      <c r="D17">
        <v>437</v>
      </c>
      <c r="E17">
        <f t="shared" si="2"/>
        <v>0.86725836329955319</v>
      </c>
      <c r="J17">
        <v>35</v>
      </c>
      <c r="K17">
        <v>35</v>
      </c>
      <c r="L17">
        <f t="shared" si="1"/>
        <v>-1.1830157713345779</v>
      </c>
      <c r="M17">
        <v>417</v>
      </c>
      <c r="N17">
        <f t="shared" si="3"/>
        <v>0.91412926801415995</v>
      </c>
      <c r="P17">
        <f t="shared" si="4"/>
        <v>1.1830157713345779</v>
      </c>
      <c r="Q17">
        <f t="shared" si="5"/>
        <v>0.89069381565685657</v>
      </c>
      <c r="R17">
        <f t="shared" si="6"/>
        <v>3.7242575797562787</v>
      </c>
      <c r="T17">
        <f t="shared" si="7"/>
        <v>2.0869990224828934</v>
      </c>
    </row>
    <row r="18" spans="1:20" x14ac:dyDescent="0.35">
      <c r="A18">
        <v>36</v>
      </c>
      <c r="B18">
        <v>36</v>
      </c>
      <c r="C18">
        <f t="shared" si="0"/>
        <v>-1.2890524830701078</v>
      </c>
      <c r="D18">
        <v>436</v>
      </c>
      <c r="E18">
        <f t="shared" si="2"/>
        <v>0.86949978156400165</v>
      </c>
      <c r="J18">
        <v>36</v>
      </c>
      <c r="K18">
        <v>36</v>
      </c>
      <c r="L18">
        <f t="shared" si="1"/>
        <v>-1.2890524830701078</v>
      </c>
      <c r="M18">
        <v>417</v>
      </c>
      <c r="N18">
        <f t="shared" si="3"/>
        <v>0.91412926801415995</v>
      </c>
      <c r="P18">
        <f t="shared" si="4"/>
        <v>1.2890524830701078</v>
      </c>
      <c r="Q18">
        <f t="shared" si="5"/>
        <v>0.89181452478908074</v>
      </c>
      <c r="R18">
        <f t="shared" si="6"/>
        <v>3.8547678860584274</v>
      </c>
      <c r="T18">
        <f t="shared" si="7"/>
        <v>2.08455522971652</v>
      </c>
    </row>
    <row r="19" spans="1:20" x14ac:dyDescent="0.35">
      <c r="A19">
        <v>37</v>
      </c>
      <c r="B19">
        <v>37</v>
      </c>
      <c r="C19">
        <f t="shared" si="0"/>
        <v>-1.394696536931963</v>
      </c>
      <c r="D19">
        <v>438</v>
      </c>
      <c r="E19">
        <f t="shared" si="2"/>
        <v>0.8650271798217003</v>
      </c>
      <c r="J19">
        <v>37</v>
      </c>
      <c r="K19">
        <v>37</v>
      </c>
      <c r="L19">
        <f t="shared" si="1"/>
        <v>-1.394696536931963</v>
      </c>
      <c r="M19">
        <v>415</v>
      </c>
      <c r="N19">
        <f t="shared" si="3"/>
        <v>0.91906483075157763</v>
      </c>
      <c r="P19">
        <f t="shared" si="4"/>
        <v>1.394696536931963</v>
      </c>
      <c r="Q19">
        <f t="shared" si="5"/>
        <v>0.89204600528663902</v>
      </c>
      <c r="R19">
        <f t="shared" si="6"/>
        <v>3.8817245599809</v>
      </c>
      <c r="T19">
        <f t="shared" si="7"/>
        <v>2.08455522971652</v>
      </c>
    </row>
    <row r="20" spans="1:20" x14ac:dyDescent="0.35">
      <c r="A20">
        <v>38</v>
      </c>
      <c r="B20">
        <v>38</v>
      </c>
      <c r="C20">
        <f t="shared" si="0"/>
        <v>-1.4999157527179399</v>
      </c>
      <c r="D20">
        <v>436</v>
      </c>
      <c r="E20">
        <f t="shared" si="2"/>
        <v>0.86949978156400165</v>
      </c>
      <c r="J20">
        <v>38</v>
      </c>
      <c r="K20">
        <v>38</v>
      </c>
      <c r="L20">
        <f t="shared" si="1"/>
        <v>-1.4999157527179399</v>
      </c>
      <c r="M20">
        <v>413</v>
      </c>
      <c r="N20">
        <f t="shared" si="3"/>
        <v>0.92404819554940609</v>
      </c>
      <c r="P20">
        <f t="shared" si="4"/>
        <v>1.4999157527179399</v>
      </c>
      <c r="Q20">
        <f t="shared" si="5"/>
        <v>0.89677398855670387</v>
      </c>
      <c r="R20">
        <f t="shared" si="6"/>
        <v>4.4323139386388473</v>
      </c>
      <c r="T20">
        <f t="shared" si="7"/>
        <v>2.0747800586510263</v>
      </c>
    </row>
    <row r="21" spans="1:20" x14ac:dyDescent="0.35">
      <c r="A21">
        <v>39</v>
      </c>
      <c r="B21">
        <v>39</v>
      </c>
      <c r="C21">
        <f t="shared" si="0"/>
        <v>-1.6046780796356286</v>
      </c>
      <c r="D21">
        <v>434</v>
      </c>
      <c r="E21">
        <f t="shared" si="2"/>
        <v>0.87401360544217677</v>
      </c>
      <c r="J21">
        <v>39</v>
      </c>
      <c r="K21">
        <v>39</v>
      </c>
      <c r="L21">
        <f t="shared" si="1"/>
        <v>-1.6046780796356286</v>
      </c>
      <c r="M21">
        <v>413</v>
      </c>
      <c r="N21">
        <f t="shared" si="3"/>
        <v>0.92404819554940609</v>
      </c>
      <c r="P21">
        <f t="shared" si="4"/>
        <v>1.6046780796356286</v>
      </c>
      <c r="Q21">
        <f t="shared" si="5"/>
        <v>0.89903090049579149</v>
      </c>
      <c r="R21">
        <f t="shared" si="6"/>
        <v>4.6951388411920467</v>
      </c>
      <c r="T21">
        <f t="shared" si="7"/>
        <v>2.0698924731182795</v>
      </c>
    </row>
    <row r="22" spans="1:20" x14ac:dyDescent="0.35">
      <c r="A22">
        <v>40</v>
      </c>
      <c r="B22">
        <v>40</v>
      </c>
      <c r="C22">
        <f t="shared" si="0"/>
        <v>-1.7089516060653949</v>
      </c>
      <c r="D22">
        <v>433</v>
      </c>
      <c r="E22">
        <f t="shared" si="2"/>
        <v>0.87628615418453748</v>
      </c>
      <c r="J22">
        <v>40</v>
      </c>
      <c r="K22">
        <v>40</v>
      </c>
      <c r="L22">
        <f t="shared" si="1"/>
        <v>-1.7089516060653949</v>
      </c>
      <c r="M22">
        <v>414</v>
      </c>
      <c r="N22">
        <f t="shared" si="3"/>
        <v>0.92155049459397265</v>
      </c>
      <c r="P22">
        <f t="shared" si="4"/>
        <v>1.7089516060653949</v>
      </c>
      <c r="Q22">
        <f t="shared" si="5"/>
        <v>0.89891832438925512</v>
      </c>
      <c r="R22">
        <f t="shared" si="6"/>
        <v>4.6820289791199805</v>
      </c>
      <c r="T22">
        <f t="shared" si="7"/>
        <v>2.0698924731182795</v>
      </c>
    </row>
    <row r="23" spans="1:20" x14ac:dyDescent="0.35">
      <c r="A23">
        <v>41</v>
      </c>
      <c r="B23">
        <v>41</v>
      </c>
      <c r="C23">
        <f t="shared" si="0"/>
        <v>-1.812704569280968</v>
      </c>
      <c r="D23">
        <v>434</v>
      </c>
      <c r="E23">
        <f t="shared" si="2"/>
        <v>0.87401360544217677</v>
      </c>
      <c r="J23">
        <v>41</v>
      </c>
      <c r="K23">
        <v>41</v>
      </c>
      <c r="L23">
        <f t="shared" si="1"/>
        <v>-1.812704569280968</v>
      </c>
      <c r="M23">
        <v>416</v>
      </c>
      <c r="N23">
        <f t="shared" si="3"/>
        <v>0.91659111721611708</v>
      </c>
      <c r="P23">
        <f t="shared" si="4"/>
        <v>1.812704569280968</v>
      </c>
      <c r="Q23">
        <f t="shared" si="5"/>
        <v>0.89530236132914687</v>
      </c>
      <c r="R23">
        <f t="shared" si="6"/>
        <v>4.2609380528638505</v>
      </c>
      <c r="T23">
        <f t="shared" si="7"/>
        <v>2.0772238514173997</v>
      </c>
    </row>
    <row r="24" spans="1:20" x14ac:dyDescent="0.35">
      <c r="A24">
        <v>42</v>
      </c>
      <c r="B24">
        <v>42</v>
      </c>
      <c r="C24">
        <f t="shared" si="0"/>
        <v>-1.9159053651246738</v>
      </c>
      <c r="D24">
        <v>430</v>
      </c>
      <c r="E24">
        <f t="shared" si="2"/>
        <v>0.88316722037652262</v>
      </c>
      <c r="J24">
        <v>42</v>
      </c>
      <c r="K24">
        <v>42</v>
      </c>
      <c r="L24">
        <f t="shared" si="1"/>
        <v>-1.9159053651246738</v>
      </c>
      <c r="M24">
        <v>414</v>
      </c>
      <c r="N24">
        <f t="shared" si="3"/>
        <v>0.92155049459397265</v>
      </c>
      <c r="P24">
        <f t="shared" si="4"/>
        <v>1.9159053651246738</v>
      </c>
      <c r="Q24">
        <f t="shared" si="5"/>
        <v>0.90235885748524769</v>
      </c>
      <c r="R24">
        <f t="shared" si="6"/>
        <v>5.0826905025159101</v>
      </c>
      <c r="T24">
        <f t="shared" si="7"/>
        <v>2.0625610948191593</v>
      </c>
    </row>
    <row r="25" spans="1:20" x14ac:dyDescent="0.35">
      <c r="A25">
        <v>43</v>
      </c>
      <c r="B25">
        <v>43</v>
      </c>
      <c r="C25">
        <f t="shared" si="0"/>
        <v>-2.0185225576343711</v>
      </c>
      <c r="D25">
        <v>433</v>
      </c>
      <c r="E25">
        <f t="shared" si="2"/>
        <v>0.87628615418453748</v>
      </c>
      <c r="J25">
        <v>43</v>
      </c>
      <c r="K25">
        <v>43</v>
      </c>
      <c r="L25">
        <f t="shared" si="1"/>
        <v>-2.0185225576343711</v>
      </c>
      <c r="M25">
        <v>411</v>
      </c>
      <c r="N25">
        <f t="shared" si="3"/>
        <v>0.92908006024794332</v>
      </c>
      <c r="P25">
        <f t="shared" si="4"/>
        <v>2.0185225576343711</v>
      </c>
      <c r="Q25">
        <f t="shared" si="5"/>
        <v>0.90268310721624045</v>
      </c>
      <c r="R25">
        <f t="shared" si="6"/>
        <v>5.1204504622534293</v>
      </c>
      <c r="T25">
        <f t="shared" si="7"/>
        <v>2.0625610948191593</v>
      </c>
    </row>
    <row r="26" spans="1:20" x14ac:dyDescent="0.35">
      <c r="A26">
        <v>44</v>
      </c>
      <c r="B26">
        <v>44</v>
      </c>
      <c r="C26">
        <f t="shared" si="0"/>
        <v>-2.1205248886191459</v>
      </c>
      <c r="D26">
        <v>430</v>
      </c>
      <c r="E26">
        <f t="shared" si="2"/>
        <v>0.88316722037652262</v>
      </c>
      <c r="J26">
        <v>44</v>
      </c>
      <c r="K26">
        <v>44</v>
      </c>
      <c r="L26">
        <f t="shared" si="1"/>
        <v>-2.1205248886191459</v>
      </c>
      <c r="M26">
        <v>411</v>
      </c>
      <c r="N26">
        <f t="shared" si="3"/>
        <v>0.92908006024794332</v>
      </c>
      <c r="P26">
        <f t="shared" si="4"/>
        <v>2.1205248886191459</v>
      </c>
      <c r="Q26">
        <f t="shared" si="5"/>
        <v>0.90612364031223303</v>
      </c>
      <c r="R26">
        <f t="shared" si="6"/>
        <v>5.5211119856493598</v>
      </c>
      <c r="T26">
        <f t="shared" si="7"/>
        <v>2.0552297165200391</v>
      </c>
    </row>
    <row r="27" spans="1:20" x14ac:dyDescent="0.35">
      <c r="A27">
        <v>45</v>
      </c>
      <c r="B27">
        <v>45</v>
      </c>
      <c r="C27">
        <f t="shared" si="0"/>
        <v>-2.2218812871808615</v>
      </c>
      <c r="D27">
        <v>430</v>
      </c>
      <c r="E27">
        <f t="shared" si="2"/>
        <v>0.88316722037652262</v>
      </c>
      <c r="J27">
        <v>45</v>
      </c>
      <c r="K27">
        <v>45</v>
      </c>
      <c r="L27">
        <f t="shared" si="1"/>
        <v>-2.2218812871808615</v>
      </c>
      <c r="M27">
        <v>412</v>
      </c>
      <c r="N27">
        <f t="shared" si="3"/>
        <v>0.92655802126675901</v>
      </c>
      <c r="P27">
        <f t="shared" si="4"/>
        <v>2.2218812871808615</v>
      </c>
      <c r="Q27">
        <f t="shared" si="5"/>
        <v>0.90486262082164082</v>
      </c>
      <c r="R27">
        <f t="shared" si="6"/>
        <v>5.3742620713959184</v>
      </c>
      <c r="T27">
        <f t="shared" si="7"/>
        <v>2.0576735092864125</v>
      </c>
    </row>
    <row r="28" spans="1:20" x14ac:dyDescent="0.35">
      <c r="A28">
        <v>46</v>
      </c>
      <c r="B28">
        <v>46</v>
      </c>
      <c r="C28">
        <f t="shared" si="0"/>
        <v>-2.3225608791786545</v>
      </c>
      <c r="D28">
        <v>432</v>
      </c>
      <c r="E28">
        <f t="shared" si="2"/>
        <v>0.87856922398589055</v>
      </c>
      <c r="J28">
        <v>46</v>
      </c>
      <c r="K28">
        <v>46</v>
      </c>
      <c r="L28">
        <f t="shared" si="1"/>
        <v>-2.3225608791786545</v>
      </c>
      <c r="M28">
        <v>413</v>
      </c>
      <c r="N28">
        <f t="shared" si="3"/>
        <v>0.92404819554940609</v>
      </c>
      <c r="P28">
        <f t="shared" si="4"/>
        <v>2.3225608791786545</v>
      </c>
      <c r="Q28">
        <f t="shared" si="5"/>
        <v>0.90130870976764832</v>
      </c>
      <c r="R28">
        <f t="shared" si="6"/>
        <v>4.9603973076577637</v>
      </c>
      <c r="T28">
        <f t="shared" si="7"/>
        <v>2.0650048875855327</v>
      </c>
    </row>
    <row r="29" spans="1:20" x14ac:dyDescent="0.35">
      <c r="A29">
        <v>47</v>
      </c>
      <c r="B29">
        <v>47</v>
      </c>
      <c r="C29">
        <f t="shared" si="0"/>
        <v>-2.422532996633497</v>
      </c>
      <c r="D29">
        <v>431</v>
      </c>
      <c r="E29">
        <f t="shared" si="2"/>
        <v>0.8808628880786652</v>
      </c>
      <c r="J29">
        <v>47</v>
      </c>
      <c r="K29">
        <v>47</v>
      </c>
      <c r="L29">
        <f t="shared" si="1"/>
        <v>-2.422532996633497</v>
      </c>
      <c r="M29">
        <v>412</v>
      </c>
      <c r="N29">
        <f t="shared" si="3"/>
        <v>0.92655802126675901</v>
      </c>
      <c r="P29">
        <f t="shared" si="4"/>
        <v>2.422532996633497</v>
      </c>
      <c r="Q29">
        <f t="shared" si="5"/>
        <v>0.90371045467271216</v>
      </c>
      <c r="R29">
        <f t="shared" si="6"/>
        <v>5.2400884908619396</v>
      </c>
      <c r="T29">
        <f t="shared" si="7"/>
        <v>2.0601173020527859</v>
      </c>
    </row>
    <row r="30" spans="1:20" x14ac:dyDescent="0.35">
      <c r="A30">
        <v>48</v>
      </c>
      <c r="B30">
        <v>48</v>
      </c>
      <c r="C30">
        <f t="shared" si="0"/>
        <v>-2.5217671870699609</v>
      </c>
      <c r="D30">
        <v>431</v>
      </c>
      <c r="E30">
        <f t="shared" si="2"/>
        <v>0.8808628880786652</v>
      </c>
      <c r="J30">
        <v>48</v>
      </c>
      <c r="K30">
        <v>48</v>
      </c>
      <c r="L30">
        <f t="shared" si="1"/>
        <v>-2.5217671870699609</v>
      </c>
      <c r="M30">
        <v>409</v>
      </c>
      <c r="N30">
        <f t="shared" si="3"/>
        <v>0.93416113633717524</v>
      </c>
      <c r="P30">
        <f t="shared" si="4"/>
        <v>2.5217671870699609</v>
      </c>
      <c r="Q30">
        <f t="shared" si="5"/>
        <v>0.90751201220792022</v>
      </c>
      <c r="R30">
        <f t="shared" si="6"/>
        <v>5.6827925110929449</v>
      </c>
      <c r="T30">
        <f t="shared" si="7"/>
        <v>2.0527859237536656</v>
      </c>
    </row>
    <row r="31" spans="1:20" x14ac:dyDescent="0.35">
      <c r="A31">
        <v>49</v>
      </c>
      <c r="B31">
        <v>49</v>
      </c>
      <c r="C31">
        <f t="shared" si="0"/>
        <v>-2.6202332227923364</v>
      </c>
      <c r="D31">
        <v>433</v>
      </c>
      <c r="E31">
        <f t="shared" si="2"/>
        <v>0.87628615418453748</v>
      </c>
      <c r="J31">
        <v>49</v>
      </c>
      <c r="K31">
        <v>49</v>
      </c>
      <c r="L31">
        <f t="shared" si="1"/>
        <v>-2.6202332227923364</v>
      </c>
      <c r="M31">
        <v>411</v>
      </c>
      <c r="N31">
        <f t="shared" si="3"/>
        <v>0.92908006024794332</v>
      </c>
      <c r="P31">
        <f t="shared" si="4"/>
        <v>2.6202332227923364</v>
      </c>
      <c r="Q31">
        <f t="shared" si="5"/>
        <v>0.90268310721624045</v>
      </c>
      <c r="R31">
        <f t="shared" si="6"/>
        <v>5.1204504622534293</v>
      </c>
      <c r="T31">
        <f t="shared" si="7"/>
        <v>2.0625610948191593</v>
      </c>
    </row>
    <row r="32" spans="1:20" x14ac:dyDescent="0.35">
      <c r="A32">
        <v>50</v>
      </c>
      <c r="B32">
        <v>50</v>
      </c>
      <c r="C32">
        <f t="shared" si="0"/>
        <v>-2.7179011100922801</v>
      </c>
      <c r="D32">
        <v>431</v>
      </c>
      <c r="E32">
        <f t="shared" si="2"/>
        <v>0.8808628880786652</v>
      </c>
      <c r="J32">
        <v>50</v>
      </c>
      <c r="K32">
        <v>50</v>
      </c>
      <c r="L32">
        <f t="shared" si="1"/>
        <v>-2.7179011100922801</v>
      </c>
      <c r="M32">
        <v>411</v>
      </c>
      <c r="N32">
        <f t="shared" si="3"/>
        <v>0.92908006024794332</v>
      </c>
      <c r="P32">
        <f t="shared" si="4"/>
        <v>2.7179011100922801</v>
      </c>
      <c r="Q32">
        <f t="shared" si="5"/>
        <v>0.90497147416330426</v>
      </c>
      <c r="R32">
        <f t="shared" si="6"/>
        <v>5.3869384051153677</v>
      </c>
      <c r="T32">
        <f t="shared" si="7"/>
        <v>2.0576735092864125</v>
      </c>
    </row>
    <row r="33" spans="1:20" x14ac:dyDescent="0.35">
      <c r="A33">
        <v>51</v>
      </c>
      <c r="B33">
        <v>51</v>
      </c>
      <c r="C33">
        <f t="shared" si="0"/>
        <v>-2.8147410983851899</v>
      </c>
      <c r="D33">
        <v>433</v>
      </c>
      <c r="E33">
        <f t="shared" si="2"/>
        <v>0.87628615418453748</v>
      </c>
      <c r="J33">
        <v>51</v>
      </c>
      <c r="K33">
        <v>51</v>
      </c>
      <c r="L33">
        <f t="shared" si="1"/>
        <v>-2.8147410983851899</v>
      </c>
      <c r="M33">
        <v>412</v>
      </c>
      <c r="N33">
        <f t="shared" si="3"/>
        <v>0.92655802126675901</v>
      </c>
      <c r="P33">
        <f t="shared" si="4"/>
        <v>2.8147410983851899</v>
      </c>
      <c r="Q33">
        <f t="shared" si="5"/>
        <v>0.90142208772564825</v>
      </c>
      <c r="R33">
        <f t="shared" si="6"/>
        <v>4.9736005479999887</v>
      </c>
      <c r="T33">
        <f t="shared" si="7"/>
        <v>2.0650048875855327</v>
      </c>
    </row>
    <row r="34" spans="1:20" x14ac:dyDescent="0.35">
      <c r="A34">
        <v>52</v>
      </c>
      <c r="B34">
        <v>52</v>
      </c>
      <c r="C34">
        <f t="shared" si="0"/>
        <v>-2.910723689272523</v>
      </c>
      <c r="D34">
        <v>432</v>
      </c>
      <c r="E34">
        <f t="shared" si="2"/>
        <v>0.87856922398589055</v>
      </c>
      <c r="J34">
        <v>52</v>
      </c>
      <c r="K34">
        <v>52</v>
      </c>
      <c r="L34">
        <f t="shared" si="1"/>
        <v>-2.910723689272523</v>
      </c>
      <c r="M34">
        <v>412</v>
      </c>
      <c r="N34">
        <f t="shared" si="3"/>
        <v>0.92655802126675901</v>
      </c>
      <c r="P34">
        <f t="shared" si="4"/>
        <v>2.910723689272523</v>
      </c>
      <c r="Q34">
        <f t="shared" si="5"/>
        <v>0.90256362262632472</v>
      </c>
      <c r="R34">
        <f t="shared" si="6"/>
        <v>5.1065360843119016</v>
      </c>
      <c r="T34">
        <f t="shared" si="7"/>
        <v>2.0625610948191593</v>
      </c>
    </row>
    <row r="35" spans="1:20" x14ac:dyDescent="0.35">
      <c r="A35">
        <v>53</v>
      </c>
      <c r="B35">
        <v>53</v>
      </c>
      <c r="C35">
        <f t="shared" si="0"/>
        <v>-3.0058196455272896</v>
      </c>
      <c r="D35">
        <v>436</v>
      </c>
      <c r="E35">
        <f t="shared" si="2"/>
        <v>0.86949978156400165</v>
      </c>
      <c r="J35">
        <v>53</v>
      </c>
      <c r="K35">
        <v>53</v>
      </c>
      <c r="L35">
        <f t="shared" si="1"/>
        <v>-3.0058196455272896</v>
      </c>
      <c r="M35">
        <v>412</v>
      </c>
      <c r="N35">
        <f t="shared" si="3"/>
        <v>0.92655802126675901</v>
      </c>
      <c r="P35">
        <f t="shared" si="4"/>
        <v>3.0058196455272896</v>
      </c>
      <c r="Q35">
        <f t="shared" si="5"/>
        <v>0.89802890141538039</v>
      </c>
      <c r="R35">
        <f t="shared" si="6"/>
        <v>4.5784527152929986</v>
      </c>
      <c r="T35">
        <f t="shared" si="7"/>
        <v>2.0723362658846529</v>
      </c>
    </row>
    <row r="36" spans="1:20" x14ac:dyDescent="0.35">
      <c r="A36">
        <v>54</v>
      </c>
      <c r="B36">
        <v>54</v>
      </c>
      <c r="C36">
        <f t="shared" si="0"/>
        <v>-3.0999999999999996</v>
      </c>
      <c r="D36">
        <v>435</v>
      </c>
      <c r="E36">
        <f t="shared" si="2"/>
        <v>0.87175150519978095</v>
      </c>
      <c r="J36">
        <v>54</v>
      </c>
      <c r="K36">
        <v>54</v>
      </c>
      <c r="L36">
        <f t="shared" si="1"/>
        <v>-3.0999999999999996</v>
      </c>
      <c r="M36">
        <v>412</v>
      </c>
      <c r="N36">
        <f t="shared" si="3"/>
        <v>0.92655802126675901</v>
      </c>
      <c r="P36">
        <f t="shared" si="4"/>
        <v>3.0999999999999996</v>
      </c>
      <c r="Q36">
        <f t="shared" si="5"/>
        <v>0.89915476323326993</v>
      </c>
      <c r="R36">
        <f t="shared" si="6"/>
        <v>4.7095630689804402</v>
      </c>
      <c r="T36">
        <f t="shared" si="7"/>
        <v>2.0698924731182795</v>
      </c>
    </row>
    <row r="37" spans="1:20" x14ac:dyDescent="0.35">
      <c r="A37">
        <v>86</v>
      </c>
      <c r="B37">
        <v>24</v>
      </c>
      <c r="C37">
        <f t="shared" ref="C37:C61" si="8">6.2*(SIN((24-B37)*PI()/180))</f>
        <v>0</v>
      </c>
      <c r="D37">
        <v>462</v>
      </c>
      <c r="E37">
        <f t="shared" si="2"/>
        <v>0.81437641723355991</v>
      </c>
      <c r="J37">
        <v>86</v>
      </c>
      <c r="K37">
        <v>24</v>
      </c>
      <c r="L37">
        <f t="shared" ref="L37:L61" si="9">6.2*(SIN((24-K37)*PI()/180))</f>
        <v>0</v>
      </c>
      <c r="M37">
        <v>447</v>
      </c>
      <c r="N37">
        <f t="shared" si="3"/>
        <v>0.84539576009374662</v>
      </c>
      <c r="P37">
        <f t="shared" si="4"/>
        <v>0</v>
      </c>
      <c r="Q37">
        <f t="shared" si="5"/>
        <v>0.82988608866365321</v>
      </c>
      <c r="R37">
        <f t="shared" si="6"/>
        <v>-3.3570044955070939</v>
      </c>
      <c r="T37">
        <f t="shared" si="7"/>
        <v>2.2214076246334309</v>
      </c>
    </row>
    <row r="38" spans="1:20" x14ac:dyDescent="0.35">
      <c r="A38">
        <v>87</v>
      </c>
      <c r="B38">
        <v>23</v>
      </c>
      <c r="C38">
        <f t="shared" si="8"/>
        <v>0.10820491991115777</v>
      </c>
      <c r="D38">
        <v>461</v>
      </c>
      <c r="E38">
        <f t="shared" si="2"/>
        <v>0.81638157215163709</v>
      </c>
      <c r="J38">
        <v>87</v>
      </c>
      <c r="K38">
        <v>23</v>
      </c>
      <c r="L38">
        <f t="shared" si="9"/>
        <v>0.10820491991115777</v>
      </c>
      <c r="M38">
        <v>444</v>
      </c>
      <c r="N38">
        <f t="shared" si="3"/>
        <v>0.85185113685113678</v>
      </c>
      <c r="P38">
        <f t="shared" si="4"/>
        <v>0.10820491991115777</v>
      </c>
      <c r="Q38">
        <f t="shared" si="5"/>
        <v>0.83411635450138699</v>
      </c>
      <c r="R38">
        <f t="shared" si="6"/>
        <v>-2.8643759674192952</v>
      </c>
      <c r="T38">
        <f t="shared" si="7"/>
        <v>2.2116324535679373</v>
      </c>
    </row>
    <row r="39" spans="1:20" x14ac:dyDescent="0.35">
      <c r="A39">
        <v>88</v>
      </c>
      <c r="B39">
        <v>22</v>
      </c>
      <c r="C39">
        <f t="shared" si="8"/>
        <v>0.21637687955550602</v>
      </c>
      <c r="D39">
        <v>464</v>
      </c>
      <c r="E39">
        <f t="shared" si="2"/>
        <v>0.81039203612479449</v>
      </c>
      <c r="J39">
        <v>88</v>
      </c>
      <c r="K39">
        <v>22</v>
      </c>
      <c r="L39">
        <f t="shared" si="9"/>
        <v>0.21637687955550602</v>
      </c>
      <c r="M39">
        <v>447</v>
      </c>
      <c r="N39">
        <f t="shared" si="3"/>
        <v>0.84539576009374662</v>
      </c>
      <c r="P39">
        <f t="shared" si="4"/>
        <v>0.21637687955550602</v>
      </c>
      <c r="Q39">
        <f t="shared" si="5"/>
        <v>0.8278938981092705</v>
      </c>
      <c r="R39">
        <f t="shared" si="6"/>
        <v>-3.5890017122592508</v>
      </c>
      <c r="T39">
        <f t="shared" si="7"/>
        <v>2.2262952101661777</v>
      </c>
    </row>
    <row r="40" spans="1:20" x14ac:dyDescent="0.35">
      <c r="A40">
        <v>89</v>
      </c>
      <c r="B40">
        <v>21</v>
      </c>
      <c r="C40">
        <f t="shared" si="8"/>
        <v>0.32448292870625173</v>
      </c>
      <c r="D40">
        <v>465</v>
      </c>
      <c r="E40">
        <f t="shared" si="2"/>
        <v>0.80841269841269825</v>
      </c>
      <c r="J40">
        <v>89</v>
      </c>
      <c r="K40">
        <v>21</v>
      </c>
      <c r="L40">
        <f t="shared" si="9"/>
        <v>0.32448292870625173</v>
      </c>
      <c r="M40">
        <v>448</v>
      </c>
      <c r="N40">
        <f t="shared" si="3"/>
        <v>0.84326318027210878</v>
      </c>
      <c r="P40">
        <f t="shared" si="4"/>
        <v>0.32448292870625173</v>
      </c>
      <c r="Q40">
        <f t="shared" si="5"/>
        <v>0.82583793934240357</v>
      </c>
      <c r="R40">
        <f t="shared" si="6"/>
        <v>-3.8284249494696687</v>
      </c>
      <c r="T40">
        <f t="shared" si="7"/>
        <v>2.2311827956989245</v>
      </c>
    </row>
    <row r="41" spans="1:20" x14ac:dyDescent="0.35">
      <c r="A41">
        <v>90</v>
      </c>
      <c r="B41">
        <v>20</v>
      </c>
      <c r="C41">
        <f t="shared" si="8"/>
        <v>0.43249013721357688</v>
      </c>
      <c r="D41">
        <v>467</v>
      </c>
      <c r="E41">
        <f t="shared" si="2"/>
        <v>0.80447945345161598</v>
      </c>
      <c r="J41">
        <v>90</v>
      </c>
      <c r="K41">
        <v>20</v>
      </c>
      <c r="L41">
        <f t="shared" si="9"/>
        <v>0.43249013721357688</v>
      </c>
      <c r="M41">
        <v>448</v>
      </c>
      <c r="N41">
        <f t="shared" si="3"/>
        <v>0.84326318027210878</v>
      </c>
      <c r="P41">
        <f t="shared" si="4"/>
        <v>0.43249013721357688</v>
      </c>
      <c r="Q41">
        <f t="shared" si="5"/>
        <v>0.82387131686186232</v>
      </c>
      <c r="R41">
        <f t="shared" si="6"/>
        <v>-4.0574446789749938</v>
      </c>
      <c r="T41">
        <f t="shared" si="7"/>
        <v>2.2360703812316713</v>
      </c>
    </row>
    <row r="42" spans="1:20" x14ac:dyDescent="0.35">
      <c r="A42">
        <v>91</v>
      </c>
      <c r="B42">
        <v>19</v>
      </c>
      <c r="C42">
        <f t="shared" si="8"/>
        <v>0.54036560503548059</v>
      </c>
      <c r="D42">
        <v>470</v>
      </c>
      <c r="E42">
        <f t="shared" si="2"/>
        <v>0.79864235055724386</v>
      </c>
      <c r="J42">
        <v>91</v>
      </c>
      <c r="K42">
        <v>19</v>
      </c>
      <c r="L42">
        <f t="shared" si="9"/>
        <v>0.54036560503548059</v>
      </c>
      <c r="M42">
        <v>451</v>
      </c>
      <c r="N42">
        <f t="shared" si="3"/>
        <v>0.83692218350754932</v>
      </c>
      <c r="P42">
        <f t="shared" si="4"/>
        <v>0.54036560503548059</v>
      </c>
      <c r="Q42">
        <f t="shared" si="5"/>
        <v>0.81778226703239665</v>
      </c>
      <c r="R42">
        <f t="shared" si="6"/>
        <v>-4.7665347858392684</v>
      </c>
      <c r="T42">
        <f t="shared" si="7"/>
        <v>2.2507331378299122</v>
      </c>
    </row>
    <row r="43" spans="1:20" x14ac:dyDescent="0.35">
      <c r="A43">
        <v>92</v>
      </c>
      <c r="B43">
        <v>18</v>
      </c>
      <c r="C43">
        <f t="shared" si="8"/>
        <v>0.64807647225945142</v>
      </c>
      <c r="D43">
        <v>472</v>
      </c>
      <c r="E43">
        <f t="shared" si="2"/>
        <v>0.79479217110573019</v>
      </c>
      <c r="J43">
        <v>92</v>
      </c>
      <c r="K43">
        <v>18</v>
      </c>
      <c r="L43">
        <f t="shared" si="9"/>
        <v>0.64807647225945142</v>
      </c>
      <c r="M43">
        <v>453</v>
      </c>
      <c r="N43">
        <f t="shared" si="3"/>
        <v>0.83274151161568377</v>
      </c>
      <c r="P43">
        <f t="shared" si="4"/>
        <v>0.64807647225945142</v>
      </c>
      <c r="Q43">
        <f t="shared" si="5"/>
        <v>0.81376684136070698</v>
      </c>
      <c r="R43">
        <f t="shared" si="6"/>
        <v>-5.2341444619607449</v>
      </c>
      <c r="T43">
        <f t="shared" si="7"/>
        <v>2.2605083088954059</v>
      </c>
    </row>
    <row r="44" spans="1:20" x14ac:dyDescent="0.35">
      <c r="A44">
        <v>93</v>
      </c>
      <c r="B44">
        <v>17</v>
      </c>
      <c r="C44">
        <f t="shared" si="8"/>
        <v>0.75558992911191436</v>
      </c>
      <c r="D44">
        <v>473</v>
      </c>
      <c r="E44">
        <f t="shared" si="2"/>
        <v>0.79287929125138412</v>
      </c>
      <c r="J44">
        <v>93</v>
      </c>
      <c r="K44">
        <v>17</v>
      </c>
      <c r="L44">
        <f t="shared" si="9"/>
        <v>0.75558992911191436</v>
      </c>
      <c r="M44">
        <v>454</v>
      </c>
      <c r="N44">
        <f t="shared" si="3"/>
        <v>0.83066498846234516</v>
      </c>
      <c r="P44">
        <f t="shared" si="4"/>
        <v>0.75558992911191436</v>
      </c>
      <c r="Q44">
        <f t="shared" si="5"/>
        <v>0.81177213985686469</v>
      </c>
      <c r="R44">
        <f t="shared" si="6"/>
        <v>-5.4664340871297306</v>
      </c>
      <c r="T44">
        <f t="shared" si="7"/>
        <v>2.2653958944281527</v>
      </c>
    </row>
    <row r="45" spans="1:20" x14ac:dyDescent="0.35">
      <c r="A45">
        <v>94</v>
      </c>
      <c r="B45">
        <v>16</v>
      </c>
      <c r="C45">
        <f t="shared" si="8"/>
        <v>0.86287322595240579</v>
      </c>
      <c r="D45">
        <v>476</v>
      </c>
      <c r="E45">
        <f t="shared" si="2"/>
        <v>0.78718887555021988</v>
      </c>
      <c r="J45">
        <v>94</v>
      </c>
      <c r="K45">
        <v>16</v>
      </c>
      <c r="L45">
        <f t="shared" si="9"/>
        <v>0.86287322595240579</v>
      </c>
      <c r="M45">
        <v>454</v>
      </c>
      <c r="N45">
        <f t="shared" si="3"/>
        <v>0.83066498846234516</v>
      </c>
      <c r="P45">
        <f t="shared" si="4"/>
        <v>0.86287322595240579</v>
      </c>
      <c r="Q45">
        <f t="shared" si="5"/>
        <v>0.80892693200628252</v>
      </c>
      <c r="R45">
        <f t="shared" si="6"/>
        <v>-5.7977680054460841</v>
      </c>
      <c r="T45">
        <f t="shared" si="7"/>
        <v>2.2727272727272729</v>
      </c>
    </row>
    <row r="46" spans="1:20" x14ac:dyDescent="0.35">
      <c r="A46">
        <v>95</v>
      </c>
      <c r="B46">
        <v>15</v>
      </c>
      <c r="C46">
        <f t="shared" si="8"/>
        <v>0.96989368324943137</v>
      </c>
      <c r="D46">
        <v>478</v>
      </c>
      <c r="E46">
        <f t="shared" si="2"/>
        <v>0.78343494720063744</v>
      </c>
      <c r="J46">
        <v>95</v>
      </c>
      <c r="K46">
        <v>15</v>
      </c>
      <c r="L46">
        <f t="shared" si="9"/>
        <v>0.96989368324943137</v>
      </c>
      <c r="M46">
        <v>452</v>
      </c>
      <c r="N46">
        <f t="shared" si="3"/>
        <v>0.83482722292456801</v>
      </c>
      <c r="P46">
        <f t="shared" si="4"/>
        <v>0.96989368324943137</v>
      </c>
      <c r="Q46">
        <f t="shared" si="5"/>
        <v>0.80913108506260278</v>
      </c>
      <c r="R46">
        <f t="shared" si="6"/>
        <v>-5.7739937029560169</v>
      </c>
      <c r="T46">
        <f t="shared" si="7"/>
        <v>2.2727272727272729</v>
      </c>
    </row>
    <row r="47" spans="1:20" x14ac:dyDescent="0.35">
      <c r="A47">
        <v>96</v>
      </c>
      <c r="B47">
        <v>14</v>
      </c>
      <c r="C47">
        <f t="shared" si="8"/>
        <v>1.0766187015349682</v>
      </c>
      <c r="D47">
        <v>480</v>
      </c>
      <c r="E47">
        <f t="shared" si="2"/>
        <v>0.77971230158730143</v>
      </c>
      <c r="J47">
        <v>96</v>
      </c>
      <c r="K47">
        <v>14</v>
      </c>
      <c r="L47">
        <f t="shared" si="9"/>
        <v>1.0766187015349682</v>
      </c>
      <c r="M47">
        <v>459</v>
      </c>
      <c r="N47">
        <f t="shared" si="3"/>
        <v>0.82041809316319114</v>
      </c>
      <c r="P47">
        <f t="shared" si="4"/>
        <v>1.0766187015349682</v>
      </c>
      <c r="Q47">
        <f t="shared" si="5"/>
        <v>0.80006519737524628</v>
      </c>
      <c r="R47">
        <f t="shared" si="6"/>
        <v>-6.8297464803333128</v>
      </c>
      <c r="T47">
        <f t="shared" si="7"/>
        <v>2.2947214076246336</v>
      </c>
    </row>
    <row r="48" spans="1:20" x14ac:dyDescent="0.35">
      <c r="A48">
        <v>97</v>
      </c>
      <c r="B48">
        <v>13</v>
      </c>
      <c r="C48">
        <f t="shared" si="8"/>
        <v>1.1830157713345779</v>
      </c>
      <c r="D48">
        <v>482</v>
      </c>
      <c r="E48">
        <f t="shared" si="2"/>
        <v>0.77602054929855746</v>
      </c>
      <c r="J48">
        <v>97</v>
      </c>
      <c r="K48">
        <v>13</v>
      </c>
      <c r="L48">
        <f t="shared" si="9"/>
        <v>1.1830157713345779</v>
      </c>
      <c r="M48">
        <v>459</v>
      </c>
      <c r="N48">
        <f t="shared" si="3"/>
        <v>0.82041809316319114</v>
      </c>
      <c r="P48">
        <f t="shared" si="4"/>
        <v>1.1830157713345779</v>
      </c>
      <c r="Q48">
        <f t="shared" si="5"/>
        <v>0.79821932123087436</v>
      </c>
      <c r="R48">
        <f t="shared" si="6"/>
        <v>-7.0447048973488888</v>
      </c>
      <c r="T48">
        <f t="shared" si="7"/>
        <v>2.2996089931573804</v>
      </c>
    </row>
    <row r="49" spans="1:20" x14ac:dyDescent="0.35">
      <c r="A49">
        <v>98</v>
      </c>
      <c r="B49">
        <v>12</v>
      </c>
      <c r="C49">
        <f t="shared" si="8"/>
        <v>1.2890524830701078</v>
      </c>
      <c r="D49">
        <v>485</v>
      </c>
      <c r="E49">
        <f t="shared" si="2"/>
        <v>0.77054000981836024</v>
      </c>
      <c r="J49">
        <v>98</v>
      </c>
      <c r="K49">
        <v>12</v>
      </c>
      <c r="L49">
        <f t="shared" si="9"/>
        <v>1.2890524830701078</v>
      </c>
      <c r="M49">
        <v>464</v>
      </c>
      <c r="N49">
        <f t="shared" si="3"/>
        <v>0.81039203612479449</v>
      </c>
      <c r="P49">
        <f t="shared" si="4"/>
        <v>1.2890524830701078</v>
      </c>
      <c r="Q49">
        <f t="shared" si="5"/>
        <v>0.79046602297157742</v>
      </c>
      <c r="R49">
        <f t="shared" si="6"/>
        <v>-7.9476022697157518</v>
      </c>
      <c r="T49">
        <f t="shared" si="7"/>
        <v>2.3191593352883677</v>
      </c>
    </row>
    <row r="50" spans="1:20" x14ac:dyDescent="0.35">
      <c r="A50">
        <v>99</v>
      </c>
      <c r="B50">
        <v>11</v>
      </c>
      <c r="C50">
        <f t="shared" si="8"/>
        <v>1.394696536931963</v>
      </c>
      <c r="D50">
        <v>489</v>
      </c>
      <c r="E50">
        <f t="shared" si="2"/>
        <v>0.7633372285519523</v>
      </c>
      <c r="J50">
        <v>99</v>
      </c>
      <c r="K50">
        <v>11</v>
      </c>
      <c r="L50">
        <f t="shared" si="9"/>
        <v>1.394696536931963</v>
      </c>
      <c r="M50">
        <v>467</v>
      </c>
      <c r="N50">
        <f t="shared" si="3"/>
        <v>0.80447945345161598</v>
      </c>
      <c r="P50">
        <f t="shared" si="4"/>
        <v>1.394696536931963</v>
      </c>
      <c r="Q50">
        <f t="shared" si="5"/>
        <v>0.78390834100178419</v>
      </c>
      <c r="R50">
        <f t="shared" si="6"/>
        <v>-8.7112661481489244</v>
      </c>
      <c r="T50">
        <f t="shared" si="7"/>
        <v>2.3362658846529816</v>
      </c>
    </row>
    <row r="51" spans="1:20" x14ac:dyDescent="0.35">
      <c r="A51">
        <v>100</v>
      </c>
      <c r="B51">
        <v>10</v>
      </c>
      <c r="C51">
        <f t="shared" si="8"/>
        <v>1.4999157527179399</v>
      </c>
      <c r="D51">
        <v>490</v>
      </c>
      <c r="E51">
        <f t="shared" si="2"/>
        <v>0.76155490767735645</v>
      </c>
      <c r="J51">
        <v>100</v>
      </c>
      <c r="K51">
        <v>10</v>
      </c>
      <c r="L51">
        <f t="shared" si="9"/>
        <v>1.4999157527179399</v>
      </c>
      <c r="M51">
        <v>469</v>
      </c>
      <c r="N51">
        <f t="shared" si="3"/>
        <v>0.80057975428977535</v>
      </c>
      <c r="P51">
        <f t="shared" si="4"/>
        <v>1.4999157527179399</v>
      </c>
      <c r="Q51">
        <f t="shared" si="5"/>
        <v>0.78106733098356584</v>
      </c>
      <c r="R51">
        <f t="shared" si="6"/>
        <v>-9.0421112149231107</v>
      </c>
      <c r="T51">
        <f t="shared" si="7"/>
        <v>2.3435972629521018</v>
      </c>
    </row>
    <row r="52" spans="1:20" x14ac:dyDescent="0.35">
      <c r="A52">
        <v>101</v>
      </c>
      <c r="B52">
        <v>9</v>
      </c>
      <c r="C52">
        <f t="shared" si="8"/>
        <v>1.6046780796356286</v>
      </c>
      <c r="D52">
        <v>492</v>
      </c>
      <c r="E52">
        <f t="shared" si="2"/>
        <v>0.75801200154858672</v>
      </c>
      <c r="J52">
        <v>101</v>
      </c>
      <c r="K52">
        <v>9</v>
      </c>
      <c r="L52">
        <f t="shared" si="9"/>
        <v>1.6046780796356286</v>
      </c>
      <c r="M52">
        <v>469</v>
      </c>
      <c r="N52">
        <f t="shared" si="3"/>
        <v>0.80057975428977535</v>
      </c>
      <c r="P52">
        <f t="shared" si="4"/>
        <v>1.6046780796356286</v>
      </c>
      <c r="Q52">
        <f t="shared" si="5"/>
        <v>0.77929587791918098</v>
      </c>
      <c r="R52">
        <f t="shared" si="6"/>
        <v>-9.2484028167180554</v>
      </c>
      <c r="T52">
        <f t="shared" si="7"/>
        <v>2.3484848484848486</v>
      </c>
    </row>
    <row r="53" spans="1:20" x14ac:dyDescent="0.35">
      <c r="A53">
        <v>102</v>
      </c>
      <c r="B53">
        <v>8</v>
      </c>
      <c r="C53">
        <f t="shared" si="8"/>
        <v>1.7089516060653949</v>
      </c>
      <c r="D53">
        <v>494</v>
      </c>
      <c r="E53">
        <f t="shared" si="2"/>
        <v>0.7544977829188354</v>
      </c>
      <c r="J53">
        <v>102</v>
      </c>
      <c r="K53">
        <v>8</v>
      </c>
      <c r="L53">
        <f t="shared" si="9"/>
        <v>1.7089516060653949</v>
      </c>
      <c r="M53">
        <v>469</v>
      </c>
      <c r="N53">
        <f t="shared" si="3"/>
        <v>0.80057975428977535</v>
      </c>
      <c r="P53">
        <f t="shared" si="4"/>
        <v>1.7089516060653949</v>
      </c>
      <c r="Q53">
        <f t="shared" si="5"/>
        <v>0.77753876860430537</v>
      </c>
      <c r="R53">
        <f t="shared" si="6"/>
        <v>-9.453024041170524</v>
      </c>
      <c r="T53">
        <f t="shared" si="7"/>
        <v>2.3533724340175954</v>
      </c>
    </row>
    <row r="54" spans="1:20" x14ac:dyDescent="0.35">
      <c r="A54">
        <v>103</v>
      </c>
      <c r="B54">
        <v>7</v>
      </c>
      <c r="C54">
        <f t="shared" si="8"/>
        <v>1.812704569280968</v>
      </c>
      <c r="D54">
        <v>497</v>
      </c>
      <c r="E54">
        <f t="shared" si="2"/>
        <v>0.74927948644246412</v>
      </c>
      <c r="J54">
        <v>103</v>
      </c>
      <c r="K54">
        <v>7</v>
      </c>
      <c r="L54">
        <f t="shared" si="9"/>
        <v>1.812704569280968</v>
      </c>
      <c r="M54">
        <v>472</v>
      </c>
      <c r="N54">
        <f t="shared" si="3"/>
        <v>0.79479217110573019</v>
      </c>
      <c r="P54">
        <f t="shared" si="4"/>
        <v>1.812704569280968</v>
      </c>
      <c r="Q54">
        <f t="shared" si="5"/>
        <v>0.77203582877409715</v>
      </c>
      <c r="R54">
        <f t="shared" si="6"/>
        <v>-10.093859689022732</v>
      </c>
      <c r="T54">
        <f t="shared" si="7"/>
        <v>2.3680351906158359</v>
      </c>
    </row>
    <row r="55" spans="1:20" x14ac:dyDescent="0.35">
      <c r="A55">
        <v>104</v>
      </c>
      <c r="B55">
        <v>6</v>
      </c>
      <c r="C55">
        <f t="shared" si="8"/>
        <v>1.9159053651246738</v>
      </c>
      <c r="D55">
        <v>498</v>
      </c>
      <c r="E55">
        <f t="shared" si="2"/>
        <v>0.74755402562631468</v>
      </c>
      <c r="J55">
        <v>104</v>
      </c>
      <c r="K55">
        <v>6</v>
      </c>
      <c r="L55">
        <f t="shared" si="9"/>
        <v>1.9159053651246738</v>
      </c>
      <c r="M55">
        <v>473</v>
      </c>
      <c r="N55">
        <f t="shared" si="3"/>
        <v>0.79287929125138412</v>
      </c>
      <c r="P55">
        <f t="shared" si="4"/>
        <v>1.9159053651246738</v>
      </c>
      <c r="Q55">
        <f t="shared" si="5"/>
        <v>0.77021665843884946</v>
      </c>
      <c r="R55">
        <f t="shared" si="6"/>
        <v>-10.305708125733309</v>
      </c>
      <c r="T55">
        <f t="shared" si="7"/>
        <v>2.3729227761485827</v>
      </c>
    </row>
    <row r="56" spans="1:20" x14ac:dyDescent="0.35">
      <c r="A56">
        <v>105</v>
      </c>
      <c r="B56">
        <v>5</v>
      </c>
      <c r="C56">
        <f t="shared" si="8"/>
        <v>2.0185225576343711</v>
      </c>
      <c r="D56">
        <v>500</v>
      </c>
      <c r="E56">
        <f t="shared" si="2"/>
        <v>0.7441238095238093</v>
      </c>
      <c r="J56">
        <v>105</v>
      </c>
      <c r="K56">
        <v>5</v>
      </c>
      <c r="L56">
        <f t="shared" si="9"/>
        <v>2.0185225576343711</v>
      </c>
      <c r="M56">
        <v>475</v>
      </c>
      <c r="N56">
        <f t="shared" si="3"/>
        <v>0.78907769423558882</v>
      </c>
      <c r="P56">
        <f t="shared" si="4"/>
        <v>2.0185225576343711</v>
      </c>
      <c r="Q56">
        <f t="shared" si="5"/>
        <v>0.76660075187969912</v>
      </c>
      <c r="R56">
        <f t="shared" si="6"/>
        <v>-10.72679247226495</v>
      </c>
      <c r="T56">
        <f t="shared" si="7"/>
        <v>2.3826979472140764</v>
      </c>
    </row>
    <row r="57" spans="1:20" x14ac:dyDescent="0.35">
      <c r="A57">
        <v>106</v>
      </c>
      <c r="B57">
        <v>4</v>
      </c>
      <c r="C57">
        <f t="shared" si="8"/>
        <v>2.1205248886191459</v>
      </c>
      <c r="D57">
        <v>501</v>
      </c>
      <c r="E57">
        <f t="shared" si="2"/>
        <v>0.74241897158064807</v>
      </c>
      <c r="J57">
        <v>106</v>
      </c>
      <c r="K57">
        <v>4</v>
      </c>
      <c r="L57">
        <f t="shared" si="9"/>
        <v>2.1205248886191459</v>
      </c>
      <c r="M57">
        <v>479</v>
      </c>
      <c r="N57">
        <f t="shared" si="3"/>
        <v>0.78156973854259848</v>
      </c>
      <c r="P57">
        <f t="shared" si="4"/>
        <v>2.1205248886191459</v>
      </c>
      <c r="Q57">
        <f t="shared" si="5"/>
        <v>0.76199435506162327</v>
      </c>
      <c r="R57">
        <f t="shared" si="6"/>
        <v>-11.263222704151438</v>
      </c>
      <c r="T57">
        <f t="shared" si="7"/>
        <v>2.3949169110459434</v>
      </c>
    </row>
    <row r="58" spans="1:20" x14ac:dyDescent="0.35">
      <c r="A58">
        <v>107</v>
      </c>
      <c r="B58">
        <v>3</v>
      </c>
      <c r="C58">
        <f t="shared" si="8"/>
        <v>2.2218812871808615</v>
      </c>
      <c r="D58">
        <v>501</v>
      </c>
      <c r="E58">
        <f t="shared" si="2"/>
        <v>0.74241897158064807</v>
      </c>
      <c r="J58">
        <v>107</v>
      </c>
      <c r="K58">
        <v>3</v>
      </c>
      <c r="L58">
        <f t="shared" si="9"/>
        <v>2.2218812871808615</v>
      </c>
      <c r="M58">
        <v>478</v>
      </c>
      <c r="N58">
        <f t="shared" si="3"/>
        <v>0.78343494720063744</v>
      </c>
      <c r="P58">
        <f t="shared" si="4"/>
        <v>2.2218812871808615</v>
      </c>
      <c r="Q58">
        <f t="shared" si="5"/>
        <v>0.7629269593906427</v>
      </c>
      <c r="R58">
        <f t="shared" si="6"/>
        <v>-11.154617827882179</v>
      </c>
      <c r="T58">
        <f t="shared" si="7"/>
        <v>2.39247311827957</v>
      </c>
    </row>
    <row r="59" spans="1:20" x14ac:dyDescent="0.35">
      <c r="A59">
        <v>108</v>
      </c>
      <c r="B59">
        <v>2</v>
      </c>
      <c r="C59">
        <f t="shared" si="8"/>
        <v>2.3225608791786545</v>
      </c>
      <c r="D59">
        <v>500</v>
      </c>
      <c r="E59">
        <f t="shared" si="2"/>
        <v>0.7441238095238093</v>
      </c>
      <c r="J59">
        <v>108</v>
      </c>
      <c r="K59">
        <v>2</v>
      </c>
      <c r="L59">
        <f t="shared" si="9"/>
        <v>2.3225608791786545</v>
      </c>
      <c r="M59">
        <v>476</v>
      </c>
      <c r="N59">
        <f t="shared" si="3"/>
        <v>0.78718887555021988</v>
      </c>
      <c r="P59">
        <f t="shared" si="4"/>
        <v>2.3225608791786545</v>
      </c>
      <c r="Q59">
        <f t="shared" si="5"/>
        <v>0.76565634253701464</v>
      </c>
      <c r="R59">
        <f t="shared" si="6"/>
        <v>-10.836772081642939</v>
      </c>
      <c r="T59">
        <f t="shared" si="7"/>
        <v>2.3851417399804498</v>
      </c>
    </row>
    <row r="60" spans="1:20" x14ac:dyDescent="0.35">
      <c r="A60">
        <v>109</v>
      </c>
      <c r="B60">
        <v>1</v>
      </c>
      <c r="C60">
        <f t="shared" si="8"/>
        <v>2.422532996633497</v>
      </c>
      <c r="D60">
        <v>499</v>
      </c>
      <c r="E60">
        <f t="shared" si="2"/>
        <v>0.74583548048477888</v>
      </c>
      <c r="J60">
        <v>109</v>
      </c>
      <c r="K60">
        <v>1</v>
      </c>
      <c r="L60">
        <f t="shared" si="9"/>
        <v>2.422532996633497</v>
      </c>
      <c r="M60">
        <v>477</v>
      </c>
      <c r="N60">
        <f t="shared" si="3"/>
        <v>0.78530797644005168</v>
      </c>
      <c r="P60">
        <f t="shared" si="4"/>
        <v>2.422532996633497</v>
      </c>
      <c r="Q60">
        <f t="shared" si="5"/>
        <v>0.76557172846241528</v>
      </c>
      <c r="R60">
        <f t="shared" si="6"/>
        <v>-10.846625672084841</v>
      </c>
      <c r="T60">
        <f t="shared" si="7"/>
        <v>2.3851417399804498</v>
      </c>
    </row>
    <row r="61" spans="1:20" x14ac:dyDescent="0.35">
      <c r="A61">
        <v>110</v>
      </c>
      <c r="B61">
        <v>0</v>
      </c>
      <c r="C61">
        <f t="shared" si="8"/>
        <v>2.5217671870699609</v>
      </c>
      <c r="D61">
        <v>501</v>
      </c>
      <c r="E61">
        <f t="shared" si="2"/>
        <v>0.74241897158064807</v>
      </c>
      <c r="J61">
        <v>110</v>
      </c>
      <c r="K61">
        <v>0</v>
      </c>
      <c r="L61">
        <f t="shared" si="9"/>
        <v>2.5217671870699609</v>
      </c>
      <c r="M61">
        <v>475</v>
      </c>
      <c r="N61">
        <f t="shared" si="3"/>
        <v>0.78907769423558882</v>
      </c>
      <c r="P61">
        <f t="shared" si="4"/>
        <v>2.5217671870699609</v>
      </c>
      <c r="Q61">
        <f t="shared" si="5"/>
        <v>0.7657483329081185</v>
      </c>
      <c r="R61">
        <f t="shared" si="6"/>
        <v>-10.826059496937052</v>
      </c>
      <c r="T61">
        <f t="shared" si="7"/>
        <v>2.3851417399804498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139E-BB8F-4203-946D-91077B806F25}">
  <dimension ref="A1:AG58"/>
  <sheetViews>
    <sheetView topLeftCell="B4" workbookViewId="0">
      <selection activeCell="G6" sqref="G6"/>
    </sheetView>
  </sheetViews>
  <sheetFormatPr baseColWidth="10" defaultRowHeight="14.5" x14ac:dyDescent="0.35"/>
  <cols>
    <col min="16" max="16" width="22.81640625" customWidth="1"/>
    <col min="17" max="17" width="17.81640625" customWidth="1"/>
    <col min="20" max="20" width="20.4531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4</v>
      </c>
      <c r="J1" t="s">
        <v>0</v>
      </c>
      <c r="K1" t="s">
        <v>1</v>
      </c>
      <c r="L1" t="s">
        <v>2</v>
      </c>
      <c r="M1" t="s">
        <v>3</v>
      </c>
      <c r="N1" t="s">
        <v>6</v>
      </c>
      <c r="P1" t="s">
        <v>7</v>
      </c>
      <c r="Q1" t="s">
        <v>11</v>
      </c>
      <c r="R1" t="s">
        <v>13</v>
      </c>
      <c r="T1" t="s">
        <v>19</v>
      </c>
      <c r="W1" t="s">
        <v>0</v>
      </c>
      <c r="X1" t="s">
        <v>1</v>
      </c>
      <c r="Y1" t="s">
        <v>2</v>
      </c>
      <c r="Z1" t="s">
        <v>21</v>
      </c>
      <c r="AA1" t="s">
        <v>6</v>
      </c>
      <c r="AC1" t="s">
        <v>0</v>
      </c>
      <c r="AD1" t="s">
        <v>1</v>
      </c>
      <c r="AE1" t="s">
        <v>2</v>
      </c>
      <c r="AF1" t="s">
        <v>21</v>
      </c>
      <c r="AG1" t="s">
        <v>6</v>
      </c>
    </row>
    <row r="2" spans="1:33" x14ac:dyDescent="0.35">
      <c r="A2">
        <v>52</v>
      </c>
      <c r="B2">
        <v>52</v>
      </c>
      <c r="C2">
        <f>6.2*(SIN((24-B2)*PI()/180))</f>
        <v>-2.910723689272523</v>
      </c>
      <c r="D2">
        <v>826</v>
      </c>
      <c r="E2">
        <f>(((1+100000/($G$2*31500/255))*100000*5/(D2*5/1023))-110000)/1000000</f>
        <v>0.40702409777470305</v>
      </c>
      <c r="G2">
        <v>255</v>
      </c>
      <c r="J2">
        <v>52</v>
      </c>
      <c r="K2">
        <v>52</v>
      </c>
      <c r="L2">
        <f>6.2*(SIN((24-K2)*PI()/180))</f>
        <v>-2.910723689272523</v>
      </c>
      <c r="M2">
        <v>817</v>
      </c>
      <c r="N2">
        <f>(((1+100000/($G$2*31500/255))*100000*5/(M2*5/1023))-110000)/1000000</f>
        <v>0.41271958967185401</v>
      </c>
      <c r="P2">
        <f>ABS(L2)</f>
        <v>2.910723689272523</v>
      </c>
      <c r="Q2">
        <f>(N2+E2+AA2+AG2)/4</f>
        <v>0.40987184372327856</v>
      </c>
      <c r="R2">
        <f>(Q2-$G$5)/$G$5 *100</f>
        <v>-6.8473082447094189</v>
      </c>
      <c r="T2">
        <f>(D2+M2)/2 * 5 / 1023</f>
        <v>4.0151515151515156</v>
      </c>
      <c r="W2">
        <v>52</v>
      </c>
      <c r="X2">
        <v>52</v>
      </c>
      <c r="Y2">
        <f>6.2*(SIN((24-X2)*PI()/180))</f>
        <v>-2.910723689272523</v>
      </c>
      <c r="Z2">
        <v>826</v>
      </c>
      <c r="AA2">
        <f>(((1+100000/($G$2*31500/255))*100000*5/(Z2*5/1023))-110000)/1000000</f>
        <v>0.40702409777470305</v>
      </c>
      <c r="AC2">
        <v>52</v>
      </c>
      <c r="AD2">
        <v>52</v>
      </c>
      <c r="AE2">
        <f>6.2*(SIN((24-AD2)*PI()/180))</f>
        <v>-2.910723689272523</v>
      </c>
      <c r="AF2">
        <v>817</v>
      </c>
      <c r="AG2">
        <f>(((1+100000/($G$2*31500/255))*100000*5/(AF2*5/1023))-110000)/1000000</f>
        <v>0.41271958967185401</v>
      </c>
    </row>
    <row r="3" spans="1:33" x14ac:dyDescent="0.35">
      <c r="A3">
        <v>51</v>
      </c>
      <c r="B3">
        <v>51</v>
      </c>
      <c r="C3">
        <f>6.2*(SIN((24-B3)*PI()/180))</f>
        <v>-2.8147410983851899</v>
      </c>
      <c r="D3">
        <v>825</v>
      </c>
      <c r="E3">
        <f>(((1+100000/($G$2*31500/255))*100000*5/(D3*5/1023))-110000)/1000000</f>
        <v>0.40765079365079354</v>
      </c>
      <c r="J3">
        <v>51</v>
      </c>
      <c r="K3">
        <v>51</v>
      </c>
      <c r="L3">
        <f>6.2*(SIN((24-K3)*PI()/180))</f>
        <v>-2.8147410983851899</v>
      </c>
      <c r="M3">
        <v>815</v>
      </c>
      <c r="N3">
        <f>(((1+100000/($G$2*31500/255))*100000*5/(M3*5/1023))-110000)/1000000</f>
        <v>0.41400233713117141</v>
      </c>
      <c r="P3">
        <f t="shared" ref="P3:P58" si="0">ABS(L3)</f>
        <v>2.8147410983851899</v>
      </c>
      <c r="Q3">
        <f>(N3+E3+AA3+AG3)/4</f>
        <v>0.4108265653909825</v>
      </c>
      <c r="R3">
        <f>(Q3-$G$5)/$G$5 *100</f>
        <v>-6.6303260475039778</v>
      </c>
      <c r="T3">
        <f t="shared" ref="T3:T58" si="1">(D3+M3)/2 * 5 / 1023</f>
        <v>4.0078201368523949</v>
      </c>
      <c r="W3">
        <v>51</v>
      </c>
      <c r="X3">
        <v>51</v>
      </c>
      <c r="Y3">
        <f>6.2*(SIN((24-X3)*PI()/180))</f>
        <v>-2.8147410983851899</v>
      </c>
      <c r="Z3">
        <v>825</v>
      </c>
      <c r="AA3">
        <f>(((1+100000/($G$2*31500/255))*100000*5/(Z3*5/1023))-110000)/1000000</f>
        <v>0.40765079365079354</v>
      </c>
      <c r="AC3">
        <v>51</v>
      </c>
      <c r="AD3">
        <v>51</v>
      </c>
      <c r="AE3">
        <f>6.2*(SIN((24-AD3)*PI()/180))</f>
        <v>-2.8147410983851899</v>
      </c>
      <c r="AF3">
        <v>815</v>
      </c>
      <c r="AG3">
        <f>(((1+100000/($G$2*31500/255))*100000*5/(AF3*5/1023))-110000)/1000000</f>
        <v>0.41400233713117141</v>
      </c>
    </row>
    <row r="4" spans="1:33" x14ac:dyDescent="0.35">
      <c r="A4">
        <v>50</v>
      </c>
      <c r="B4">
        <v>50</v>
      </c>
      <c r="C4">
        <f>6.2*(SIN((24-B4)*PI()/180))</f>
        <v>-2.7179011100922801</v>
      </c>
      <c r="D4">
        <v>828</v>
      </c>
      <c r="E4">
        <f>(((1+100000/($G$2*31500/255))*100000*5/(D4*5/1023))-110000)/1000000</f>
        <v>0.40577524729698633</v>
      </c>
      <c r="G4" t="s">
        <v>12</v>
      </c>
      <c r="J4">
        <v>50</v>
      </c>
      <c r="K4">
        <v>50</v>
      </c>
      <c r="L4">
        <f>6.2*(SIN((24-K4)*PI()/180))</f>
        <v>-2.7179011100922801</v>
      </c>
      <c r="M4">
        <v>815</v>
      </c>
      <c r="N4">
        <f>(((1+100000/($G$2*31500/255))*100000*5/(M4*5/1023))-110000)/1000000</f>
        <v>0.41400233713117141</v>
      </c>
      <c r="P4">
        <f t="shared" si="0"/>
        <v>2.7179011100922801</v>
      </c>
      <c r="Q4">
        <f>(N4+E4+AA4+AG4)/4</f>
        <v>0.40988879221407887</v>
      </c>
      <c r="R4">
        <f>(Q4-$G$5)/$G$5 *100</f>
        <v>-6.8434563149820757</v>
      </c>
      <c r="T4">
        <f t="shared" si="1"/>
        <v>4.0151515151515156</v>
      </c>
      <c r="W4">
        <v>50</v>
      </c>
      <c r="X4">
        <v>50</v>
      </c>
      <c r="Y4">
        <f>6.2*(SIN((24-X4)*PI()/180))</f>
        <v>-2.7179011100922801</v>
      </c>
      <c r="Z4">
        <v>828</v>
      </c>
      <c r="AA4">
        <f>(((1+100000/($G$2*31500/255))*100000*5/(Z4*5/1023))-110000)/1000000</f>
        <v>0.40577524729698633</v>
      </c>
      <c r="AC4">
        <v>50</v>
      </c>
      <c r="AD4">
        <v>50</v>
      </c>
      <c r="AE4">
        <f>6.2*(SIN((24-AD4)*PI()/180))</f>
        <v>-2.7179011100922801</v>
      </c>
      <c r="AF4">
        <v>815</v>
      </c>
      <c r="AG4">
        <f>(((1+100000/($G$2*31500/255))*100000*5/(AF4*5/1023))-110000)/1000000</f>
        <v>0.41400233713117141</v>
      </c>
    </row>
    <row r="5" spans="1:33" x14ac:dyDescent="0.35">
      <c r="A5">
        <v>49</v>
      </c>
      <c r="B5">
        <v>49</v>
      </c>
      <c r="C5">
        <f>6.2*(SIN((24-B5)*PI()/180))</f>
        <v>-2.6202332227923364</v>
      </c>
      <c r="D5">
        <v>823</v>
      </c>
      <c r="E5">
        <f>(((1+100000/($G$2*31500/255))*100000*5/(D5*5/1023))-110000)/1000000</f>
        <v>0.40890875426719892</v>
      </c>
      <c r="G5">
        <f>0.44</f>
        <v>0.44</v>
      </c>
      <c r="J5">
        <v>49</v>
      </c>
      <c r="K5">
        <v>49</v>
      </c>
      <c r="L5">
        <f>6.2*(SIN((24-K5)*PI()/180))</f>
        <v>-2.6202332227923364</v>
      </c>
      <c r="M5">
        <v>817</v>
      </c>
      <c r="N5">
        <f>(((1+100000/($G$2*31500/255))*100000*5/(M5*5/1023))-110000)/1000000</f>
        <v>0.41271958967185401</v>
      </c>
      <c r="P5">
        <f t="shared" si="0"/>
        <v>2.6202332227923364</v>
      </c>
      <c r="Q5">
        <f>(N5+E5+AA5+AG5)/4</f>
        <v>0.41081417196952646</v>
      </c>
      <c r="R5">
        <f>(Q5-$G$5)/$G$5 *100</f>
        <v>-6.6331427341985316</v>
      </c>
      <c r="T5">
        <f t="shared" si="1"/>
        <v>4.0078201368523949</v>
      </c>
      <c r="W5">
        <v>49</v>
      </c>
      <c r="X5">
        <v>49</v>
      </c>
      <c r="Y5">
        <f>6.2*(SIN((24-X5)*PI()/180))</f>
        <v>-2.6202332227923364</v>
      </c>
      <c r="Z5">
        <v>823</v>
      </c>
      <c r="AA5">
        <f>(((1+100000/($G$2*31500/255))*100000*5/(Z5*5/1023))-110000)/1000000</f>
        <v>0.40890875426719892</v>
      </c>
      <c r="AC5">
        <v>49</v>
      </c>
      <c r="AD5">
        <v>49</v>
      </c>
      <c r="AE5">
        <f>6.2*(SIN((24-AD5)*PI()/180))</f>
        <v>-2.6202332227923364</v>
      </c>
      <c r="AF5">
        <v>817</v>
      </c>
      <c r="AG5">
        <f>(((1+100000/($G$2*31500/255))*100000*5/(AF5*5/1023))-110000)/1000000</f>
        <v>0.41271958967185401</v>
      </c>
    </row>
    <row r="6" spans="1:33" x14ac:dyDescent="0.35">
      <c r="A6">
        <v>48</v>
      </c>
      <c r="B6">
        <v>48</v>
      </c>
      <c r="C6">
        <f>6.2*(SIN((24-B6)*PI()/180))</f>
        <v>-2.5217671870699609</v>
      </c>
      <c r="D6">
        <v>824</v>
      </c>
      <c r="E6">
        <f>(((1+100000/($G$2*31500/255))*100000*5/(D6*5/1023))-110000)/1000000</f>
        <v>0.40827901063337951</v>
      </c>
      <c r="J6">
        <v>48</v>
      </c>
      <c r="K6">
        <v>48</v>
      </c>
      <c r="L6">
        <f>6.2*(SIN((24-K6)*PI()/180))</f>
        <v>-2.5217671870699609</v>
      </c>
      <c r="M6">
        <v>814</v>
      </c>
      <c r="N6">
        <f>(((1+100000/($G$2*31500/255))*100000*5/(M6*5/1023))-110000)/1000000</f>
        <v>0.41464607464607456</v>
      </c>
      <c r="P6">
        <f t="shared" si="0"/>
        <v>2.5217671870699609</v>
      </c>
      <c r="Q6">
        <f>(N6+E6+AA6+AG6)/4</f>
        <v>0.41146254263972704</v>
      </c>
      <c r="R6">
        <f>(Q6-$G$5)/$G$5 *100</f>
        <v>-6.4857857636984013</v>
      </c>
      <c r="T6">
        <f t="shared" si="1"/>
        <v>4.0029325513196481</v>
      </c>
      <c r="W6">
        <v>48</v>
      </c>
      <c r="X6">
        <v>48</v>
      </c>
      <c r="Y6">
        <f>6.2*(SIN((24-X6)*PI()/180))</f>
        <v>-2.5217671870699609</v>
      </c>
      <c r="Z6">
        <v>824</v>
      </c>
      <c r="AA6">
        <f>(((1+100000/($G$2*31500/255))*100000*5/(Z6*5/1023))-110000)/1000000</f>
        <v>0.40827901063337951</v>
      </c>
      <c r="AC6">
        <v>48</v>
      </c>
      <c r="AD6">
        <v>48</v>
      </c>
      <c r="AE6">
        <f>6.2*(SIN((24-AD6)*PI()/180))</f>
        <v>-2.5217671870699609</v>
      </c>
      <c r="AF6">
        <v>814</v>
      </c>
      <c r="AG6">
        <f>(((1+100000/($G$2*31500/255))*100000*5/(AF6*5/1023))-110000)/1000000</f>
        <v>0.41464607464607456</v>
      </c>
    </row>
    <row r="7" spans="1:33" x14ac:dyDescent="0.35">
      <c r="A7">
        <v>47</v>
      </c>
      <c r="B7">
        <v>47</v>
      </c>
      <c r="C7">
        <f>6.2*(SIN((24-B7)*PI()/180))</f>
        <v>-2.422532996633497</v>
      </c>
      <c r="D7">
        <v>830</v>
      </c>
      <c r="E7">
        <f>(((1+100000/($G$2*31500/255))*100000*5/(D7*5/1023))-110000)/1000000</f>
        <v>0.40453241537578882</v>
      </c>
      <c r="J7">
        <v>47</v>
      </c>
      <c r="K7">
        <v>47</v>
      </c>
      <c r="L7">
        <f>6.2*(SIN((24-K7)*PI()/180))</f>
        <v>-2.422532996633497</v>
      </c>
      <c r="M7">
        <v>813</v>
      </c>
      <c r="N7">
        <f>(((1+100000/($G$2*31500/255))*100000*5/(M7*5/1023))-110000)/1000000</f>
        <v>0.41529139577110052</v>
      </c>
      <c r="P7">
        <f t="shared" si="0"/>
        <v>2.422532996633497</v>
      </c>
      <c r="Q7">
        <f>(N7+E7+AA7+AG7)/4</f>
        <v>0.41572437486038621</v>
      </c>
      <c r="R7">
        <f>(Q7-$G$5)/$G$5 *100</f>
        <v>-5.5171875317304062</v>
      </c>
      <c r="T7">
        <f t="shared" si="1"/>
        <v>4.0151515151515156</v>
      </c>
      <c r="W7">
        <v>47</v>
      </c>
      <c r="X7">
        <v>47</v>
      </c>
      <c r="Y7">
        <f>6.2*(SIN((24-X7)*PI()/180))</f>
        <v>-2.422532996633497</v>
      </c>
      <c r="Z7">
        <v>810</v>
      </c>
      <c r="AA7">
        <f>(((1+100000/($G$2*31500/255))*100000*5/(Z7*5/1023))-110000)/1000000</f>
        <v>0.41723691945914154</v>
      </c>
      <c r="AC7">
        <v>47</v>
      </c>
      <c r="AD7">
        <v>47</v>
      </c>
      <c r="AE7">
        <f>6.2*(SIN((24-AD7)*PI()/180))</f>
        <v>-2.422532996633497</v>
      </c>
      <c r="AF7">
        <v>797</v>
      </c>
      <c r="AG7">
        <f>(((1+100000/($G$2*31500/255))*100000*5/(AF7*5/1023))-110000)/1000000</f>
        <v>0.42583676883551408</v>
      </c>
    </row>
    <row r="8" spans="1:33" x14ac:dyDescent="0.35">
      <c r="A8">
        <v>46</v>
      </c>
      <c r="B8">
        <v>46</v>
      </c>
      <c r="C8">
        <f>6.2*(SIN((24-B8)*PI()/180))</f>
        <v>-2.3225608791786545</v>
      </c>
      <c r="D8">
        <v>826</v>
      </c>
      <c r="E8">
        <f>(((1+100000/($G$2*31500/255))*100000*5/(D8*5/1023))-110000)/1000000</f>
        <v>0.40702409777470305</v>
      </c>
      <c r="J8">
        <v>46</v>
      </c>
      <c r="K8">
        <v>46</v>
      </c>
      <c r="L8">
        <f>6.2*(SIN((24-K8)*PI()/180))</f>
        <v>-2.3225608791786545</v>
      </c>
      <c r="M8">
        <v>819</v>
      </c>
      <c r="N8">
        <f>(((1+100000/($G$2*31500/255))*100000*5/(M8*5/1023))-110000)/1000000</f>
        <v>0.4114431071573928</v>
      </c>
      <c r="P8">
        <f t="shared" si="0"/>
        <v>2.3225608791786545</v>
      </c>
      <c r="Q8">
        <f>(N8+E8+AA8+AG8)/4</f>
        <v>0.41555970076990245</v>
      </c>
      <c r="R8">
        <f>(Q8-$G$5)/$G$5 *100</f>
        <v>-5.5546134613858076</v>
      </c>
      <c r="T8">
        <f t="shared" si="1"/>
        <v>4.0200391006842624</v>
      </c>
      <c r="W8">
        <v>46</v>
      </c>
      <c r="X8">
        <v>46</v>
      </c>
      <c r="Y8">
        <f>6.2*(SIN((24-X8)*PI()/180))</f>
        <v>-2.3225608791786545</v>
      </c>
      <c r="Z8">
        <v>811</v>
      </c>
      <c r="AA8">
        <f>(((1+100000/($G$2*31500/255))*100000*5/(Z8*5/1023))-110000)/1000000</f>
        <v>0.41658681228348299</v>
      </c>
      <c r="AC8">
        <v>46</v>
      </c>
      <c r="AD8">
        <v>46</v>
      </c>
      <c r="AE8">
        <f>6.2*(SIN((24-AD8)*PI()/180))</f>
        <v>-2.3225608791786545</v>
      </c>
      <c r="AF8">
        <v>795</v>
      </c>
      <c r="AG8">
        <f>(((1+100000/($G$2*31500/255))*100000*5/(AF8*5/1023))-110000)/1000000</f>
        <v>0.42718478586403108</v>
      </c>
    </row>
    <row r="9" spans="1:33" x14ac:dyDescent="0.35">
      <c r="A9">
        <v>45</v>
      </c>
      <c r="B9">
        <v>45</v>
      </c>
      <c r="C9">
        <f>6.2*(SIN((24-B9)*PI()/180))</f>
        <v>-2.2218812871808615</v>
      </c>
      <c r="D9">
        <v>823</v>
      </c>
      <c r="E9">
        <f>(((1+100000/($G$2*31500/255))*100000*5/(D9*5/1023))-110000)/1000000</f>
        <v>0.40890875426719892</v>
      </c>
      <c r="J9">
        <v>45</v>
      </c>
      <c r="K9">
        <v>45</v>
      </c>
      <c r="L9">
        <f>6.2*(SIN((24-K9)*PI()/180))</f>
        <v>-2.2218812871808615</v>
      </c>
      <c r="M9">
        <v>816</v>
      </c>
      <c r="N9">
        <f>(((1+100000/($G$2*31500/255))*100000*5/(M9*5/1023))-110000)/1000000</f>
        <v>0.41336017740429498</v>
      </c>
      <c r="P9">
        <f t="shared" si="0"/>
        <v>2.2218812871808615</v>
      </c>
      <c r="Q9">
        <f>(N9+E9+AA9+AG9)/4</f>
        <v>0.41650394543401087</v>
      </c>
      <c r="R9">
        <f>(Q9-$G$5)/$G$5 *100</f>
        <v>-5.3400124013611672</v>
      </c>
      <c r="T9">
        <f t="shared" si="1"/>
        <v>4.0053763440860219</v>
      </c>
      <c r="W9">
        <v>45</v>
      </c>
      <c r="X9">
        <v>45</v>
      </c>
      <c r="Y9">
        <f>6.2*(SIN((24-X9)*PI()/180))</f>
        <v>-2.2218812871808615</v>
      </c>
      <c r="Z9">
        <v>810</v>
      </c>
      <c r="AA9">
        <f>(((1+100000/($G$2*31500/255))*100000*5/(Z9*5/1023))-110000)/1000000</f>
        <v>0.41723691945914154</v>
      </c>
      <c r="AC9">
        <v>45</v>
      </c>
      <c r="AD9">
        <v>45</v>
      </c>
      <c r="AE9">
        <f>6.2*(SIN((24-AD9)*PI()/180))</f>
        <v>-2.2218812871808615</v>
      </c>
      <c r="AF9">
        <v>796</v>
      </c>
      <c r="AG9">
        <f>(((1+100000/($G$2*31500/255))*100000*5/(AF9*5/1023))-110000)/1000000</f>
        <v>0.42650993060540793</v>
      </c>
    </row>
    <row r="10" spans="1:33" x14ac:dyDescent="0.35">
      <c r="A10">
        <v>44</v>
      </c>
      <c r="B10">
        <v>44</v>
      </c>
      <c r="C10">
        <f>6.2*(SIN((24-B10)*PI()/180))</f>
        <v>-2.1205248886191459</v>
      </c>
      <c r="D10">
        <v>822</v>
      </c>
      <c r="E10">
        <f>(((1+100000/($G$2*31500/255))*100000*5/(D10*5/1023))-110000)/1000000</f>
        <v>0.40954003012397161</v>
      </c>
      <c r="J10">
        <v>44</v>
      </c>
      <c r="K10">
        <v>44</v>
      </c>
      <c r="L10">
        <f>6.2*(SIN((24-K10)*PI()/180))</f>
        <v>-2.1205248886191459</v>
      </c>
      <c r="M10">
        <v>814</v>
      </c>
      <c r="N10">
        <f>(((1+100000/($G$2*31500/255))*100000*5/(M10*5/1023))-110000)/1000000</f>
        <v>0.41464607464607456</v>
      </c>
      <c r="P10">
        <f t="shared" si="0"/>
        <v>2.1205248886191459</v>
      </c>
      <c r="Q10">
        <f>(N10+E10+AA10+AG10)/4</f>
        <v>0.41764194966034851</v>
      </c>
      <c r="R10">
        <f>(Q10-$G$5)/$G$5 *100</f>
        <v>-5.0813750771935204</v>
      </c>
      <c r="T10">
        <f t="shared" si="1"/>
        <v>3.9980449657869013</v>
      </c>
      <c r="W10">
        <v>44</v>
      </c>
      <c r="X10">
        <v>44</v>
      </c>
      <c r="Y10">
        <f>6.2*(SIN((24-X10)*PI()/180))</f>
        <v>-2.1205248886191459</v>
      </c>
      <c r="Z10">
        <v>807</v>
      </c>
      <c r="AA10">
        <f>(((1+100000/($G$2*31500/255))*100000*5/(Z10*5/1023))-110000)/1000000</f>
        <v>0.41919690800731685</v>
      </c>
      <c r="AC10">
        <v>44</v>
      </c>
      <c r="AD10">
        <v>44</v>
      </c>
      <c r="AE10">
        <f>6.2*(SIN((24-AD10)*PI()/180))</f>
        <v>-2.1205248886191459</v>
      </c>
      <c r="AF10">
        <v>795</v>
      </c>
      <c r="AG10">
        <f>(((1+100000/($G$2*31500/255))*100000*5/(AF10*5/1023))-110000)/1000000</f>
        <v>0.42718478586403108</v>
      </c>
    </row>
    <row r="11" spans="1:33" x14ac:dyDescent="0.35">
      <c r="A11">
        <v>43</v>
      </c>
      <c r="B11">
        <v>43</v>
      </c>
      <c r="C11">
        <f>6.2*(SIN((24-B11)*PI()/180))</f>
        <v>-2.0185225576343711</v>
      </c>
      <c r="D11">
        <v>823</v>
      </c>
      <c r="E11">
        <f>(((1+100000/($G$2*31500/255))*100000*5/(D11*5/1023))-110000)/1000000</f>
        <v>0.40890875426719892</v>
      </c>
      <c r="J11">
        <v>43</v>
      </c>
      <c r="K11">
        <v>43</v>
      </c>
      <c r="L11">
        <f>6.2*(SIN((24-K11)*PI()/180))</f>
        <v>-2.0185225576343711</v>
      </c>
      <c r="M11">
        <v>817</v>
      </c>
      <c r="N11">
        <f>(((1+100000/($G$2*31500/255))*100000*5/(M11*5/1023))-110000)/1000000</f>
        <v>0.41271958967185401</v>
      </c>
      <c r="P11">
        <f t="shared" si="0"/>
        <v>2.0185225576343711</v>
      </c>
      <c r="Q11">
        <f>(N11+E11+AA11+AG11)/4</f>
        <v>0.41817528437934137</v>
      </c>
      <c r="R11">
        <f>(Q11-$G$5)/$G$5 *100</f>
        <v>-4.9601626410587798</v>
      </c>
      <c r="T11">
        <f t="shared" si="1"/>
        <v>4.0078201368523949</v>
      </c>
      <c r="W11">
        <v>43</v>
      </c>
      <c r="X11">
        <v>43</v>
      </c>
      <c r="Y11">
        <f>6.2*(SIN((24-X11)*PI()/180))</f>
        <v>-2.0185225576343711</v>
      </c>
      <c r="Z11">
        <v>804</v>
      </c>
      <c r="AA11">
        <f>(((1+100000/($G$2*31500/255))*100000*5/(Z11*5/1023))-110000)/1000000</f>
        <v>0.42117152333570235</v>
      </c>
      <c r="AC11">
        <v>43</v>
      </c>
      <c r="AD11">
        <v>43</v>
      </c>
      <c r="AE11">
        <f>6.2*(SIN((24-AD11)*PI()/180))</f>
        <v>-2.0185225576343711</v>
      </c>
      <c r="AF11">
        <v>791</v>
      </c>
      <c r="AG11">
        <f>(((1+100000/($G$2*31500/255))*100000*5/(AF11*5/1023))-110000)/1000000</f>
        <v>0.42990127024261027</v>
      </c>
    </row>
    <row r="12" spans="1:33" x14ac:dyDescent="0.35">
      <c r="A12">
        <v>42</v>
      </c>
      <c r="B12">
        <v>42</v>
      </c>
      <c r="C12">
        <f>6.2*(SIN((24-B12)*PI()/180))</f>
        <v>-1.9159053651246738</v>
      </c>
      <c r="D12">
        <v>825</v>
      </c>
      <c r="E12">
        <f>(((1+100000/($G$2*31500/255))*100000*5/(D12*5/1023))-110000)/1000000</f>
        <v>0.40765079365079354</v>
      </c>
      <c r="J12">
        <v>42</v>
      </c>
      <c r="K12">
        <v>42</v>
      </c>
      <c r="L12">
        <f>6.2*(SIN((24-K12)*PI()/180))</f>
        <v>-1.9159053651246738</v>
      </c>
      <c r="M12">
        <v>820</v>
      </c>
      <c r="N12">
        <f>(((1+100000/($G$2*31500/255))*100000*5/(M12*5/1023))-110000)/1000000</f>
        <v>0.41080720092915207</v>
      </c>
      <c r="P12">
        <f t="shared" si="0"/>
        <v>1.9159053651246738</v>
      </c>
      <c r="Q12">
        <f>(N12+E12+AA12+AG12)/4</f>
        <v>0.41704731355839131</v>
      </c>
      <c r="R12">
        <f>(Q12-$G$5)/$G$5 *100</f>
        <v>-5.2165196458201581</v>
      </c>
      <c r="T12">
        <f t="shared" si="1"/>
        <v>4.0200391006842624</v>
      </c>
      <c r="W12">
        <v>42</v>
      </c>
      <c r="X12">
        <v>42</v>
      </c>
      <c r="Y12">
        <f>6.2*(SIN((24-X12)*PI()/180))</f>
        <v>-1.9159053651246738</v>
      </c>
      <c r="Z12">
        <v>805</v>
      </c>
      <c r="AA12">
        <f>(((1+100000/($G$2*31500/255))*100000*5/(Z12*5/1023))-110000)/1000000</f>
        <v>0.42051168293404312</v>
      </c>
      <c r="AC12">
        <v>42</v>
      </c>
      <c r="AD12">
        <v>42</v>
      </c>
      <c r="AE12">
        <f>6.2*(SIN((24-AD12)*PI()/180))</f>
        <v>-1.9159053651246738</v>
      </c>
      <c r="AF12">
        <v>792</v>
      </c>
      <c r="AG12">
        <f>(((1+100000/($G$2*31500/255))*100000*5/(AF12*5/1023))-110000)/1000000</f>
        <v>0.42921957671957661</v>
      </c>
    </row>
    <row r="13" spans="1:33" x14ac:dyDescent="0.35">
      <c r="A13">
        <v>41</v>
      </c>
      <c r="B13">
        <v>41</v>
      </c>
      <c r="C13">
        <f>6.2*(SIN((24-B13)*PI()/180))</f>
        <v>-1.812704569280968</v>
      </c>
      <c r="D13">
        <v>828</v>
      </c>
      <c r="E13">
        <f>(((1+100000/($G$2*31500/255))*100000*5/(D13*5/1023))-110000)/1000000</f>
        <v>0.40577524729698633</v>
      </c>
      <c r="J13">
        <v>41</v>
      </c>
      <c r="K13">
        <v>41</v>
      </c>
      <c r="L13">
        <f>6.2*(SIN((24-K13)*PI()/180))</f>
        <v>-1.812704569280968</v>
      </c>
      <c r="M13">
        <v>818</v>
      </c>
      <c r="N13">
        <f>(((1+100000/($G$2*31500/255))*100000*5/(M13*5/1023))-110000)/1000000</f>
        <v>0.41208056816858762</v>
      </c>
      <c r="P13">
        <f t="shared" si="0"/>
        <v>1.812704569280968</v>
      </c>
      <c r="Q13">
        <f>(N13+E13+AA13+AG13)/4</f>
        <v>0.41790035870693709</v>
      </c>
      <c r="R13">
        <f>(Q13-$G$5)/$G$5 *100</f>
        <v>-5.0226457484233888</v>
      </c>
      <c r="T13">
        <f t="shared" si="1"/>
        <v>4.0224828934506354</v>
      </c>
      <c r="W13">
        <v>41</v>
      </c>
      <c r="X13">
        <v>41</v>
      </c>
      <c r="Y13">
        <f>6.2*(SIN((24-X13)*PI()/180))</f>
        <v>-1.812704569280968</v>
      </c>
      <c r="Z13">
        <v>801</v>
      </c>
      <c r="AA13">
        <f>(((1+100000/($G$2*31500/255))*100000*5/(Z13*5/1023))-110000)/1000000</f>
        <v>0.42316092979014314</v>
      </c>
      <c r="AC13">
        <v>41</v>
      </c>
      <c r="AD13">
        <v>41</v>
      </c>
      <c r="AE13">
        <f>6.2*(SIN((24-AD13)*PI()/180))</f>
        <v>-1.812704569280968</v>
      </c>
      <c r="AF13">
        <v>790</v>
      </c>
      <c r="AG13">
        <f>(((1+100000/($G$2*31500/255))*100000*5/(AF13*5/1023))-110000)/1000000</f>
        <v>0.43058468957203128</v>
      </c>
    </row>
    <row r="14" spans="1:33" x14ac:dyDescent="0.35">
      <c r="A14">
        <v>40</v>
      </c>
      <c r="B14">
        <v>40</v>
      </c>
      <c r="C14">
        <f>6.2*(SIN((24-B14)*PI()/180))</f>
        <v>-1.7089516060653949</v>
      </c>
      <c r="D14">
        <v>827</v>
      </c>
      <c r="E14">
        <f>(((1+100000/($G$2*31500/255))*100000*5/(D14*5/1023))-110000)/1000000</f>
        <v>0.40639891748718832</v>
      </c>
      <c r="J14">
        <v>40</v>
      </c>
      <c r="K14">
        <v>40</v>
      </c>
      <c r="L14">
        <f>6.2*(SIN((24-K14)*PI()/180))</f>
        <v>-1.7089516060653949</v>
      </c>
      <c r="M14">
        <v>820</v>
      </c>
      <c r="N14">
        <f>(((1+100000/($G$2*31500/255))*100000*5/(M14*5/1023))-110000)/1000000</f>
        <v>0.41080720092915207</v>
      </c>
      <c r="P14">
        <f t="shared" si="0"/>
        <v>1.7089516060653949</v>
      </c>
      <c r="Q14">
        <f>(N14+E14+AA14+AG14)/4</f>
        <v>0.41857818213042391</v>
      </c>
      <c r="R14">
        <f>(Q14-$G$5)/$G$5 *100</f>
        <v>-4.8685949703582017</v>
      </c>
      <c r="T14">
        <f t="shared" si="1"/>
        <v>4.0249266862170092</v>
      </c>
      <c r="W14">
        <v>40</v>
      </c>
      <c r="X14">
        <v>40</v>
      </c>
      <c r="Y14">
        <f>6.2*(SIN((24-X14)*PI()/180))</f>
        <v>-1.7089516060653949</v>
      </c>
      <c r="Z14">
        <v>797</v>
      </c>
      <c r="AA14">
        <f>(((1+100000/($G$2*31500/255))*100000*5/(Z14*5/1023))-110000)/1000000</f>
        <v>0.42583676883551408</v>
      </c>
      <c r="AC14">
        <v>40</v>
      </c>
      <c r="AD14">
        <v>40</v>
      </c>
      <c r="AE14">
        <f>6.2*(SIN((24-AD14)*PI()/180))</f>
        <v>-1.7089516060653949</v>
      </c>
      <c r="AF14">
        <v>789</v>
      </c>
      <c r="AG14">
        <f>(((1+100000/($G$2*31500/255))*100000*5/(AF14*5/1023))-110000)/1000000</f>
        <v>0.43126984126984119</v>
      </c>
    </row>
    <row r="15" spans="1:33" x14ac:dyDescent="0.35">
      <c r="A15">
        <v>39</v>
      </c>
      <c r="B15">
        <v>39</v>
      </c>
      <c r="C15">
        <f>6.2*(SIN((24-B15)*PI()/180))</f>
        <v>-1.6046780796356286</v>
      </c>
      <c r="D15">
        <v>831</v>
      </c>
      <c r="E15">
        <f>(((1+100000/($G$2*31500/255))*100000*5/(D15*5/1023))-110000)/1000000</f>
        <v>0.40391324279410917</v>
      </c>
      <c r="J15">
        <v>39</v>
      </c>
      <c r="K15">
        <v>39</v>
      </c>
      <c r="L15">
        <f>6.2*(SIN((24-K15)*PI()/180))</f>
        <v>-1.6046780796356286</v>
      </c>
      <c r="M15">
        <v>818</v>
      </c>
      <c r="N15">
        <f>(((1+100000/($G$2*31500/255))*100000*5/(M15*5/1023))-110000)/1000000</f>
        <v>0.41208056816858762</v>
      </c>
      <c r="P15">
        <f t="shared" si="0"/>
        <v>1.6046780796356286</v>
      </c>
      <c r="Q15">
        <f>(N15+E15+AA15+AG15)/4</f>
        <v>0.41929469540552972</v>
      </c>
      <c r="R15">
        <f>(Q15-$G$5)/$G$5 *100</f>
        <v>-4.7057510441977923</v>
      </c>
      <c r="T15">
        <f t="shared" si="1"/>
        <v>4.029814271749756</v>
      </c>
      <c r="W15">
        <v>39</v>
      </c>
      <c r="X15">
        <v>39</v>
      </c>
      <c r="Y15">
        <f>6.2*(SIN((24-X15)*PI()/180))</f>
        <v>-1.6046780796356286</v>
      </c>
      <c r="Z15">
        <v>793</v>
      </c>
      <c r="AA15">
        <f>(((1+100000/($G$2*31500/255))*100000*5/(Z15*5/1023))-110000)/1000000</f>
        <v>0.42853960247402861</v>
      </c>
      <c r="AC15">
        <v>39</v>
      </c>
      <c r="AD15">
        <v>39</v>
      </c>
      <c r="AE15">
        <f>6.2*(SIN((24-AD15)*PI()/180))</f>
        <v>-1.6046780796356286</v>
      </c>
      <c r="AF15">
        <v>787</v>
      </c>
      <c r="AG15">
        <f>(((1+100000/($G$2*31500/255))*100000*5/(AF15*5/1023))-110000)/1000000</f>
        <v>0.43264536818539351</v>
      </c>
    </row>
    <row r="16" spans="1:33" x14ac:dyDescent="0.35">
      <c r="A16">
        <v>38</v>
      </c>
      <c r="B16">
        <v>38</v>
      </c>
      <c r="C16">
        <f>6.2*(SIN((24-B16)*PI()/180))</f>
        <v>-1.4999157527179399</v>
      </c>
      <c r="D16">
        <v>824</v>
      </c>
      <c r="E16">
        <f>(((1+100000/($G$2*31500/255))*100000*5/(D16*5/1023))-110000)/1000000</f>
        <v>0.40827901063337951</v>
      </c>
      <c r="J16">
        <v>38</v>
      </c>
      <c r="K16">
        <v>38</v>
      </c>
      <c r="L16">
        <f>6.2*(SIN((24-K16)*PI()/180))</f>
        <v>-1.4999157527179399</v>
      </c>
      <c r="M16">
        <v>820</v>
      </c>
      <c r="N16">
        <f>(((1+100000/($G$2*31500/255))*100000*5/(M16*5/1023))-110000)/1000000</f>
        <v>0.41080720092915207</v>
      </c>
      <c r="P16">
        <f t="shared" si="0"/>
        <v>1.4999157527179399</v>
      </c>
      <c r="Q16">
        <f>(N16+E16+AA16+AG16)/4</f>
        <v>0.42144119019805765</v>
      </c>
      <c r="R16">
        <f>(Q16-$G$5)/$G$5 *100</f>
        <v>-4.217911318623262</v>
      </c>
      <c r="T16">
        <f t="shared" si="1"/>
        <v>4.0175953079178885</v>
      </c>
      <c r="W16">
        <v>38</v>
      </c>
      <c r="X16">
        <v>38</v>
      </c>
      <c r="Y16">
        <f>6.2*(SIN((24-X16)*PI()/180))</f>
        <v>-1.4999157527179399</v>
      </c>
      <c r="Z16">
        <v>788</v>
      </c>
      <c r="AA16">
        <f>(((1+100000/($G$2*31500/255))*100000*5/(Z16*5/1023))-110000)/1000000</f>
        <v>0.43195673193135115</v>
      </c>
      <c r="AC16">
        <v>38</v>
      </c>
      <c r="AD16">
        <v>38</v>
      </c>
      <c r="AE16">
        <f>6.2*(SIN((24-AD16)*PI()/180))</f>
        <v>-1.4999157527179399</v>
      </c>
      <c r="AF16">
        <v>784</v>
      </c>
      <c r="AG16">
        <f>(((1+100000/($G$2*31500/255))*100000*5/(AF16*5/1023))-110000)/1000000</f>
        <v>0.4347218172983478</v>
      </c>
    </row>
    <row r="17" spans="1:33" x14ac:dyDescent="0.35">
      <c r="A17">
        <v>37</v>
      </c>
      <c r="B17">
        <v>37</v>
      </c>
      <c r="C17">
        <f>6.2*(SIN((24-B17)*PI()/180))</f>
        <v>-1.394696536931963</v>
      </c>
      <c r="D17">
        <v>831</v>
      </c>
      <c r="E17">
        <f>(((1+100000/($G$2*31500/255))*100000*5/(D17*5/1023))-110000)/1000000</f>
        <v>0.40391324279410917</v>
      </c>
      <c r="J17">
        <v>37</v>
      </c>
      <c r="K17">
        <v>37</v>
      </c>
      <c r="L17">
        <f>6.2*(SIN((24-K17)*PI()/180))</f>
        <v>-1.394696536931963</v>
      </c>
      <c r="M17">
        <v>822</v>
      </c>
      <c r="N17">
        <f>(((1+100000/($G$2*31500/255))*100000*5/(M17*5/1023))-110000)/1000000</f>
        <v>0.40954003012397161</v>
      </c>
      <c r="P17">
        <f t="shared" si="0"/>
        <v>1.394696536931963</v>
      </c>
      <c r="Q17">
        <f>(N17+E17+AA17+AG17)/4</f>
        <v>0.41952696077958257</v>
      </c>
      <c r="R17">
        <f>(Q17-$G$5)/$G$5 *100</f>
        <v>-4.6529634591857798</v>
      </c>
      <c r="T17">
        <f t="shared" si="1"/>
        <v>4.0395894428152497</v>
      </c>
      <c r="W17">
        <v>37</v>
      </c>
      <c r="X17">
        <v>37</v>
      </c>
      <c r="Y17">
        <f>6.2*(SIN((24-X17)*PI()/180))</f>
        <v>-1.394696536931963</v>
      </c>
      <c r="Z17">
        <v>793</v>
      </c>
      <c r="AA17">
        <f>(((1+100000/($G$2*31500/255))*100000*5/(Z17*5/1023))-110000)/1000000</f>
        <v>0.42853960247402861</v>
      </c>
      <c r="AC17">
        <v>37</v>
      </c>
      <c r="AD17">
        <v>37</v>
      </c>
      <c r="AE17">
        <f>6.2*(SIN((24-AD17)*PI()/180))</f>
        <v>-1.394696536931963</v>
      </c>
      <c r="AF17">
        <v>782</v>
      </c>
      <c r="AG17">
        <f>(((1+100000/($G$2*31500/255))*100000*5/(AF17*5/1023))-110000)/1000000</f>
        <v>0.43611496772622083</v>
      </c>
    </row>
    <row r="18" spans="1:33" x14ac:dyDescent="0.35">
      <c r="A18">
        <v>36</v>
      </c>
      <c r="B18">
        <v>36</v>
      </c>
      <c r="C18">
        <f>6.2*(SIN((24-B18)*PI()/180))</f>
        <v>-1.2890524830701078</v>
      </c>
      <c r="D18">
        <v>838</v>
      </c>
      <c r="E18">
        <f>(((1+100000/($G$2*31500/255))*100000*5/(D18*5/1023))-110000)/1000000</f>
        <v>0.39962041141038751</v>
      </c>
      <c r="J18">
        <v>36</v>
      </c>
      <c r="K18">
        <v>36</v>
      </c>
      <c r="L18">
        <f>6.2*(SIN((24-K18)*PI()/180))</f>
        <v>-1.2890524830701078</v>
      </c>
      <c r="M18">
        <v>826</v>
      </c>
      <c r="N18">
        <f>(((1+100000/($G$2*31500/255))*100000*5/(M18*5/1023))-110000)/1000000</f>
        <v>0.40702409777470305</v>
      </c>
      <c r="P18">
        <f t="shared" si="0"/>
        <v>1.2890524830701078</v>
      </c>
      <c r="Q18">
        <f>(N18+E18+AA18+AG18)/4</f>
        <v>0.41992563887488998</v>
      </c>
      <c r="R18">
        <f>(Q18-$G$5)/$G$5 *100</f>
        <v>-4.5623548011613675</v>
      </c>
      <c r="T18">
        <f t="shared" si="1"/>
        <v>4.0664711632453567</v>
      </c>
      <c r="W18">
        <v>36</v>
      </c>
      <c r="X18">
        <v>36</v>
      </c>
      <c r="Y18">
        <f>6.2*(SIN((24-X18)*PI()/180))</f>
        <v>-1.2890524830701078</v>
      </c>
      <c r="Z18">
        <v>790</v>
      </c>
      <c r="AA18">
        <f>(((1+100000/($G$2*31500/255))*100000*5/(Z18*5/1023))-110000)/1000000</f>
        <v>0.43058468957203128</v>
      </c>
      <c r="AC18">
        <v>36</v>
      </c>
      <c r="AD18">
        <v>36</v>
      </c>
      <c r="AE18">
        <f>6.2*(SIN((24-AD18)*PI()/180))</f>
        <v>-1.2890524830701078</v>
      </c>
      <c r="AF18">
        <v>773</v>
      </c>
      <c r="AG18">
        <f>(((1+100000/($G$2*31500/255))*100000*5/(AF18*5/1023))-110000)/1000000</f>
        <v>0.44247335674243815</v>
      </c>
    </row>
    <row r="19" spans="1:33" x14ac:dyDescent="0.35">
      <c r="A19">
        <v>35</v>
      </c>
      <c r="B19">
        <v>35</v>
      </c>
      <c r="C19">
        <f>6.2*(SIN((24-B19)*PI()/180))</f>
        <v>-1.1830157713345779</v>
      </c>
      <c r="D19">
        <v>837</v>
      </c>
      <c r="E19">
        <f>(((1+100000/($G$2*31500/255))*100000*5/(D19*5/1023))-110000)/1000000</f>
        <v>0.40022927689594351</v>
      </c>
      <c r="J19">
        <v>35</v>
      </c>
      <c r="K19">
        <v>35</v>
      </c>
      <c r="L19">
        <f>6.2*(SIN((24-K19)*PI()/180))</f>
        <v>-1.1830157713345779</v>
      </c>
      <c r="M19">
        <v>827</v>
      </c>
      <c r="N19">
        <f>(((1+100000/($G$2*31500/255))*100000*5/(M19*5/1023))-110000)/1000000</f>
        <v>0.40639891748718832</v>
      </c>
      <c r="P19">
        <f t="shared" si="0"/>
        <v>1.1830157713345779</v>
      </c>
      <c r="Q19">
        <f>(N19+E19+AA19+AG19)/4</f>
        <v>0.42166241334248233</v>
      </c>
      <c r="R19">
        <f>(Q19-$G$5)/$G$5 *100</f>
        <v>-4.1676333312540157</v>
      </c>
      <c r="T19">
        <f t="shared" si="1"/>
        <v>4.0664711632453567</v>
      </c>
      <c r="W19">
        <v>35</v>
      </c>
      <c r="X19">
        <v>35</v>
      </c>
      <c r="Y19">
        <f>6.2*(SIN((24-X19)*PI()/180))</f>
        <v>-1.1830157713345779</v>
      </c>
      <c r="Z19">
        <v>782</v>
      </c>
      <c r="AA19">
        <f>(((1+100000/($G$2*31500/255))*100000*5/(Z19*5/1023))-110000)/1000000</f>
        <v>0.43611496772622083</v>
      </c>
      <c r="AC19">
        <v>35</v>
      </c>
      <c r="AD19">
        <v>35</v>
      </c>
      <c r="AE19">
        <f>6.2*(SIN((24-AD19)*PI()/180))</f>
        <v>-1.1830157713345779</v>
      </c>
      <c r="AF19">
        <v>771</v>
      </c>
      <c r="AG19">
        <f>(((1+100000/($G$2*31500/255))*100000*5/(AF19*5/1023))-110000)/1000000</f>
        <v>0.44390649126057674</v>
      </c>
    </row>
    <row r="20" spans="1:33" x14ac:dyDescent="0.35">
      <c r="A20">
        <v>34</v>
      </c>
      <c r="B20">
        <v>34</v>
      </c>
      <c r="C20">
        <f>6.2*(SIN((24-B20)*PI()/180))</f>
        <v>-1.0766187015349682</v>
      </c>
      <c r="D20">
        <v>840</v>
      </c>
      <c r="E20">
        <f>(((1+100000/($G$2*31500/255))*100000*5/(D20*5/1023))-110000)/1000000</f>
        <v>0.39840702947845796</v>
      </c>
      <c r="J20">
        <v>34</v>
      </c>
      <c r="K20">
        <v>34</v>
      </c>
      <c r="L20">
        <f>6.2*(SIN((24-K20)*PI()/180))</f>
        <v>-1.0766187015349682</v>
      </c>
      <c r="M20">
        <v>829</v>
      </c>
      <c r="N20">
        <f>(((1+100000/($G$2*31500/255))*100000*5/(M20*5/1023))-110000)/1000000</f>
        <v>0.40515308173933012</v>
      </c>
      <c r="P20">
        <f t="shared" si="0"/>
        <v>1.0766187015349682</v>
      </c>
      <c r="Q20">
        <f>(N20+E20+AA20+AG20)/4</f>
        <v>0.42305672784306542</v>
      </c>
      <c r="R20">
        <f>(Q20-$G$5)/$G$5 *100</f>
        <v>-3.8507436720305876</v>
      </c>
      <c r="T20">
        <f t="shared" si="1"/>
        <v>4.0786901270772242</v>
      </c>
      <c r="W20">
        <v>34</v>
      </c>
      <c r="X20">
        <v>34</v>
      </c>
      <c r="Y20">
        <f>6.2*(SIN((24-X20)*PI()/180))</f>
        <v>-1.0766187015349682</v>
      </c>
      <c r="Z20">
        <v>779</v>
      </c>
      <c r="AA20">
        <f>(((1+100000/($G$2*31500/255))*100000*5/(Z20*5/1023))-110000)/1000000</f>
        <v>0.43821810624121271</v>
      </c>
      <c r="AC20">
        <v>34</v>
      </c>
      <c r="AD20">
        <v>34</v>
      </c>
      <c r="AE20">
        <f>6.2*(SIN((24-AD20)*PI()/180))</f>
        <v>-1.0766187015349682</v>
      </c>
      <c r="AF20">
        <v>762</v>
      </c>
      <c r="AG20">
        <f>(((1+100000/($G$2*31500/255))*100000*5/(AF20*5/1023))-110000)/1000000</f>
        <v>0.45044869391326081</v>
      </c>
    </row>
    <row r="21" spans="1:33" x14ac:dyDescent="0.35">
      <c r="A21">
        <v>33</v>
      </c>
      <c r="B21">
        <v>33</v>
      </c>
      <c r="C21">
        <f>6.2*(SIN((24-B21)*PI()/180))</f>
        <v>-0.96989368324943137</v>
      </c>
      <c r="D21">
        <v>842</v>
      </c>
      <c r="E21">
        <f>(((1+100000/($G$2*31500/255))*100000*5/(D21*5/1023))-110000)/1000000</f>
        <v>0.39719941183124075</v>
      </c>
      <c r="J21">
        <v>33</v>
      </c>
      <c r="K21">
        <v>33</v>
      </c>
      <c r="L21">
        <f>6.2*(SIN((24-K21)*PI()/180))</f>
        <v>-0.96989368324943137</v>
      </c>
      <c r="M21">
        <v>835</v>
      </c>
      <c r="N21">
        <f>(((1+100000/($G$2*31500/255))*100000*5/(M21*5/1023))-110000)/1000000</f>
        <v>0.40145138294838889</v>
      </c>
      <c r="P21">
        <f t="shared" si="0"/>
        <v>0.96989368324943137</v>
      </c>
      <c r="Q21">
        <f>(N21+E21+AA21+AG21)/4</f>
        <v>0.42147005454715181</v>
      </c>
      <c r="R21">
        <f>(Q21-$G$5)/$G$5 *100</f>
        <v>-4.2113512392836814</v>
      </c>
      <c r="T21">
        <f t="shared" si="1"/>
        <v>4.0982404692082115</v>
      </c>
      <c r="W21">
        <v>33</v>
      </c>
      <c r="X21">
        <v>33</v>
      </c>
      <c r="Y21">
        <f>6.2*(SIN((24-X21)*PI()/180))</f>
        <v>-0.96989368324943137</v>
      </c>
      <c r="Z21">
        <v>780</v>
      </c>
      <c r="AA21">
        <f>(((1+100000/($G$2*31500/255))*100000*5/(Z21*5/1023))-110000)/1000000</f>
        <v>0.43751526251526235</v>
      </c>
      <c r="AC21">
        <v>33</v>
      </c>
      <c r="AD21">
        <v>33</v>
      </c>
      <c r="AE21">
        <f>6.2*(SIN((24-AD21)*PI()/180))</f>
        <v>-0.96989368324943137</v>
      </c>
      <c r="AF21">
        <v>763</v>
      </c>
      <c r="AG21">
        <f>(((1+100000/($G$2*31500/255))*100000*5/(AF21*5/1023))-110000)/1000000</f>
        <v>0.44971416089371524</v>
      </c>
    </row>
    <row r="22" spans="1:33" x14ac:dyDescent="0.35">
      <c r="A22">
        <v>32</v>
      </c>
      <c r="B22">
        <v>32</v>
      </c>
      <c r="C22">
        <f>6.2*(SIN((24-B22)*PI()/180))</f>
        <v>-0.86287322595240579</v>
      </c>
      <c r="D22">
        <v>842</v>
      </c>
      <c r="E22">
        <f>(((1+100000/($G$2*31500/255))*100000*5/(D22*5/1023))-110000)/1000000</f>
        <v>0.39719941183124075</v>
      </c>
      <c r="J22">
        <v>32</v>
      </c>
      <c r="K22">
        <v>32</v>
      </c>
      <c r="L22">
        <f>6.2*(SIN((24-K22)*PI()/180))</f>
        <v>-0.86287322595240579</v>
      </c>
      <c r="M22">
        <v>831</v>
      </c>
      <c r="N22">
        <f>(((1+100000/($G$2*31500/255))*100000*5/(M22*5/1023))-110000)/1000000</f>
        <v>0.40391324279410917</v>
      </c>
      <c r="P22">
        <f t="shared" si="0"/>
        <v>0.86287322595240579</v>
      </c>
      <c r="Q22">
        <f>(N22+E22+AA22+AG22)/4</f>
        <v>0.4242413891432732</v>
      </c>
      <c r="R22">
        <f>(Q22-$G$5)/$G$5 *100</f>
        <v>-3.581502467437911</v>
      </c>
      <c r="T22">
        <f t="shared" si="1"/>
        <v>4.0884652981427179</v>
      </c>
      <c r="W22">
        <v>32</v>
      </c>
      <c r="X22">
        <v>32</v>
      </c>
      <c r="Y22">
        <f>6.2*(SIN((24-X22)*PI()/180))</f>
        <v>-0.86287322595240579</v>
      </c>
      <c r="Z22">
        <v>772</v>
      </c>
      <c r="AA22">
        <f>(((1+100000/($G$2*31500/255))*100000*5/(Z22*5/1023))-110000)/1000000</f>
        <v>0.44318899580557597</v>
      </c>
      <c r="AC22">
        <v>32</v>
      </c>
      <c r="AD22">
        <v>32</v>
      </c>
      <c r="AE22">
        <f>6.2*(SIN((24-AD22)*PI()/180))</f>
        <v>-0.86287322595240579</v>
      </c>
      <c r="AF22">
        <v>759</v>
      </c>
      <c r="AG22">
        <f>(((1+100000/($G$2*31500/255))*100000*5/(AF22*5/1023))-110000)/1000000</f>
        <v>0.45266390614216695</v>
      </c>
    </row>
    <row r="23" spans="1:33" x14ac:dyDescent="0.35">
      <c r="A23">
        <v>31</v>
      </c>
      <c r="B23">
        <v>31</v>
      </c>
      <c r="C23">
        <f>6.2*(SIN((24-B23)*PI()/180))</f>
        <v>-0.75558992911191436</v>
      </c>
      <c r="D23">
        <v>847</v>
      </c>
      <c r="E23">
        <f>(((1+100000/($G$2*31500/255))*100000*5/(D23*5/1023))-110000)/1000000</f>
        <v>0.39420531849103269</v>
      </c>
      <c r="J23">
        <v>31</v>
      </c>
      <c r="K23">
        <v>31</v>
      </c>
      <c r="L23">
        <f>6.2*(SIN((24-K23)*PI()/180))</f>
        <v>-0.75558992911191436</v>
      </c>
      <c r="M23">
        <v>836</v>
      </c>
      <c r="N23">
        <f>(((1+100000/($G$2*31500/255))*100000*5/(M23*5/1023))-110000)/1000000</f>
        <v>0.40083959899749366</v>
      </c>
      <c r="P23">
        <f t="shared" si="0"/>
        <v>0.75558992911191436</v>
      </c>
      <c r="Q23">
        <f>(N23+E23+AA23+AG23)/4</f>
        <v>0.42367648836566241</v>
      </c>
      <c r="R23">
        <f>(Q23-$G$5)/$G$5 *100</f>
        <v>-3.7098890078039988</v>
      </c>
      <c r="T23">
        <f t="shared" si="1"/>
        <v>4.112903225806452</v>
      </c>
      <c r="W23">
        <v>31</v>
      </c>
      <c r="X23">
        <v>31</v>
      </c>
      <c r="Y23">
        <f>6.2*(SIN((24-X23)*PI()/180))</f>
        <v>-0.75558992911191436</v>
      </c>
      <c r="Z23">
        <v>774</v>
      </c>
      <c r="AA23">
        <f>(((1+100000/($G$2*31500/255))*100000*5/(Z23*5/1023))-110000)/1000000</f>
        <v>0.44175956687584589</v>
      </c>
      <c r="AC23">
        <v>31</v>
      </c>
      <c r="AD23">
        <v>31</v>
      </c>
      <c r="AE23">
        <f>6.2*(SIN((24-AD23)*PI()/180))</f>
        <v>-0.75558992911191436</v>
      </c>
      <c r="AF23">
        <v>752</v>
      </c>
      <c r="AG23">
        <f>(((1+100000/($G$2*31500/255))*100000*5/(AF23*5/1023))-110000)/1000000</f>
        <v>0.4579014690982775</v>
      </c>
    </row>
    <row r="24" spans="1:33" x14ac:dyDescent="0.35">
      <c r="A24">
        <v>30</v>
      </c>
      <c r="B24">
        <v>30</v>
      </c>
      <c r="C24">
        <f>6.2*(SIN((24-B24)*PI()/180))</f>
        <v>-0.64807647225945142</v>
      </c>
      <c r="D24">
        <v>848</v>
      </c>
      <c r="E24">
        <f>(((1+100000/($G$2*31500/255))*100000*5/(D24*5/1023))-110000)/1000000</f>
        <v>0.39361073674752911</v>
      </c>
      <c r="J24">
        <v>30</v>
      </c>
      <c r="K24">
        <v>30</v>
      </c>
      <c r="L24">
        <f>6.2*(SIN((24-K24)*PI()/180))</f>
        <v>-0.64807647225945142</v>
      </c>
      <c r="M24">
        <v>838</v>
      </c>
      <c r="N24">
        <f>(((1+100000/($G$2*31500/255))*100000*5/(M24*5/1023))-110000)/1000000</f>
        <v>0.39962041141038751</v>
      </c>
      <c r="P24">
        <f t="shared" si="0"/>
        <v>0.64807647225945142</v>
      </c>
      <c r="Q24">
        <f>(N24+E24+AA24+AG24)/4</f>
        <v>0.42505992800003001</v>
      </c>
      <c r="R24">
        <f>(Q24-$G$5)/$G$5 *100</f>
        <v>-3.3954709090840898</v>
      </c>
      <c r="T24">
        <f t="shared" si="1"/>
        <v>4.1202346041055717</v>
      </c>
      <c r="W24">
        <v>30</v>
      </c>
      <c r="X24">
        <v>30</v>
      </c>
      <c r="Y24">
        <f>6.2*(SIN((24-X24)*PI()/180))</f>
        <v>-0.64807647225945142</v>
      </c>
      <c r="Z24">
        <v>768</v>
      </c>
      <c r="AA24">
        <f>(((1+100000/($G$2*31500/255))*100000*5/(Z24*5/1023))-110000)/1000000</f>
        <v>0.44607018849206342</v>
      </c>
      <c r="AC24">
        <v>30</v>
      </c>
      <c r="AD24">
        <v>30</v>
      </c>
      <c r="AE24">
        <f>6.2*(SIN((24-AD24)*PI()/180))</f>
        <v>-0.64807647225945142</v>
      </c>
      <c r="AF24">
        <v>748</v>
      </c>
      <c r="AG24">
        <f>(((1+100000/($G$2*31500/255))*100000*5/(AF24*5/1023))-110000)/1000000</f>
        <v>0.46093837535014004</v>
      </c>
    </row>
    <row r="25" spans="1:33" x14ac:dyDescent="0.35">
      <c r="A25">
        <v>29</v>
      </c>
      <c r="B25">
        <v>29</v>
      </c>
      <c r="C25">
        <f>6.2*(SIN((24-B25)*PI()/180))</f>
        <v>-0.54036560503548059</v>
      </c>
      <c r="D25">
        <v>852</v>
      </c>
      <c r="E25">
        <f>(((1+100000/($G$2*31500/255))*100000*5/(D25*5/1023))-110000)/1000000</f>
        <v>0.39124636709143745</v>
      </c>
      <c r="J25">
        <v>29</v>
      </c>
      <c r="K25">
        <v>29</v>
      </c>
      <c r="L25">
        <f>6.2*(SIN((24-K25)*PI()/180))</f>
        <v>-0.54036560503548059</v>
      </c>
      <c r="M25">
        <v>842</v>
      </c>
      <c r="N25">
        <f>(((1+100000/($G$2*31500/255))*100000*5/(M25*5/1023))-110000)/1000000</f>
        <v>0.39719941183124075</v>
      </c>
      <c r="P25">
        <f t="shared" si="0"/>
        <v>0.54036560503548059</v>
      </c>
      <c r="Q25">
        <f>(N25+E25+AA25+AG25)/4</f>
        <v>0.42631765548176886</v>
      </c>
      <c r="R25">
        <f>(Q25-$G$5)/$G$5 *100</f>
        <v>-3.1096237541434402</v>
      </c>
      <c r="T25">
        <f t="shared" si="1"/>
        <v>4.139784946236559</v>
      </c>
      <c r="W25">
        <v>29</v>
      </c>
      <c r="X25">
        <v>29</v>
      </c>
      <c r="Y25">
        <f>6.2*(SIN((24-X25)*PI()/180))</f>
        <v>-0.54036560503548059</v>
      </c>
      <c r="Z25">
        <v>763</v>
      </c>
      <c r="AA25">
        <f>(((1+100000/($G$2*31500/255))*100000*5/(Z25*5/1023))-110000)/1000000</f>
        <v>0.44971416089371524</v>
      </c>
      <c r="AC25">
        <v>29</v>
      </c>
      <c r="AD25">
        <v>29</v>
      </c>
      <c r="AE25">
        <f>6.2*(SIN((24-AD25)*PI()/180))</f>
        <v>-0.54036560503548059</v>
      </c>
      <c r="AF25">
        <v>740</v>
      </c>
      <c r="AG25">
        <f>(((1+100000/($G$2*31500/255))*100000*5/(AF25*5/1023))-110000)/1000000</f>
        <v>0.46711068211068202</v>
      </c>
    </row>
    <row r="26" spans="1:33" x14ac:dyDescent="0.35">
      <c r="A26">
        <v>28</v>
      </c>
      <c r="B26">
        <v>28</v>
      </c>
      <c r="C26">
        <f>6.2*(SIN((24-B26)*PI()/180))</f>
        <v>-0.43249013721357688</v>
      </c>
      <c r="D26">
        <v>854</v>
      </c>
      <c r="E26">
        <f>(((1+100000/($G$2*31500/255))*100000*5/(D26*5/1023))-110000)/1000000</f>
        <v>0.390072488011598</v>
      </c>
      <c r="J26">
        <v>28</v>
      </c>
      <c r="K26">
        <v>28</v>
      </c>
      <c r="L26">
        <f>6.2*(SIN((24-K26)*PI()/180))</f>
        <v>-0.43249013721357688</v>
      </c>
      <c r="M26">
        <v>840</v>
      </c>
      <c r="N26">
        <f>(((1+100000/($G$2*31500/255))*100000*5/(M26*5/1023))-110000)/1000000</f>
        <v>0.39840702947845796</v>
      </c>
      <c r="P26">
        <f t="shared" si="0"/>
        <v>0.43249013721357688</v>
      </c>
      <c r="Q26">
        <f>(N26+E26+AA26+AG26)/4</f>
        <v>0.43021738109286906</v>
      </c>
      <c r="R26">
        <f>(Q26-$G$5)/$G$5 *100</f>
        <v>-2.223322478893397</v>
      </c>
      <c r="T26">
        <f t="shared" si="1"/>
        <v>4.139784946236559</v>
      </c>
      <c r="W26">
        <v>28</v>
      </c>
      <c r="X26">
        <v>28</v>
      </c>
      <c r="Y26">
        <f>6.2*(SIN((24-X26)*PI()/180))</f>
        <v>-0.43249013721357688</v>
      </c>
      <c r="Z26">
        <v>757</v>
      </c>
      <c r="AA26">
        <f>(((1+100000/($G$2*31500/255))*100000*5/(Z26*5/1023))-110000)/1000000</f>
        <v>0.45415046864188208</v>
      </c>
      <c r="AC26">
        <v>28</v>
      </c>
      <c r="AD26">
        <v>28</v>
      </c>
      <c r="AE26">
        <f>6.2*(SIN((24-AD26)*PI()/180))</f>
        <v>-0.43249013721357688</v>
      </c>
      <c r="AF26">
        <v>726</v>
      </c>
      <c r="AG26">
        <f>(((1+100000/($G$2*31500/255))*100000*5/(AF26*5/1023))-110000)/1000000</f>
        <v>0.47823953823953819</v>
      </c>
    </row>
    <row r="27" spans="1:33" x14ac:dyDescent="0.35">
      <c r="A27">
        <v>27</v>
      </c>
      <c r="B27">
        <v>27</v>
      </c>
      <c r="C27">
        <f>6.2*(SIN((24-B27)*PI()/180))</f>
        <v>-0.32448292870625173</v>
      </c>
      <c r="D27">
        <v>856</v>
      </c>
      <c r="E27">
        <f>(((1+100000/($G$2*31500/255))*100000*5/(D27*5/1023))-110000)/1000000</f>
        <v>0.38890409434801954</v>
      </c>
      <c r="J27">
        <v>27</v>
      </c>
      <c r="K27">
        <v>27</v>
      </c>
      <c r="L27">
        <f>6.2*(SIN((24-K27)*PI()/180))</f>
        <v>-0.32448292870625173</v>
      </c>
      <c r="M27">
        <v>843</v>
      </c>
      <c r="N27">
        <f>(((1+100000/($G$2*31500/255))*100000*5/(M27*5/1023))-110000)/1000000</f>
        <v>0.39659775179348128</v>
      </c>
      <c r="P27">
        <f t="shared" si="0"/>
        <v>0.32448292870625173</v>
      </c>
      <c r="Q27">
        <f>(N27+E27+AA27+AG27)/4</f>
        <v>0.4300341208836897</v>
      </c>
      <c r="R27">
        <f>(Q27-$G$5)/$G$5 *100</f>
        <v>-2.2649725264341605</v>
      </c>
      <c r="T27">
        <f t="shared" si="1"/>
        <v>4.1520039100684265</v>
      </c>
      <c r="W27">
        <v>27</v>
      </c>
      <c r="X27">
        <v>27</v>
      </c>
      <c r="Y27">
        <f>6.2*(SIN((24-X27)*PI()/180))</f>
        <v>-0.32448292870625173</v>
      </c>
      <c r="Z27">
        <v>754</v>
      </c>
      <c r="AA27">
        <f>(((1+100000/($G$2*31500/255))*100000*5/(Z27*5/1023))-110000)/1000000</f>
        <v>0.45639509915371973</v>
      </c>
      <c r="AC27">
        <v>27</v>
      </c>
      <c r="AD27">
        <v>27</v>
      </c>
      <c r="AE27">
        <f>6.2*(SIN((24-AD27)*PI()/180))</f>
        <v>-0.32448292870625173</v>
      </c>
      <c r="AF27">
        <v>726</v>
      </c>
      <c r="AG27">
        <f>(((1+100000/($G$2*31500/255))*100000*5/(AF27*5/1023))-110000)/1000000</f>
        <v>0.47823953823953819</v>
      </c>
    </row>
    <row r="28" spans="1:33" x14ac:dyDescent="0.35">
      <c r="A28">
        <v>26</v>
      </c>
      <c r="B28">
        <v>26</v>
      </c>
      <c r="C28">
        <f>6.2*(SIN((24-B28)*PI()/180))</f>
        <v>-0.21637687955550602</v>
      </c>
      <c r="D28">
        <v>858</v>
      </c>
      <c r="E28">
        <f>(((1+100000/($G$2*31500/255))*100000*5/(D28*5/1023))-110000)/1000000</f>
        <v>0.38774114774114765</v>
      </c>
      <c r="J28">
        <v>26</v>
      </c>
      <c r="K28">
        <v>26</v>
      </c>
      <c r="L28">
        <f>6.2*(SIN((24-K28)*PI()/180))</f>
        <v>-0.21637687955550602</v>
      </c>
      <c r="M28">
        <v>847</v>
      </c>
      <c r="N28">
        <f>(((1+100000/($G$2*31500/255))*100000*5/(M28*5/1023))-110000)/1000000</f>
        <v>0.39420531849103269</v>
      </c>
      <c r="P28">
        <f t="shared" si="0"/>
        <v>0.21637687955550602</v>
      </c>
      <c r="Q28">
        <f>(N28+E28+AA28+AG28)/4</f>
        <v>0.43344972744203542</v>
      </c>
      <c r="R28">
        <f>(Q28-$G$5)/$G$5 *100</f>
        <v>-1.4886983086283152</v>
      </c>
      <c r="T28">
        <f t="shared" si="1"/>
        <v>4.166666666666667</v>
      </c>
      <c r="W28">
        <v>26</v>
      </c>
      <c r="X28">
        <v>26</v>
      </c>
      <c r="Y28">
        <f>6.2*(SIN((24-X28)*PI()/180))</f>
        <v>-0.21637687955550602</v>
      </c>
      <c r="Z28">
        <v>751</v>
      </c>
      <c r="AA28">
        <f>(((1+100000/($G$2*31500/255))*100000*5/(Z28*5/1023))-110000)/1000000</f>
        <v>0.45865766279880782</v>
      </c>
      <c r="AC28">
        <v>26</v>
      </c>
      <c r="AD28">
        <v>26</v>
      </c>
      <c r="AE28">
        <f>6.2*(SIN((24-AD28)*PI()/180))</f>
        <v>-0.21637687955550602</v>
      </c>
      <c r="AF28">
        <v>708</v>
      </c>
      <c r="AG28">
        <f>(((1+100000/($G$2*31500/255))*100000*5/(AF28*5/1023))-110000)/1000000</f>
        <v>0.4931947807371535</v>
      </c>
    </row>
    <row r="29" spans="1:33" x14ac:dyDescent="0.35">
      <c r="A29">
        <v>25</v>
      </c>
      <c r="B29">
        <v>25</v>
      </c>
      <c r="C29">
        <f>6.2*(SIN((24-B29)*PI()/180))</f>
        <v>-0.10820491991115777</v>
      </c>
      <c r="D29">
        <v>863</v>
      </c>
      <c r="E29">
        <f>(((1+100000/($G$2*31500/255))*100000*5/(D29*5/1023))-110000)/1000000</f>
        <v>0.38485736357115263</v>
      </c>
      <c r="J29">
        <v>25</v>
      </c>
      <c r="K29">
        <v>25</v>
      </c>
      <c r="L29">
        <f>6.2*(SIN((24-K29)*PI()/180))</f>
        <v>-0.10820491991115777</v>
      </c>
      <c r="M29">
        <v>849</v>
      </c>
      <c r="N29">
        <f>(((1+100000/($G$2*31500/255))*100000*5/(M29*5/1023))-110000)/1000000</f>
        <v>0.39301755566773228</v>
      </c>
      <c r="P29">
        <f t="shared" si="0"/>
        <v>0.10820491991115777</v>
      </c>
      <c r="Q29">
        <f>(N29+E29+AA29+AG29)/4</f>
        <v>0.43561763247178176</v>
      </c>
      <c r="R29">
        <f>(Q29-$G$5)/$G$5 *100</f>
        <v>-0.9959926200496011</v>
      </c>
      <c r="T29">
        <f t="shared" si="1"/>
        <v>4.1837732160312804</v>
      </c>
      <c r="W29">
        <v>25</v>
      </c>
      <c r="X29">
        <v>25</v>
      </c>
      <c r="Y29">
        <f>6.2*(SIN((24-X29)*PI()/180))</f>
        <v>-0.10820491991115777</v>
      </c>
      <c r="Z29">
        <v>740</v>
      </c>
      <c r="AA29">
        <f>(((1+100000/($G$2*31500/255))*100000*5/(Z29*5/1023))-110000)/1000000</f>
        <v>0.46711068211068202</v>
      </c>
      <c r="AC29">
        <v>25</v>
      </c>
      <c r="AD29">
        <v>25</v>
      </c>
      <c r="AE29">
        <f>6.2*(SIN((24-AD29)*PI()/180))</f>
        <v>-0.10820491991115777</v>
      </c>
      <c r="AF29">
        <v>703</v>
      </c>
      <c r="AG29">
        <f>(((1+100000/($G$2*31500/255))*100000*5/(AF29*5/1023))-110000)/1000000</f>
        <v>0.49748492853756004</v>
      </c>
    </row>
    <row r="30" spans="1:33" x14ac:dyDescent="0.35">
      <c r="A30">
        <v>24</v>
      </c>
      <c r="B30">
        <v>24</v>
      </c>
      <c r="C30">
        <f>6.2*(SIN((24-B30)*PI()/180))</f>
        <v>0</v>
      </c>
      <c r="D30">
        <v>866</v>
      </c>
      <c r="E30">
        <f>(((1+100000/($G$2*31500/255))*100000*5/(D30*5/1023))-110000)/1000000</f>
        <v>0.38314307709226875</v>
      </c>
      <c r="J30">
        <v>24</v>
      </c>
      <c r="K30">
        <v>24</v>
      </c>
      <c r="L30">
        <f>6.2*(SIN((24-K30)*PI()/180))</f>
        <v>0</v>
      </c>
      <c r="M30">
        <v>851</v>
      </c>
      <c r="N30">
        <f>(((1+100000/($G$2*31500/255))*100000*5/(M30*5/1023))-110000)/1000000</f>
        <v>0.39183537574841915</v>
      </c>
      <c r="P30">
        <f t="shared" si="0"/>
        <v>0</v>
      </c>
      <c r="Q30">
        <f>(N30+E30+AA30+AG30)/4</f>
        <v>0.43848703545824458</v>
      </c>
      <c r="R30">
        <f>(Q30-$G$5)/$G$5 *100</f>
        <v>-0.34385557767168723</v>
      </c>
      <c r="T30">
        <f t="shared" si="1"/>
        <v>4.1959921798631479</v>
      </c>
      <c r="W30">
        <v>24</v>
      </c>
      <c r="X30">
        <v>24</v>
      </c>
      <c r="Y30">
        <f>6.2*(SIN((24-X30)*PI()/180))</f>
        <v>0</v>
      </c>
      <c r="Z30">
        <v>734</v>
      </c>
      <c r="AA30">
        <f>(((1+100000/($G$2*31500/255))*100000*5/(Z30*5/1023))-110000)/1000000</f>
        <v>0.47182820812248599</v>
      </c>
      <c r="AC30">
        <v>24</v>
      </c>
      <c r="AD30">
        <v>24</v>
      </c>
      <c r="AE30">
        <f>6.2*(SIN((24-AD30)*PI()/180))</f>
        <v>0</v>
      </c>
      <c r="AF30">
        <v>692</v>
      </c>
      <c r="AG30">
        <f>(((1+100000/($G$2*31500/255))*100000*5/(AF30*5/1023))-110000)/1000000</f>
        <v>0.50714148086980448</v>
      </c>
    </row>
    <row r="31" spans="1:33" x14ac:dyDescent="0.35">
      <c r="A31">
        <v>86</v>
      </c>
      <c r="B31">
        <v>24</v>
      </c>
      <c r="C31">
        <f>6.2*(SIN((24-B31)*PI()/180))</f>
        <v>0</v>
      </c>
      <c r="D31">
        <v>885</v>
      </c>
      <c r="E31">
        <f>(((1+100000/($G$2*31500/255))*100000*5/(D31*5/1023))-110000)/1000000</f>
        <v>0.37255582458972286</v>
      </c>
      <c r="J31">
        <v>86</v>
      </c>
      <c r="K31">
        <v>24</v>
      </c>
      <c r="L31">
        <f>6.2*(SIN((24-K31)*PI()/180))</f>
        <v>0</v>
      </c>
      <c r="M31">
        <v>870</v>
      </c>
      <c r="N31">
        <f>(((1+100000/($G$2*31500/255))*100000*5/(M31*5/1023))-110000)/1000000</f>
        <v>0.38087575259989048</v>
      </c>
      <c r="P31">
        <f t="shared" si="0"/>
        <v>0</v>
      </c>
      <c r="Q31">
        <f>(N31+E31+AA31+AG31)/4</f>
        <v>0.44938768691859909</v>
      </c>
      <c r="R31">
        <f>(Q31-$G$5)/$G$5 *100</f>
        <v>2.133565208772521</v>
      </c>
      <c r="T31">
        <f t="shared" si="1"/>
        <v>4.2888563049853374</v>
      </c>
      <c r="W31">
        <v>86</v>
      </c>
      <c r="X31">
        <v>24</v>
      </c>
      <c r="Y31">
        <f>6.2*(SIN((24-X31)*PI()/180))</f>
        <v>0</v>
      </c>
      <c r="Z31">
        <v>691</v>
      </c>
      <c r="AA31">
        <f>(((1+100000/($G$2*31500/255))*100000*5/(Z31*5/1023))-110000)/1000000</f>
        <v>0.50803459444559285</v>
      </c>
      <c r="AC31">
        <v>86</v>
      </c>
      <c r="AD31">
        <v>24</v>
      </c>
      <c r="AE31">
        <f>6.2*(SIN((24-AD31)*PI()/180))</f>
        <v>0</v>
      </c>
      <c r="AF31">
        <v>661</v>
      </c>
      <c r="AG31">
        <f>(((1+100000/($G$2*31500/255))*100000*5/(AF31*5/1023))-110000)/1000000</f>
        <v>0.53608457603919013</v>
      </c>
    </row>
    <row r="32" spans="1:33" x14ac:dyDescent="0.35">
      <c r="A32">
        <v>23</v>
      </c>
      <c r="B32">
        <v>23</v>
      </c>
      <c r="C32">
        <f>6.2*(SIN((24-B32)*PI()/180))</f>
        <v>0.10820491991115777</v>
      </c>
      <c r="D32">
        <v>868</v>
      </c>
      <c r="E32">
        <f>(((1+100000/($G$2*31500/255))*100000*5/(D32*5/1023))-110000)/1000000</f>
        <v>0.38200680272108839</v>
      </c>
      <c r="J32">
        <v>23</v>
      </c>
      <c r="K32">
        <v>23</v>
      </c>
      <c r="L32">
        <f>6.2*(SIN((24-K32)*PI()/180))</f>
        <v>0.10820491991115777</v>
      </c>
      <c r="M32">
        <v>852</v>
      </c>
      <c r="N32">
        <f>(((1+100000/($G$2*31500/255))*100000*5/(M32*5/1023))-110000)/1000000</f>
        <v>0.39124636709143745</v>
      </c>
      <c r="P32">
        <f t="shared" si="0"/>
        <v>0.10820491991115777</v>
      </c>
      <c r="Q32">
        <f>(N32+E32+AA32+AG32)/4</f>
        <v>0.44083117537833966</v>
      </c>
      <c r="R32">
        <f>(Q32-$G$5)/$G$5 *100</f>
        <v>0.18890349507719426</v>
      </c>
      <c r="T32">
        <f t="shared" si="1"/>
        <v>4.2033235581622677</v>
      </c>
      <c r="W32">
        <v>23</v>
      </c>
      <c r="X32">
        <v>23</v>
      </c>
      <c r="Y32">
        <f>6.2*(SIN((24-X32)*PI()/180))</f>
        <v>0.10820491991115777</v>
      </c>
      <c r="Z32">
        <v>728</v>
      </c>
      <c r="AA32">
        <f>(((1+100000/($G$2*31500/255))*100000*5/(Z32*5/1023))-110000)/1000000</f>
        <v>0.47662349555206696</v>
      </c>
      <c r="AC32">
        <v>23</v>
      </c>
      <c r="AD32">
        <v>23</v>
      </c>
      <c r="AE32">
        <f>6.2*(SIN((24-AD32)*PI()/180))</f>
        <v>0.10820491991115777</v>
      </c>
      <c r="AF32">
        <v>685</v>
      </c>
      <c r="AG32">
        <f>(((1+100000/($G$2*31500/255))*100000*5/(AF32*5/1023))-110000)/1000000</f>
        <v>0.51344803614876589</v>
      </c>
    </row>
    <row r="33" spans="1:33" x14ac:dyDescent="0.35">
      <c r="A33">
        <v>87</v>
      </c>
      <c r="B33">
        <v>23</v>
      </c>
      <c r="C33">
        <f>6.2*(SIN((24-B33)*PI()/180))</f>
        <v>0.10820491991115777</v>
      </c>
      <c r="D33">
        <v>883</v>
      </c>
      <c r="E33">
        <f>(((1+100000/($G$2*31500/255))*100000*5/(D33*5/1023))-110000)/1000000</f>
        <v>0.37364881626489777</v>
      </c>
      <c r="J33">
        <v>87</v>
      </c>
      <c r="K33">
        <v>23</v>
      </c>
      <c r="L33">
        <f>6.2*(SIN((24-K33)*PI()/180))</f>
        <v>0.10820491991115777</v>
      </c>
      <c r="M33">
        <v>869</v>
      </c>
      <c r="N33">
        <f>(((1+100000/($G$2*31500/255))*100000*5/(M33*5/1023))-110000)/1000000</f>
        <v>0.38144062688366481</v>
      </c>
      <c r="P33">
        <f t="shared" si="0"/>
        <v>0.10820491991115777</v>
      </c>
      <c r="Q33">
        <f>(N33+E33+AA33+AG33)/4</f>
        <v>0.45268058661138055</v>
      </c>
      <c r="R33">
        <f>(Q33-$G$5)/$G$5 *100</f>
        <v>2.8819515025864888</v>
      </c>
      <c r="T33">
        <f t="shared" si="1"/>
        <v>4.2815249266862168</v>
      </c>
      <c r="W33">
        <v>87</v>
      </c>
      <c r="X33">
        <v>23</v>
      </c>
      <c r="Y33">
        <f>6.2*(SIN((24-X33)*PI()/180))</f>
        <v>0.10820491991115777</v>
      </c>
      <c r="Z33">
        <v>687</v>
      </c>
      <c r="AA33">
        <f>(((1+100000/($G$2*31500/255))*100000*5/(Z33*5/1023))-110000)/1000000</f>
        <v>0.51163304914396601</v>
      </c>
      <c r="AC33">
        <v>87</v>
      </c>
      <c r="AD33">
        <v>23</v>
      </c>
      <c r="AE33">
        <f>6.2*(SIN((24-AD33)*PI()/180))</f>
        <v>0.10820491991115777</v>
      </c>
      <c r="AF33">
        <v>653</v>
      </c>
      <c r="AG33">
        <f>(((1+100000/($G$2*31500/255))*100000*5/(AF33*5/1023))-110000)/1000000</f>
        <v>0.54399985415299346</v>
      </c>
    </row>
    <row r="34" spans="1:33" x14ac:dyDescent="0.35">
      <c r="A34">
        <v>22</v>
      </c>
      <c r="B34">
        <v>22</v>
      </c>
      <c r="C34">
        <f>6.2*(SIN((24-B34)*PI()/180))</f>
        <v>0.21637687955550602</v>
      </c>
      <c r="D34">
        <v>870</v>
      </c>
      <c r="E34">
        <f>(((1+100000/($G$2*31500/255))*100000*5/(D34*5/1023))-110000)/1000000</f>
        <v>0.38087575259989048</v>
      </c>
      <c r="J34">
        <v>22</v>
      </c>
      <c r="K34">
        <v>22</v>
      </c>
      <c r="L34">
        <f>6.2*(SIN((24-K34)*PI()/180))</f>
        <v>0.21637687955550602</v>
      </c>
      <c r="M34">
        <v>857</v>
      </c>
      <c r="N34">
        <f>(((1+100000/($G$2*31500/255))*100000*5/(M34*5/1023))-110000)/1000000</f>
        <v>0.38832194254597979</v>
      </c>
      <c r="P34">
        <f t="shared" si="0"/>
        <v>0.21637687955550602</v>
      </c>
      <c r="Q34">
        <f>(N34+E34+AA34+AG34)/4</f>
        <v>0.44342127056987363</v>
      </c>
      <c r="R34">
        <f>(Q34-$G$5)/$G$5 *100</f>
        <v>0.77756149315309642</v>
      </c>
      <c r="T34">
        <f t="shared" si="1"/>
        <v>4.220430107526882</v>
      </c>
      <c r="W34">
        <v>22</v>
      </c>
      <c r="X34">
        <v>22</v>
      </c>
      <c r="Y34">
        <f>6.2*(SIN((24-X34)*PI()/180))</f>
        <v>0.21637687955550602</v>
      </c>
      <c r="Z34">
        <v>716</v>
      </c>
      <c r="AA34">
        <f>(((1+100000/($G$2*31500/255))*100000*5/(Z34*5/1023))-110000)/1000000</f>
        <v>0.48645517424847023</v>
      </c>
      <c r="AC34">
        <v>22</v>
      </c>
      <c r="AD34">
        <v>22</v>
      </c>
      <c r="AE34">
        <f>6.2*(SIN((24-AD34)*PI()/180))</f>
        <v>0.21637687955550602</v>
      </c>
      <c r="AF34">
        <v>680</v>
      </c>
      <c r="AG34">
        <f>(((1+100000/($G$2*31500/255))*100000*5/(AF34*5/1023))-110000)/1000000</f>
        <v>0.518032212885154</v>
      </c>
    </row>
    <row r="35" spans="1:33" x14ac:dyDescent="0.35">
      <c r="A35">
        <v>88</v>
      </c>
      <c r="B35">
        <v>22</v>
      </c>
      <c r="C35">
        <f>6.2*(SIN((24-B35)*PI()/180))</f>
        <v>0.21637687955550602</v>
      </c>
      <c r="D35">
        <v>884</v>
      </c>
      <c r="E35">
        <f>(((1+100000/($G$2*31500/255))*100000*5/(D35*5/1023))-110000)/1000000</f>
        <v>0.37310170221934924</v>
      </c>
      <c r="J35">
        <v>88</v>
      </c>
      <c r="K35">
        <v>22</v>
      </c>
      <c r="L35">
        <f>6.2*(SIN((24-K35)*PI()/180))</f>
        <v>0.21637687955550602</v>
      </c>
      <c r="M35">
        <v>875</v>
      </c>
      <c r="N35">
        <f>(((1+100000/($G$2*31500/255))*100000*5/(M35*5/1023))-110000)/1000000</f>
        <v>0.37807074829931969</v>
      </c>
      <c r="P35">
        <f t="shared" si="0"/>
        <v>0.21637687955550602</v>
      </c>
      <c r="Q35">
        <f>(N35+E35+AA35+AG35)/4</f>
        <v>0.45887057094877615</v>
      </c>
      <c r="R35">
        <f>(Q35-$G$5)/$G$5 *100</f>
        <v>4.2887661247218514</v>
      </c>
      <c r="T35">
        <f t="shared" si="1"/>
        <v>4.2986314760508311</v>
      </c>
      <c r="W35">
        <v>88</v>
      </c>
      <c r="X35">
        <v>22</v>
      </c>
      <c r="Y35">
        <f>6.2*(SIN((24-X35)*PI()/180))</f>
        <v>0.21637687955550602</v>
      </c>
      <c r="Z35">
        <v>665</v>
      </c>
      <c r="AA35">
        <f>(((1+100000/($G$2*31500/255))*100000*5/(Z35*5/1023))-110000)/1000000</f>
        <v>0.53219835302542062</v>
      </c>
      <c r="AC35">
        <v>88</v>
      </c>
      <c r="AD35">
        <v>22</v>
      </c>
      <c r="AE35">
        <f>6.2*(SIN((24-AD35)*PI()/180))</f>
        <v>0.21637687955550602</v>
      </c>
      <c r="AF35">
        <v>645</v>
      </c>
      <c r="AG35">
        <f>(((1+100000/($G$2*31500/255))*100000*5/(AF35*5/1023))-110000)/1000000</f>
        <v>0.55211148025101509</v>
      </c>
    </row>
    <row r="36" spans="1:33" x14ac:dyDescent="0.35">
      <c r="A36">
        <v>21</v>
      </c>
      <c r="B36">
        <v>21</v>
      </c>
      <c r="C36">
        <f>6.2*(SIN((24-B36)*PI()/180))</f>
        <v>0.32448292870625173</v>
      </c>
      <c r="D36">
        <v>873</v>
      </c>
      <c r="E36">
        <f>(((1+100000/($G$2*31500/255))*100000*5/(D36*5/1023))-110000)/1000000</f>
        <v>0.37918889434353348</v>
      </c>
      <c r="J36">
        <v>21</v>
      </c>
      <c r="K36">
        <v>21</v>
      </c>
      <c r="L36">
        <f>6.2*(SIN((24-K36)*PI()/180))</f>
        <v>0.32448292870625173</v>
      </c>
      <c r="M36">
        <v>858</v>
      </c>
      <c r="N36">
        <f>(((1+100000/($G$2*31500/255))*100000*5/(M36*5/1023))-110000)/1000000</f>
        <v>0.38774114774114765</v>
      </c>
      <c r="P36">
        <f t="shared" si="0"/>
        <v>0.32448292870625173</v>
      </c>
      <c r="Q36">
        <f>(N36+E36+AA36+AG36)/4</f>
        <v>0.44292793778639944</v>
      </c>
      <c r="R36">
        <f>(Q36-$G$5)/$G$5 *100</f>
        <v>0.66544040599987209</v>
      </c>
      <c r="T36">
        <f t="shared" si="1"/>
        <v>4.2302052785923756</v>
      </c>
      <c r="W36">
        <v>21</v>
      </c>
      <c r="X36">
        <v>21</v>
      </c>
      <c r="Y36">
        <f>6.2*(SIN((24-X36)*PI()/180))</f>
        <v>0.32448292870625173</v>
      </c>
      <c r="Z36">
        <v>719</v>
      </c>
      <c r="AA36">
        <f>(((1+100000/($G$2*31500/255))*100000*5/(Z36*5/1023))-110000)/1000000</f>
        <v>0.48396648784687718</v>
      </c>
      <c r="AC36">
        <v>21</v>
      </c>
      <c r="AD36">
        <v>21</v>
      </c>
      <c r="AE36">
        <f>6.2*(SIN((24-AD36)*PI()/180))</f>
        <v>0.32448292870625173</v>
      </c>
      <c r="AF36">
        <v>677</v>
      </c>
      <c r="AG36">
        <f>(((1+100000/($G$2*31500/255))*100000*5/(AF36*5/1023))-110000)/1000000</f>
        <v>0.52081522121403934</v>
      </c>
    </row>
    <row r="37" spans="1:33" x14ac:dyDescent="0.35">
      <c r="A37">
        <v>89</v>
      </c>
      <c r="B37">
        <v>21</v>
      </c>
      <c r="C37">
        <f>6.2*(SIN((24-B37)*PI()/180))</f>
        <v>0.32448292870625173</v>
      </c>
      <c r="D37">
        <v>892</v>
      </c>
      <c r="E37">
        <f>(((1+100000/($G$2*31500/255))*100000*5/(D37*5/1023))-110000)/1000000</f>
        <v>0.368768951526799</v>
      </c>
      <c r="J37">
        <v>89</v>
      </c>
      <c r="K37">
        <v>21</v>
      </c>
      <c r="L37">
        <f>6.2*(SIN((24-K37)*PI()/180))</f>
        <v>0.32448292870625173</v>
      </c>
      <c r="M37">
        <v>873</v>
      </c>
      <c r="N37">
        <f>(((1+100000/($G$2*31500/255))*100000*5/(M37*5/1023))-110000)/1000000</f>
        <v>0.37918889434353348</v>
      </c>
      <c r="P37">
        <f t="shared" si="0"/>
        <v>0.32448292870625173</v>
      </c>
      <c r="Q37">
        <f>(N37+E37+AA37+AG37)/4</f>
        <v>0.46331180408791928</v>
      </c>
      <c r="R37">
        <f>(Q37-$G$5)/$G$5 *100</f>
        <v>5.2981372927089261</v>
      </c>
      <c r="T37">
        <f t="shared" si="1"/>
        <v>4.3132942326490715</v>
      </c>
      <c r="W37">
        <v>89</v>
      </c>
      <c r="X37">
        <v>21</v>
      </c>
      <c r="Y37">
        <f>6.2*(SIN((24-X37)*PI()/180))</f>
        <v>0.32448292870625173</v>
      </c>
      <c r="Z37">
        <v>648</v>
      </c>
      <c r="AA37">
        <f>(((1+100000/($G$2*31500/255))*100000*5/(Z37*5/1023))-110000)/1000000</f>
        <v>0.54904614932392704</v>
      </c>
      <c r="AC37">
        <v>89</v>
      </c>
      <c r="AD37">
        <v>21</v>
      </c>
      <c r="AE37">
        <f>6.2*(SIN((24-AD37)*PI()/180))</f>
        <v>0.32448292870625173</v>
      </c>
      <c r="AF37">
        <v>641</v>
      </c>
      <c r="AG37">
        <f>(((1+100000/($G$2*31500/255))*100000*5/(AF37*5/1023))-110000)/1000000</f>
        <v>0.55624322115741764</v>
      </c>
    </row>
    <row r="38" spans="1:33" x14ac:dyDescent="0.35">
      <c r="A38">
        <v>90</v>
      </c>
      <c r="B38">
        <v>20</v>
      </c>
      <c r="C38">
        <f>6.2*(SIN((24-B38)*PI()/180))</f>
        <v>0.43249013721357688</v>
      </c>
      <c r="D38">
        <v>892</v>
      </c>
      <c r="E38">
        <f>(((1+100000/($G$2*31500/255))*100000*5/(D38*5/1023))-110000)/1000000</f>
        <v>0.368768951526799</v>
      </c>
      <c r="J38">
        <v>90</v>
      </c>
      <c r="K38">
        <v>20</v>
      </c>
      <c r="L38">
        <f>6.2*(SIN((24-K38)*PI()/180))</f>
        <v>0.43249013721357688</v>
      </c>
      <c r="M38">
        <v>878</v>
      </c>
      <c r="N38">
        <f>(((1+100000/($G$2*31500/255))*100000*5/(M38*5/1023))-110000)/1000000</f>
        <v>0.37640308059442451</v>
      </c>
      <c r="P38">
        <f t="shared" si="0"/>
        <v>0.43249013721357688</v>
      </c>
      <c r="Q38">
        <f>(N38+E38+AA38+AG38)/4</f>
        <v>0.46705425102247516</v>
      </c>
      <c r="R38">
        <f>(Q38-$G$5)/$G$5 *100</f>
        <v>6.1486934141989007</v>
      </c>
      <c r="T38">
        <f t="shared" si="1"/>
        <v>4.3255131964809381</v>
      </c>
      <c r="W38">
        <v>90</v>
      </c>
      <c r="X38">
        <v>20</v>
      </c>
      <c r="Y38">
        <f>6.2*(SIN((24-X38)*PI()/180))</f>
        <v>0.43249013721357688</v>
      </c>
      <c r="Z38">
        <v>641</v>
      </c>
      <c r="AA38">
        <f>(((1+100000/($G$2*31500/255))*100000*5/(Z38*5/1023))-110000)/1000000</f>
        <v>0.55624322115741764</v>
      </c>
      <c r="AC38">
        <v>90</v>
      </c>
      <c r="AD38">
        <v>20</v>
      </c>
      <c r="AE38">
        <f>6.2*(SIN((24-AD38)*PI()/180))</f>
        <v>0.43249013721357688</v>
      </c>
      <c r="AF38">
        <v>631</v>
      </c>
      <c r="AG38">
        <f>(((1+100000/($G$2*31500/255))*100000*5/(AF38*5/1023))-110000)/1000000</f>
        <v>0.5668017508112595</v>
      </c>
    </row>
    <row r="39" spans="1:33" x14ac:dyDescent="0.35">
      <c r="A39">
        <v>91</v>
      </c>
      <c r="B39">
        <v>19</v>
      </c>
      <c r="C39">
        <f>6.2*(SIN((24-B39)*PI()/180))</f>
        <v>0.54036560503548059</v>
      </c>
      <c r="D39">
        <v>891</v>
      </c>
      <c r="E39">
        <f>(((1+100000/($G$2*31500/255))*100000*5/(D39*5/1023))-110000)/1000000</f>
        <v>0.36930629041740148</v>
      </c>
      <c r="J39">
        <v>91</v>
      </c>
      <c r="K39">
        <v>19</v>
      </c>
      <c r="L39">
        <f>6.2*(SIN((24-K39)*PI()/180))</f>
        <v>0.54036560503548059</v>
      </c>
      <c r="M39">
        <v>883</v>
      </c>
      <c r="N39">
        <f>(((1+100000/($G$2*31500/255))*100000*5/(M39*5/1023))-110000)/1000000</f>
        <v>0.37364881626489777</v>
      </c>
      <c r="P39">
        <f t="shared" si="0"/>
        <v>0.54036560503548059</v>
      </c>
      <c r="Q39">
        <f>(N39+E39+AA39+AG39)/4</f>
        <v>0.47656532514264771</v>
      </c>
      <c r="R39">
        <f>(Q39-$G$5)/$G$5 *100</f>
        <v>8.3103011687835693</v>
      </c>
      <c r="T39">
        <f t="shared" si="1"/>
        <v>4.3352883675464318</v>
      </c>
      <c r="W39">
        <v>91</v>
      </c>
      <c r="X39">
        <v>19</v>
      </c>
      <c r="Y39">
        <f>6.2*(SIN((24-X39)*PI()/180))</f>
        <v>0.54036560503548059</v>
      </c>
      <c r="Z39">
        <v>623</v>
      </c>
      <c r="AA39">
        <f>(((1+100000/($G$2*31500/255))*100000*5/(Z39*5/1023))-110000)/1000000</f>
        <v>0.5754926240158984</v>
      </c>
      <c r="AC39">
        <v>91</v>
      </c>
      <c r="AD39">
        <v>19</v>
      </c>
      <c r="AE39">
        <f>6.2*(SIN((24-AD39)*PI()/180))</f>
        <v>0.54036560503548059</v>
      </c>
      <c r="AF39">
        <v>612</v>
      </c>
      <c r="AG39">
        <f>(((1+100000/($G$2*31500/255))*100000*5/(AF39*5/1023))-110000)/1000000</f>
        <v>0.5878135698723933</v>
      </c>
    </row>
    <row r="40" spans="1:33" x14ac:dyDescent="0.35">
      <c r="A40">
        <v>92</v>
      </c>
      <c r="B40">
        <v>18</v>
      </c>
      <c r="C40">
        <f>6.2*(SIN((24-B40)*PI()/180))</f>
        <v>0.64807647225945142</v>
      </c>
      <c r="D40">
        <v>903</v>
      </c>
      <c r="E40">
        <f>(((1+100000/($G$2*31500/255))*100000*5/(D40*5/1023))-110000)/1000000</f>
        <v>0.36293677160786791</v>
      </c>
      <c r="J40">
        <v>92</v>
      </c>
      <c r="K40">
        <v>18</v>
      </c>
      <c r="L40">
        <f>6.2*(SIN((24-K40)*PI()/180))</f>
        <v>0.64807647225945142</v>
      </c>
      <c r="M40">
        <v>884</v>
      </c>
      <c r="N40">
        <f>(((1+100000/($G$2*31500/255))*100000*5/(M40*5/1023))-110000)/1000000</f>
        <v>0.37310170221934924</v>
      </c>
      <c r="P40">
        <f t="shared" si="0"/>
        <v>0.64807647225945142</v>
      </c>
      <c r="Q40">
        <f>(N40+E40+AA40+AG40)/4</f>
        <v>0.48050685073272503</v>
      </c>
      <c r="R40">
        <f>(Q40-$G$5)/$G$5 *100</f>
        <v>9.2061024392556874</v>
      </c>
      <c r="T40">
        <f t="shared" si="1"/>
        <v>4.3670576735092865</v>
      </c>
      <c r="W40">
        <v>92</v>
      </c>
      <c r="X40">
        <v>18</v>
      </c>
      <c r="Y40">
        <f>6.2*(SIN((24-X40)*PI()/180))</f>
        <v>0.64807647225945142</v>
      </c>
      <c r="Z40">
        <v>610</v>
      </c>
      <c r="AA40">
        <f>(((1+100000/($G$2*31500/255))*100000*5/(Z40*5/1023))-110000)/1000000</f>
        <v>0.59010148321623712</v>
      </c>
      <c r="AC40">
        <v>92</v>
      </c>
      <c r="AD40">
        <v>18</v>
      </c>
      <c r="AE40">
        <f>6.2*(SIN((24-AD40)*PI()/180))</f>
        <v>0.64807647225945142</v>
      </c>
      <c r="AF40">
        <v>605</v>
      </c>
      <c r="AG40">
        <f>(((1+100000/($G$2*31500/255))*100000*5/(AF40*5/1023))-110000)/1000000</f>
        <v>0.5958874458874458</v>
      </c>
    </row>
    <row r="41" spans="1:33" x14ac:dyDescent="0.35">
      <c r="A41">
        <v>93</v>
      </c>
      <c r="B41">
        <v>17</v>
      </c>
      <c r="C41">
        <f>6.2*(SIN((24-B41)*PI()/180))</f>
        <v>0.75558992911191436</v>
      </c>
      <c r="D41">
        <v>903</v>
      </c>
      <c r="E41">
        <f>(((1+100000/($G$2*31500/255))*100000*5/(D41*5/1023))-110000)/1000000</f>
        <v>0.36293677160786791</v>
      </c>
      <c r="J41">
        <v>93</v>
      </c>
      <c r="K41">
        <v>17</v>
      </c>
      <c r="L41">
        <f>6.2*(SIN((24-K41)*PI()/180))</f>
        <v>0.75558992911191436</v>
      </c>
      <c r="M41">
        <v>886</v>
      </c>
      <c r="N41">
        <f>(((1+100000/($G$2*31500/255))*100000*5/(M41*5/1023))-110000)/1000000</f>
        <v>0.37201117918950871</v>
      </c>
      <c r="P41">
        <f t="shared" si="0"/>
        <v>0.75558992911191436</v>
      </c>
      <c r="Q41">
        <f>(N41+E41+AA41+AG41)/4</f>
        <v>0.4822805601721929</v>
      </c>
      <c r="R41">
        <f>(Q41-$G$5)/$G$5 *100</f>
        <v>9.6092182209529309</v>
      </c>
      <c r="T41">
        <f t="shared" si="1"/>
        <v>4.3719452590420333</v>
      </c>
      <c r="W41">
        <v>93</v>
      </c>
      <c r="X41">
        <v>17</v>
      </c>
      <c r="Y41">
        <f>6.2*(SIN((24-X41)*PI()/180))</f>
        <v>0.75558992911191436</v>
      </c>
      <c r="Z41">
        <v>608</v>
      </c>
      <c r="AA41">
        <f>(((1+100000/($G$2*31500/255))*100000*5/(Z41*5/1023))-110000)/1000000</f>
        <v>0.59240444862155373</v>
      </c>
      <c r="AC41">
        <v>93</v>
      </c>
      <c r="AD41">
        <v>17</v>
      </c>
      <c r="AE41">
        <f>6.2*(SIN((24-AD41)*PI()/180))</f>
        <v>0.75558992911191436</v>
      </c>
      <c r="AF41">
        <v>600</v>
      </c>
      <c r="AG41">
        <f>(((1+100000/($G$2*31500/255))*100000*5/(AF41*5/1023))-110000)/1000000</f>
        <v>0.60176984126984123</v>
      </c>
    </row>
    <row r="42" spans="1:33" x14ac:dyDescent="0.35">
      <c r="A42">
        <v>94</v>
      </c>
      <c r="B42">
        <v>16</v>
      </c>
      <c r="C42">
        <f>6.2*(SIN((24-B42)*PI()/180))</f>
        <v>0.86287322595240579</v>
      </c>
      <c r="D42">
        <v>909</v>
      </c>
      <c r="E42">
        <f>(((1+100000/($G$2*31500/255))*100000*5/(D42*5/1023))-110000)/1000000</f>
        <v>0.35981507674576979</v>
      </c>
      <c r="J42">
        <v>94</v>
      </c>
      <c r="K42">
        <v>16</v>
      </c>
      <c r="L42">
        <f>6.2*(SIN((24-K42)*PI()/180))</f>
        <v>0.86287322595240579</v>
      </c>
      <c r="M42">
        <v>890</v>
      </c>
      <c r="N42">
        <f>(((1+100000/($G$2*31500/255))*100000*5/(M42*5/1023))-110000)/1000000</f>
        <v>0.3698448368111289</v>
      </c>
      <c r="P42">
        <f t="shared" si="0"/>
        <v>0.86287322595240579</v>
      </c>
      <c r="Q42">
        <f>(N42+E42+AA42+AG42)/4</f>
        <v>0.48604609193390802</v>
      </c>
      <c r="R42">
        <f>(Q42-$G$5)/$G$5 *100</f>
        <v>10.465020894070005</v>
      </c>
      <c r="T42">
        <f t="shared" si="1"/>
        <v>4.3963831867057674</v>
      </c>
      <c r="W42">
        <v>94</v>
      </c>
      <c r="X42">
        <v>16</v>
      </c>
      <c r="Y42">
        <f>6.2*(SIN((24-X42)*PI()/180))</f>
        <v>0.86287322595240579</v>
      </c>
      <c r="Z42">
        <v>603</v>
      </c>
      <c r="AA42">
        <f>(((1+100000/($G$2*31500/255))*100000*5/(Z42*5/1023))-110000)/1000000</f>
        <v>0.59822869778093646</v>
      </c>
      <c r="AC42">
        <v>94</v>
      </c>
      <c r="AD42">
        <v>16</v>
      </c>
      <c r="AE42">
        <f>6.2*(SIN((24-AD42)*PI()/180))</f>
        <v>0.86287322595240579</v>
      </c>
      <c r="AF42">
        <v>588</v>
      </c>
      <c r="AG42">
        <f>(((1+100000/($G$2*31500/255))*100000*5/(AF42*5/1023))-110000)/1000000</f>
        <v>0.61629575639779699</v>
      </c>
    </row>
    <row r="43" spans="1:33" x14ac:dyDescent="0.35">
      <c r="A43">
        <v>95</v>
      </c>
      <c r="B43">
        <v>15</v>
      </c>
      <c r="C43">
        <f>6.2*(SIN((24-B43)*PI()/180))</f>
        <v>0.96989368324943137</v>
      </c>
      <c r="D43">
        <v>912</v>
      </c>
      <c r="E43">
        <f>(((1+100000/($G$2*31500/255))*100000*5/(D43*5/1023))-110000)/1000000</f>
        <v>0.35826963241436921</v>
      </c>
      <c r="J43">
        <v>95</v>
      </c>
      <c r="K43">
        <v>15</v>
      </c>
      <c r="L43">
        <f>6.2*(SIN((24-K43)*PI()/180))</f>
        <v>0.96989368324943137</v>
      </c>
      <c r="M43">
        <v>896</v>
      </c>
      <c r="N43">
        <f>(((1+100000/($G$2*31500/255))*100000*5/(M43*5/1023))-110000)/1000000</f>
        <v>0.3666315901360544</v>
      </c>
      <c r="P43">
        <f t="shared" si="0"/>
        <v>0.96989368324943137</v>
      </c>
      <c r="Q43">
        <f>(N43+E43+AA43+AG43)/4</f>
        <v>0.49009743650458959</v>
      </c>
      <c r="R43">
        <f>(Q43-$G$5)/$G$5 *100</f>
        <v>11.385781023770361</v>
      </c>
      <c r="T43">
        <f t="shared" si="1"/>
        <v>4.4183773216031277</v>
      </c>
      <c r="W43">
        <v>95</v>
      </c>
      <c r="X43">
        <v>15</v>
      </c>
      <c r="Y43">
        <f>6.2*(SIN((24-X43)*PI()/180))</f>
        <v>0.96989368324943137</v>
      </c>
      <c r="Z43">
        <v>597</v>
      </c>
      <c r="AA43">
        <f>(((1+100000/($G$2*31500/255))*100000*5/(Z43*5/1023))-110000)/1000000</f>
        <v>0.60534657414054382</v>
      </c>
      <c r="AC43">
        <v>95</v>
      </c>
      <c r="AD43">
        <v>15</v>
      </c>
      <c r="AE43">
        <f>6.2*(SIN((24-AD43)*PI()/180))</f>
        <v>0.96989368324943137</v>
      </c>
      <c r="AF43">
        <v>577</v>
      </c>
      <c r="AG43">
        <f>(((1+100000/($G$2*31500/255))*100000*5/(AF43*5/1023))-110000)/1000000</f>
        <v>0.63014194932739109</v>
      </c>
    </row>
    <row r="44" spans="1:33" x14ac:dyDescent="0.35">
      <c r="A44">
        <v>96</v>
      </c>
      <c r="B44">
        <v>14</v>
      </c>
      <c r="C44">
        <f>6.2*(SIN((24-B44)*PI()/180))</f>
        <v>1.0766187015349682</v>
      </c>
      <c r="D44">
        <v>913</v>
      </c>
      <c r="E44">
        <f>(((1+100000/($G$2*31500/255))*100000*5/(D44*5/1023))-110000)/1000000</f>
        <v>0.35775674125071716</v>
      </c>
      <c r="J44">
        <v>96</v>
      </c>
      <c r="K44">
        <v>14</v>
      </c>
      <c r="L44">
        <f>6.2*(SIN((24-K44)*PI()/180))</f>
        <v>1.0766187015349682</v>
      </c>
      <c r="M44">
        <v>896</v>
      </c>
      <c r="N44">
        <f>(((1+100000/($G$2*31500/255))*100000*5/(M44*5/1023))-110000)/1000000</f>
        <v>0.3666315901360544</v>
      </c>
      <c r="P44">
        <f t="shared" si="0"/>
        <v>1.0766187015349682</v>
      </c>
      <c r="Q44">
        <f>(N44+E44+AA44+AG44)/4</f>
        <v>0.49305808882825036</v>
      </c>
      <c r="R44">
        <f>(Q44-$G$5)/$G$5 *100</f>
        <v>12.058656551875082</v>
      </c>
      <c r="T44">
        <f t="shared" si="1"/>
        <v>4.4208211143695015</v>
      </c>
      <c r="W44">
        <v>96</v>
      </c>
      <c r="X44">
        <v>14</v>
      </c>
      <c r="Y44">
        <f>6.2*(SIN((24-X44)*PI()/180))</f>
        <v>1.0766187015349682</v>
      </c>
      <c r="Z44">
        <v>590</v>
      </c>
      <c r="AA44">
        <f>(((1+100000/($G$2*31500/255))*100000*5/(Z44*5/1023))-110000)/1000000</f>
        <v>0.6138337368845842</v>
      </c>
      <c r="AC44">
        <v>96</v>
      </c>
      <c r="AD44">
        <v>14</v>
      </c>
      <c r="AE44">
        <f>6.2*(SIN((24-AD44)*PI()/180))</f>
        <v>1.0766187015349682</v>
      </c>
      <c r="AF44">
        <v>574</v>
      </c>
      <c r="AG44">
        <f>(((1+100000/($G$2*31500/255))*100000*5/(AF44*5/1023))-110000)/1000000</f>
        <v>0.63401028704164575</v>
      </c>
    </row>
    <row r="45" spans="1:33" x14ac:dyDescent="0.35">
      <c r="A45">
        <v>97</v>
      </c>
      <c r="B45">
        <v>13</v>
      </c>
      <c r="C45">
        <f>6.2*(SIN((24-B45)*PI()/180))</f>
        <v>1.1830157713345779</v>
      </c>
      <c r="D45">
        <v>915</v>
      </c>
      <c r="E45">
        <f>(((1+100000/($G$2*31500/255))*100000*5/(D45*5/1023))-110000)/1000000</f>
        <v>0.35673432214415818</v>
      </c>
      <c r="J45">
        <v>97</v>
      </c>
      <c r="K45">
        <v>13</v>
      </c>
      <c r="L45">
        <f>6.2*(SIN((24-K45)*PI()/180))</f>
        <v>1.1830157713345779</v>
      </c>
      <c r="M45">
        <v>902</v>
      </c>
      <c r="N45">
        <f>(((1+100000/($G$2*31500/255))*100000*5/(M45*5/1023))-110000)/1000000</f>
        <v>0.36346109175377467</v>
      </c>
      <c r="P45">
        <f t="shared" si="0"/>
        <v>1.1830157713345779</v>
      </c>
      <c r="Q45">
        <f>(N45+E45+AA45+AG45)/4</f>
        <v>0.48920198531545483</v>
      </c>
      <c r="R45">
        <f>(Q45-$G$5)/$G$5 *100</f>
        <v>11.182269389876097</v>
      </c>
      <c r="T45">
        <f t="shared" si="1"/>
        <v>4.4403714565004888</v>
      </c>
      <c r="W45">
        <v>97</v>
      </c>
      <c r="X45">
        <v>13</v>
      </c>
      <c r="Y45">
        <f>6.2*(SIN((24-X45)*PI()/180))</f>
        <v>1.1830157713345779</v>
      </c>
      <c r="Z45">
        <v>595</v>
      </c>
      <c r="AA45">
        <f>(((1+100000/($G$2*31500/255))*100000*5/(Z45*5/1023))-110000)/1000000</f>
        <v>0.607751100440176</v>
      </c>
      <c r="AC45">
        <v>97</v>
      </c>
      <c r="AD45">
        <v>13</v>
      </c>
      <c r="AE45">
        <f>6.2*(SIN((24-AD45)*PI()/180))</f>
        <v>1.1830157713345779</v>
      </c>
      <c r="AF45">
        <v>578</v>
      </c>
      <c r="AG45">
        <f>(((1+100000/($G$2*31500/255))*100000*5/(AF45*5/1023))-110000)/1000000</f>
        <v>0.6288614269237105</v>
      </c>
    </row>
    <row r="46" spans="1:33" x14ac:dyDescent="0.35">
      <c r="A46">
        <v>98</v>
      </c>
      <c r="B46">
        <v>12</v>
      </c>
      <c r="C46">
        <f>6.2*(SIN((24-B46)*PI()/180))</f>
        <v>1.2890524830701078</v>
      </c>
      <c r="D46">
        <v>919</v>
      </c>
      <c r="E46">
        <f>(((1+100000/($G$2*31500/255))*100000*5/(D46*5/1023))-110000)/1000000</f>
        <v>0.35470283434374833</v>
      </c>
      <c r="J46">
        <v>98</v>
      </c>
      <c r="K46">
        <v>12</v>
      </c>
      <c r="L46">
        <f>6.2*(SIN((24-K46)*PI()/180))</f>
        <v>1.2890524830701078</v>
      </c>
      <c r="M46">
        <v>903</v>
      </c>
      <c r="N46">
        <f>(((1+100000/($G$2*31500/255))*100000*5/(M46*5/1023))-110000)/1000000</f>
        <v>0.36293677160786791</v>
      </c>
      <c r="P46">
        <f t="shared" si="0"/>
        <v>1.2890524830701078</v>
      </c>
      <c r="Q46">
        <f>(N46+E46+AA46+AG46)/4</f>
        <v>0.49483555506371013</v>
      </c>
      <c r="R46">
        <f>(Q46-$G$5)/$G$5 *100</f>
        <v>12.46262615084321</v>
      </c>
      <c r="T46">
        <f t="shared" si="1"/>
        <v>4.4525904203323554</v>
      </c>
      <c r="W46">
        <v>98</v>
      </c>
      <c r="X46">
        <v>12</v>
      </c>
      <c r="Y46">
        <f>6.2*(SIN((24-X46)*PI()/180))</f>
        <v>1.2890524830701078</v>
      </c>
      <c r="Z46">
        <v>582</v>
      </c>
      <c r="AA46">
        <f>(((1+100000/($G$2*31500/255))*100000*5/(Z46*5/1023))-110000)/1000000</f>
        <v>0.62378334151530013</v>
      </c>
      <c r="AC46">
        <v>98</v>
      </c>
      <c r="AD46">
        <v>12</v>
      </c>
      <c r="AE46">
        <f>6.2*(SIN((24-AD46)*PI()/180))</f>
        <v>1.2890524830701078</v>
      </c>
      <c r="AF46">
        <v>571</v>
      </c>
      <c r="AG46">
        <f>(((1+100000/($G$2*31500/255))*100000*5/(AF46*5/1023))-110000)/1000000</f>
        <v>0.63791927278792415</v>
      </c>
    </row>
    <row r="47" spans="1:33" x14ac:dyDescent="0.35">
      <c r="A47">
        <v>99</v>
      </c>
      <c r="B47">
        <v>11</v>
      </c>
      <c r="C47">
        <f>6.2*(SIN((24-B47)*PI()/180))</f>
        <v>1.394696536931963</v>
      </c>
      <c r="D47">
        <v>924</v>
      </c>
      <c r="E47">
        <f>(((1+100000/($G$2*31500/255))*100000*5/(D47*5/1023))-110000)/1000000</f>
        <v>0.35218820861677996</v>
      </c>
      <c r="J47">
        <v>99</v>
      </c>
      <c r="K47">
        <v>11</v>
      </c>
      <c r="L47">
        <f>6.2*(SIN((24-K47)*PI()/180))</f>
        <v>1.394696536931963</v>
      </c>
      <c r="M47">
        <v>906</v>
      </c>
      <c r="N47">
        <f>(((1+100000/($G$2*31500/255))*100000*5/(M47*5/1023))-110000)/1000000</f>
        <v>0.36137075580784189</v>
      </c>
      <c r="P47">
        <f t="shared" si="0"/>
        <v>1.394696536931963</v>
      </c>
      <c r="Q47">
        <f>(N47+E47+AA47+AG47)/4</f>
        <v>0.49419372841807918</v>
      </c>
      <c r="R47">
        <f>(Q47-$G$5)/$G$5 *100</f>
        <v>12.316756458654359</v>
      </c>
      <c r="T47">
        <f t="shared" si="1"/>
        <v>4.4721407624633427</v>
      </c>
      <c r="W47">
        <v>99</v>
      </c>
      <c r="X47">
        <v>11</v>
      </c>
      <c r="Y47">
        <f>6.2*(SIN((24-X47)*PI()/180))</f>
        <v>1.394696536931963</v>
      </c>
      <c r="Z47">
        <v>585</v>
      </c>
      <c r="AA47">
        <f>(((1+100000/($G$2*31500/255))*100000*5/(Z47*5/1023))-110000)/1000000</f>
        <v>0.62002035002034983</v>
      </c>
      <c r="AC47">
        <v>99</v>
      </c>
      <c r="AD47">
        <v>11</v>
      </c>
      <c r="AE47">
        <f>6.2*(SIN((24-AD47)*PI()/180))</f>
        <v>1.394696536931963</v>
      </c>
      <c r="AF47">
        <v>567</v>
      </c>
      <c r="AG47">
        <f>(((1+100000/($G$2*31500/255))*100000*5/(AF47*5/1023))-110000)/1000000</f>
        <v>0.64319559922734504</v>
      </c>
    </row>
    <row r="48" spans="1:33" x14ac:dyDescent="0.35">
      <c r="A48">
        <v>100</v>
      </c>
      <c r="B48">
        <v>10</v>
      </c>
      <c r="C48">
        <f>6.2*(SIN((24-B48)*PI()/180))</f>
        <v>1.4999157527179399</v>
      </c>
      <c r="D48">
        <v>925</v>
      </c>
      <c r="E48">
        <f>(((1+100000/($G$2*31500/255))*100000*5/(D48*5/1023))-110000)/1000000</f>
        <v>0.35168854568854557</v>
      </c>
      <c r="J48">
        <v>100</v>
      </c>
      <c r="K48">
        <v>10</v>
      </c>
      <c r="L48">
        <f>6.2*(SIN((24-K48)*PI()/180))</f>
        <v>1.4999157527179399</v>
      </c>
      <c r="M48">
        <v>909</v>
      </c>
      <c r="N48">
        <f>(((1+100000/($G$2*31500/255))*100000*5/(M48*5/1023))-110000)/1000000</f>
        <v>0.35981507674576979</v>
      </c>
      <c r="P48">
        <f t="shared" si="0"/>
        <v>1.4999157527179399</v>
      </c>
      <c r="Q48">
        <f>(N48+E48+AA48+AG48)/4</f>
        <v>0.49432508520054719</v>
      </c>
      <c r="R48">
        <f>(Q48-$G$5)/$G$5 *100</f>
        <v>12.346610272851633</v>
      </c>
      <c r="T48">
        <f t="shared" si="1"/>
        <v>4.4819159335288363</v>
      </c>
      <c r="W48">
        <v>100</v>
      </c>
      <c r="X48">
        <v>10</v>
      </c>
      <c r="Y48">
        <f>6.2*(SIN((24-X48)*PI()/180))</f>
        <v>1.4999157527179399</v>
      </c>
      <c r="Z48">
        <v>584</v>
      </c>
      <c r="AA48">
        <f>(((1+100000/($G$2*31500/255))*100000*5/(Z48*5/1023))-110000)/1000000</f>
        <v>0.62127038486627517</v>
      </c>
      <c r="AC48">
        <v>100</v>
      </c>
      <c r="AD48">
        <v>10</v>
      </c>
      <c r="AE48">
        <f>6.2*(SIN((24-AD48)*PI()/180))</f>
        <v>1.4999157527179399</v>
      </c>
      <c r="AF48">
        <v>566</v>
      </c>
      <c r="AG48">
        <f>(((1+100000/($G$2*31500/255))*100000*5/(AF48*5/1023))-110000)/1000000</f>
        <v>0.64452633350159838</v>
      </c>
    </row>
    <row r="49" spans="1:33" x14ac:dyDescent="0.35">
      <c r="A49">
        <v>101</v>
      </c>
      <c r="B49">
        <v>9</v>
      </c>
      <c r="C49">
        <f>6.2*(SIN((24-B49)*PI()/180))</f>
        <v>1.6046780796356286</v>
      </c>
      <c r="D49">
        <v>934</v>
      </c>
      <c r="E49">
        <f>(((1+100000/($G$2*31500/255))*100000*5/(D49*5/1023))-110000)/1000000</f>
        <v>0.347239726725808</v>
      </c>
      <c r="J49">
        <v>101</v>
      </c>
      <c r="K49">
        <v>9</v>
      </c>
      <c r="L49">
        <f>6.2*(SIN((24-K49)*PI()/180))</f>
        <v>1.6046780796356286</v>
      </c>
      <c r="M49">
        <v>912</v>
      </c>
      <c r="N49">
        <f>(((1+100000/($G$2*31500/255))*100000*5/(M49*5/1023))-110000)/1000000</f>
        <v>0.35826963241436921</v>
      </c>
      <c r="P49">
        <f t="shared" si="0"/>
        <v>1.6046780796356286</v>
      </c>
      <c r="Q49">
        <f>(N49+E49+AA49+AG49)/4</f>
        <v>0.49408733038540276</v>
      </c>
      <c r="R49">
        <f>(Q49-$G$5)/$G$5 *100</f>
        <v>12.292575087591535</v>
      </c>
      <c r="T49">
        <f t="shared" si="1"/>
        <v>4.5112414467253181</v>
      </c>
      <c r="W49">
        <v>101</v>
      </c>
      <c r="X49">
        <v>9</v>
      </c>
      <c r="Y49">
        <f>6.2*(SIN((24-X49)*PI()/180))</f>
        <v>1.6046780796356286</v>
      </c>
      <c r="Z49">
        <v>580</v>
      </c>
      <c r="AA49">
        <f>(((1+100000/($G$2*31500/255))*100000*5/(Z49*5/1023))-110000)/1000000</f>
        <v>0.62631362889983566</v>
      </c>
      <c r="AC49">
        <v>101</v>
      </c>
      <c r="AD49">
        <v>9</v>
      </c>
      <c r="AE49">
        <f>6.2*(SIN((24-AD49)*PI()/180))</f>
        <v>1.6046780796356286</v>
      </c>
      <c r="AF49">
        <v>566</v>
      </c>
      <c r="AG49">
        <f>(((1+100000/($G$2*31500/255))*100000*5/(AF49*5/1023))-110000)/1000000</f>
        <v>0.64452633350159838</v>
      </c>
    </row>
    <row r="50" spans="1:33" x14ac:dyDescent="0.35">
      <c r="A50">
        <v>102</v>
      </c>
      <c r="B50">
        <v>8</v>
      </c>
      <c r="C50">
        <f>6.2*(SIN((24-B50)*PI()/180))</f>
        <v>1.7089516060653949</v>
      </c>
      <c r="D50">
        <v>929</v>
      </c>
      <c r="E50">
        <f>(((1+100000/($G$2*31500/255))*100000*5/(D50*5/1023))-110000)/1000000</f>
        <v>0.34970065098159814</v>
      </c>
      <c r="J50">
        <v>102</v>
      </c>
      <c r="K50">
        <v>8</v>
      </c>
      <c r="L50">
        <f>6.2*(SIN((24-K50)*PI()/180))</f>
        <v>1.7089516060653949</v>
      </c>
      <c r="M50">
        <v>912</v>
      </c>
      <c r="N50">
        <f>(((1+100000/($G$2*31500/255))*100000*5/(M50*5/1023))-110000)/1000000</f>
        <v>0.35826963241436921</v>
      </c>
      <c r="P50">
        <f t="shared" si="0"/>
        <v>1.7089516060653949</v>
      </c>
      <c r="Q50">
        <f>(N50+E50+AA50+AG50)/4</f>
        <v>0.49434496833646807</v>
      </c>
      <c r="R50">
        <f>(Q50-$G$5)/$G$5 *100</f>
        <v>12.351129167379106</v>
      </c>
      <c r="T50">
        <f t="shared" si="1"/>
        <v>4.4990224828934506</v>
      </c>
      <c r="W50">
        <v>102</v>
      </c>
      <c r="X50">
        <v>8</v>
      </c>
      <c r="Y50">
        <f>6.2*(SIN((24-X50)*PI()/180))</f>
        <v>1.7089516060653949</v>
      </c>
      <c r="Z50">
        <v>578</v>
      </c>
      <c r="AA50">
        <f>(((1+100000/($G$2*31500/255))*100000*5/(Z50*5/1023))-110000)/1000000</f>
        <v>0.6288614269237105</v>
      </c>
      <c r="AC50">
        <v>102</v>
      </c>
      <c r="AD50">
        <v>8</v>
      </c>
      <c r="AE50">
        <f>6.2*(SIN((24-AD50)*PI()/180))</f>
        <v>1.7089516060653949</v>
      </c>
      <c r="AF50">
        <v>569</v>
      </c>
      <c r="AG50">
        <f>(((1+100000/($G$2*31500/255))*100000*5/(AF50*5/1023))-110000)/1000000</f>
        <v>0.64054816302619444</v>
      </c>
    </row>
    <row r="51" spans="1:33" x14ac:dyDescent="0.35">
      <c r="A51">
        <v>103</v>
      </c>
      <c r="B51">
        <v>7</v>
      </c>
      <c r="C51">
        <f>6.2*(SIN((24-B51)*PI()/180))</f>
        <v>1.812704569280968</v>
      </c>
      <c r="D51">
        <v>932</v>
      </c>
      <c r="E51">
        <f>(((1+100000/($G$2*31500/255))*100000*5/(D51*5/1023))-110000)/1000000</f>
        <v>0.34822092785612085</v>
      </c>
      <c r="J51">
        <v>103</v>
      </c>
      <c r="K51">
        <v>7</v>
      </c>
      <c r="L51">
        <f>6.2*(SIN((24-K51)*PI()/180))</f>
        <v>1.812704569280968</v>
      </c>
      <c r="M51">
        <v>916</v>
      </c>
      <c r="N51">
        <f>(((1+100000/($G$2*31500/255))*100000*5/(M51*5/1023))-110000)/1000000</f>
        <v>0.3562247868579746</v>
      </c>
      <c r="P51">
        <f t="shared" si="0"/>
        <v>1.812704569280968</v>
      </c>
      <c r="Q51">
        <f>(N51+E51+AA51+AG51)/4</f>
        <v>0.49541290024577156</v>
      </c>
      <c r="R51">
        <f>(Q51-$G$5)/$G$5 *100</f>
        <v>12.593840964948081</v>
      </c>
      <c r="T51">
        <f t="shared" si="1"/>
        <v>4.5161290322580649</v>
      </c>
      <c r="W51">
        <v>103</v>
      </c>
      <c r="X51">
        <v>7</v>
      </c>
      <c r="Y51">
        <f>6.2*(SIN((24-X51)*PI()/180))</f>
        <v>1.812704569280968</v>
      </c>
      <c r="Z51">
        <v>574</v>
      </c>
      <c r="AA51">
        <f>(((1+100000/($G$2*31500/255))*100000*5/(Z51*5/1023))-110000)/1000000</f>
        <v>0.63401028704164575</v>
      </c>
      <c r="AC51">
        <v>103</v>
      </c>
      <c r="AD51">
        <v>7</v>
      </c>
      <c r="AE51">
        <f>6.2*(SIN((24-AD51)*PI()/180))</f>
        <v>1.812704569280968</v>
      </c>
      <c r="AF51">
        <v>567</v>
      </c>
      <c r="AG51">
        <f>(((1+100000/($G$2*31500/255))*100000*5/(AF51*5/1023))-110000)/1000000</f>
        <v>0.64319559922734504</v>
      </c>
    </row>
    <row r="52" spans="1:33" x14ac:dyDescent="0.35">
      <c r="A52">
        <v>104</v>
      </c>
      <c r="B52">
        <v>6</v>
      </c>
      <c r="C52">
        <f>6.2*(SIN((24-B52)*PI()/180))</f>
        <v>1.9159053651246738</v>
      </c>
      <c r="D52">
        <v>935</v>
      </c>
      <c r="E52">
        <f>(((1+100000/($G$2*31500/255))*100000*5/(D52*5/1023))-110000)/1000000</f>
        <v>0.3467507002801119</v>
      </c>
      <c r="J52">
        <v>104</v>
      </c>
      <c r="K52">
        <v>6</v>
      </c>
      <c r="L52">
        <f>6.2*(SIN((24-K52)*PI()/180))</f>
        <v>1.9159053651246738</v>
      </c>
      <c r="M52">
        <v>915</v>
      </c>
      <c r="N52">
        <f>(((1+100000/($G$2*31500/255))*100000*5/(M52*5/1023))-110000)/1000000</f>
        <v>0.35673432214415818</v>
      </c>
      <c r="P52">
        <f t="shared" si="0"/>
        <v>1.9159053651246738</v>
      </c>
      <c r="Q52">
        <f>(N52+E52+AA52+AG52)/4</f>
        <v>0.49616388376947357</v>
      </c>
      <c r="R52">
        <f>(Q52-$G$5)/$G$5 *100</f>
        <v>12.76451903851672</v>
      </c>
      <c r="T52">
        <f t="shared" si="1"/>
        <v>4.5210166177908118</v>
      </c>
      <c r="W52">
        <v>104</v>
      </c>
      <c r="X52">
        <v>6</v>
      </c>
      <c r="Y52">
        <f>6.2*(SIN((24-X52)*PI()/180))</f>
        <v>1.9159053651246738</v>
      </c>
      <c r="Z52">
        <v>573</v>
      </c>
      <c r="AA52">
        <f>(((1+100000/($G$2*31500/255))*100000*5/(Z52*5/1023))-110000)/1000000</f>
        <v>0.63530873431396973</v>
      </c>
      <c r="AC52">
        <v>104</v>
      </c>
      <c r="AD52">
        <v>6</v>
      </c>
      <c r="AE52">
        <f>6.2*(SIN((24-AD52)*PI()/180))</f>
        <v>1.9159053651246738</v>
      </c>
      <c r="AF52">
        <v>565</v>
      </c>
      <c r="AG52">
        <f>(((1+100000/($G$2*31500/255))*100000*5/(AF52*5/1023))-110000)/1000000</f>
        <v>0.6458617783396543</v>
      </c>
    </row>
    <row r="53" spans="1:33" x14ac:dyDescent="0.35">
      <c r="A53">
        <v>105</v>
      </c>
      <c r="B53">
        <v>5</v>
      </c>
      <c r="C53">
        <f>6.2*(SIN((24-B53)*PI()/180))</f>
        <v>2.0185225576343711</v>
      </c>
      <c r="D53">
        <v>939</v>
      </c>
      <c r="E53">
        <f>(((1+100000/($G$2*31500/255))*100000*5/(D53*5/1023))-110000)/1000000</f>
        <v>0.34480501039606459</v>
      </c>
      <c r="J53">
        <v>105</v>
      </c>
      <c r="K53">
        <v>5</v>
      </c>
      <c r="L53">
        <f>6.2*(SIN((24-K53)*PI()/180))</f>
        <v>2.0185225576343711</v>
      </c>
      <c r="M53">
        <v>921</v>
      </c>
      <c r="N53">
        <f>(((1+100000/($G$2*31500/255))*100000*5/(M53*5/1023))-110000)/1000000</f>
        <v>0.3536937076676489</v>
      </c>
      <c r="P53">
        <f t="shared" si="0"/>
        <v>2.0185225576343711</v>
      </c>
      <c r="Q53">
        <f>(N53+E53+AA53+AG53)/4</f>
        <v>0.49659040170223878</v>
      </c>
      <c r="R53">
        <f>(Q53-$G$5)/$G$5 *100</f>
        <v>12.861454932326996</v>
      </c>
      <c r="T53">
        <f t="shared" si="1"/>
        <v>4.5454545454545459</v>
      </c>
      <c r="W53">
        <v>105</v>
      </c>
      <c r="X53">
        <v>5</v>
      </c>
      <c r="Y53">
        <f>6.2*(SIN((24-X53)*PI()/180))</f>
        <v>2.0185225576343711</v>
      </c>
      <c r="Z53">
        <v>572</v>
      </c>
      <c r="AA53">
        <f>(((1+100000/($G$2*31500/255))*100000*5/(Z53*5/1023))-110000)/1000000</f>
        <v>0.63661172161172142</v>
      </c>
      <c r="AC53">
        <v>105</v>
      </c>
      <c r="AD53">
        <v>5</v>
      </c>
      <c r="AE53">
        <f>6.2*(SIN((24-AD53)*PI()/180))</f>
        <v>2.0185225576343711</v>
      </c>
      <c r="AF53">
        <v>561</v>
      </c>
      <c r="AG53">
        <f>(((1+100000/($G$2*31500/255))*100000*5/(AF53*5/1023))-110000)/1000000</f>
        <v>0.65125116713352005</v>
      </c>
    </row>
    <row r="54" spans="1:33" x14ac:dyDescent="0.35">
      <c r="A54">
        <v>106</v>
      </c>
      <c r="B54">
        <v>4</v>
      </c>
      <c r="C54">
        <f>6.2*(SIN((24-B54)*PI()/180))</f>
        <v>2.1205248886191459</v>
      </c>
      <c r="D54">
        <v>937</v>
      </c>
      <c r="E54">
        <f>(((1+100000/($G$2*31500/255))*100000*5/(D54*5/1023))-110000)/1000000</f>
        <v>0.34577577882807331</v>
      </c>
      <c r="J54">
        <v>106</v>
      </c>
      <c r="K54">
        <v>4</v>
      </c>
      <c r="L54">
        <f>6.2*(SIN((24-K54)*PI()/180))</f>
        <v>2.1205248886191459</v>
      </c>
      <c r="M54">
        <v>915</v>
      </c>
      <c r="N54">
        <f>(((1+100000/($G$2*31500/255))*100000*5/(M54*5/1023))-110000)/1000000</f>
        <v>0.35673432214415818</v>
      </c>
      <c r="P54">
        <f t="shared" si="0"/>
        <v>2.1205248886191459</v>
      </c>
      <c r="Q54">
        <f>(N54+E54+AA54+AG54)/4</f>
        <v>0.49628077119252845</v>
      </c>
      <c r="R54">
        <f>(Q54-$G$5)/$G$5 *100</f>
        <v>12.791084361938282</v>
      </c>
      <c r="T54">
        <f t="shared" si="1"/>
        <v>4.5259042033235586</v>
      </c>
      <c r="W54">
        <v>106</v>
      </c>
      <c r="X54">
        <v>4</v>
      </c>
      <c r="Y54">
        <f>6.2*(SIN((24-X54)*PI()/180))</f>
        <v>2.1205248886191459</v>
      </c>
      <c r="Z54">
        <v>575</v>
      </c>
      <c r="AA54">
        <f>(((1+100000/($G$2*31500/255))*100000*5/(Z54*5/1023))-110000)/1000000</f>
        <v>0.6327163561076603</v>
      </c>
      <c r="AC54">
        <v>106</v>
      </c>
      <c r="AD54">
        <v>4</v>
      </c>
      <c r="AE54">
        <f>6.2*(SIN((24-AD54)*PI()/180))</f>
        <v>2.1205248886191459</v>
      </c>
      <c r="AF54">
        <v>562</v>
      </c>
      <c r="AG54">
        <f>(((1+100000/($G$2*31500/255))*100000*5/(AF54*5/1023))-110000)/1000000</f>
        <v>0.64989662769022205</v>
      </c>
    </row>
    <row r="55" spans="1:33" x14ac:dyDescent="0.35">
      <c r="A55">
        <v>107</v>
      </c>
      <c r="B55">
        <v>3</v>
      </c>
      <c r="C55">
        <f>6.2*(SIN((24-B55)*PI()/180))</f>
        <v>2.2218812871808615</v>
      </c>
      <c r="D55">
        <v>944</v>
      </c>
      <c r="E55">
        <f>(((1+100000/($G$2*31500/255))*100000*5/(D55*5/1023))-110000)/1000000</f>
        <v>0.3423960855528651</v>
      </c>
      <c r="J55">
        <v>107</v>
      </c>
      <c r="K55">
        <v>3</v>
      </c>
      <c r="L55">
        <f>6.2*(SIN((24-K55)*PI()/180))</f>
        <v>2.2218812871808615</v>
      </c>
      <c r="M55">
        <v>921</v>
      </c>
      <c r="N55">
        <f>(((1+100000/($G$2*31500/255))*100000*5/(M55*5/1023))-110000)/1000000</f>
        <v>0.3536937076676489</v>
      </c>
      <c r="P55">
        <f t="shared" si="0"/>
        <v>2.2218812871808615</v>
      </c>
      <c r="Q55">
        <f>(N55+E55+AA55+AG55)/4</f>
        <v>0.49567765611996173</v>
      </c>
      <c r="R55">
        <f>(Q55-$G$5)/$G$5 *100</f>
        <v>12.654012754536756</v>
      </c>
      <c r="T55">
        <f t="shared" si="1"/>
        <v>4.5576735092864125</v>
      </c>
      <c r="W55">
        <v>107</v>
      </c>
      <c r="X55">
        <v>3</v>
      </c>
      <c r="Y55">
        <f>6.2*(SIN((24-X55)*PI()/180))</f>
        <v>2.2218812871808615</v>
      </c>
      <c r="Z55">
        <v>574</v>
      </c>
      <c r="AA55">
        <f>(((1+100000/($G$2*31500/255))*100000*5/(Z55*5/1023))-110000)/1000000</f>
        <v>0.63401028704164575</v>
      </c>
      <c r="AC55">
        <v>107</v>
      </c>
      <c r="AD55">
        <v>3</v>
      </c>
      <c r="AE55">
        <f>6.2*(SIN((24-AD55)*PI()/180))</f>
        <v>2.2218812871808615</v>
      </c>
      <c r="AF55">
        <v>560</v>
      </c>
      <c r="AG55">
        <f>(((1+100000/($G$2*31500/255))*100000*5/(AF55*5/1023))-110000)/1000000</f>
        <v>0.65261054421768694</v>
      </c>
    </row>
    <row r="56" spans="1:33" x14ac:dyDescent="0.35">
      <c r="A56">
        <v>108</v>
      </c>
      <c r="B56">
        <v>2</v>
      </c>
      <c r="C56">
        <f>6.2*(SIN((24-B56)*PI()/180))</f>
        <v>2.3225608791786545</v>
      </c>
      <c r="D56">
        <v>942</v>
      </c>
      <c r="E56">
        <f>(((1+100000/($G$2*31500/255))*100000*5/(D56*5/1023))-110000)/1000000</f>
        <v>0.34335658679607717</v>
      </c>
      <c r="J56">
        <v>108</v>
      </c>
      <c r="K56">
        <v>2</v>
      </c>
      <c r="L56">
        <f>6.2*(SIN((24-K56)*PI()/180))</f>
        <v>2.3225608791786545</v>
      </c>
      <c r="M56">
        <v>925</v>
      </c>
      <c r="N56">
        <f>(((1+100000/($G$2*31500/255))*100000*5/(M56*5/1023))-110000)/1000000</f>
        <v>0.35168854568854557</v>
      </c>
      <c r="P56">
        <f t="shared" si="0"/>
        <v>2.3225608791786545</v>
      </c>
      <c r="Q56">
        <f>(N56+E56+AA56+AG56)/4</f>
        <v>0.49407709717555948</v>
      </c>
      <c r="R56">
        <f>(Q56-$G$5)/$G$5 *100</f>
        <v>12.290249358081699</v>
      </c>
      <c r="T56">
        <f t="shared" si="1"/>
        <v>4.5625610948191593</v>
      </c>
      <c r="W56">
        <v>108</v>
      </c>
      <c r="X56">
        <v>2</v>
      </c>
      <c r="Y56">
        <f>6.2*(SIN((24-X56)*PI()/180))</f>
        <v>2.3225608791786545</v>
      </c>
      <c r="Z56">
        <v>575</v>
      </c>
      <c r="AA56">
        <f>(((1+100000/($G$2*31500/255))*100000*5/(Z56*5/1023))-110000)/1000000</f>
        <v>0.6327163561076603</v>
      </c>
      <c r="AC56">
        <v>108</v>
      </c>
      <c r="AD56">
        <v>2</v>
      </c>
      <c r="AE56">
        <f>6.2*(SIN((24-AD56)*PI()/180))</f>
        <v>2.3225608791786545</v>
      </c>
      <c r="AF56">
        <v>563</v>
      </c>
      <c r="AG56">
        <f>(((1+100000/($G$2*31500/255))*100000*5/(AF56*5/1023))-110000)/1000000</f>
        <v>0.64854690010995497</v>
      </c>
    </row>
    <row r="57" spans="1:33" x14ac:dyDescent="0.35">
      <c r="A57">
        <v>109</v>
      </c>
      <c r="B57">
        <v>1</v>
      </c>
      <c r="C57">
        <f>6.2*(SIN((24-B57)*PI()/180))</f>
        <v>2.422532996633497</v>
      </c>
      <c r="D57">
        <v>936</v>
      </c>
      <c r="E57">
        <f>(((1+100000/($G$2*31500/255))*100000*5/(D57*5/1023))-110000)/1000000</f>
        <v>0.34626271876271869</v>
      </c>
      <c r="J57">
        <v>109</v>
      </c>
      <c r="K57">
        <v>1</v>
      </c>
      <c r="L57">
        <f>6.2*(SIN((24-K57)*PI()/180))</f>
        <v>2.422532996633497</v>
      </c>
      <c r="M57">
        <v>919</v>
      </c>
      <c r="N57">
        <f>(((1+100000/($G$2*31500/255))*100000*5/(M57*5/1023))-110000)/1000000</f>
        <v>0.35470283434374833</v>
      </c>
      <c r="P57">
        <f t="shared" si="0"/>
        <v>2.422532996633497</v>
      </c>
      <c r="Q57">
        <f>(N57+E57+AA57+AG57)/4</f>
        <v>0.49591090955735118</v>
      </c>
      <c r="R57">
        <f>(Q57-$G$5)/$G$5 *100</f>
        <v>12.707024899397995</v>
      </c>
      <c r="T57">
        <f t="shared" si="1"/>
        <v>4.5332355816226784</v>
      </c>
      <c r="W57">
        <v>109</v>
      </c>
      <c r="X57">
        <v>1</v>
      </c>
      <c r="Y57">
        <f>6.2*(SIN((24-X57)*PI()/180))</f>
        <v>2.422532996633497</v>
      </c>
      <c r="Z57">
        <v>576</v>
      </c>
      <c r="AA57">
        <f>(((1+100000/($G$2*31500/255))*100000*5/(Z57*5/1023))-110000)/1000000</f>
        <v>0.63142691798941775</v>
      </c>
      <c r="AC57">
        <v>109</v>
      </c>
      <c r="AD57">
        <v>1</v>
      </c>
      <c r="AE57">
        <f>6.2*(SIN((24-AD57)*PI()/180))</f>
        <v>2.422532996633497</v>
      </c>
      <c r="AF57">
        <v>561</v>
      </c>
      <c r="AG57">
        <f>(((1+100000/($G$2*31500/255))*100000*5/(AF57*5/1023))-110000)/1000000</f>
        <v>0.65125116713352005</v>
      </c>
    </row>
    <row r="58" spans="1:33" x14ac:dyDescent="0.35">
      <c r="A58">
        <v>110</v>
      </c>
      <c r="B58">
        <v>0</v>
      </c>
      <c r="C58">
        <f>6.2*(SIN((24-B58)*PI()/180))</f>
        <v>2.5217671870699609</v>
      </c>
      <c r="D58">
        <v>938</v>
      </c>
      <c r="E58">
        <f>(((1+100000/($G$2*31500/255))*100000*5/(D58*5/1023))-110000)/1000000</f>
        <v>0.34528987714488768</v>
      </c>
      <c r="J58">
        <v>110</v>
      </c>
      <c r="K58">
        <v>0</v>
      </c>
      <c r="L58">
        <f>6.2*(SIN((24-K58)*PI()/180))</f>
        <v>2.5217671870699609</v>
      </c>
      <c r="M58">
        <v>917</v>
      </c>
      <c r="N58">
        <f>(((1+100000/($G$2*31500/255))*100000*5/(M58*5/1023))-110000)/1000000</f>
        <v>0.35571636288103026</v>
      </c>
      <c r="P58">
        <f t="shared" si="0"/>
        <v>2.5217671870699609</v>
      </c>
      <c r="Q58">
        <f>(N58+E58+AA58+AG58)/4</f>
        <v>0.49369552878896106</v>
      </c>
      <c r="R58">
        <f>(Q58-$G$5)/$G$5 *100</f>
        <v>12.203529270218421</v>
      </c>
      <c r="T58">
        <f t="shared" si="1"/>
        <v>4.5332355816226784</v>
      </c>
      <c r="W58">
        <v>110</v>
      </c>
      <c r="X58">
        <v>0</v>
      </c>
      <c r="Y58">
        <f>6.2*(SIN((24-X58)*PI()/180))</f>
        <v>2.5217671870699609</v>
      </c>
      <c r="Z58">
        <v>583</v>
      </c>
      <c r="AA58">
        <f>(((1+100000/($G$2*31500/255))*100000*5/(Z58*5/1023))-110000)/1000000</f>
        <v>0.62252470799640602</v>
      </c>
      <c r="AC58">
        <v>110</v>
      </c>
      <c r="AD58">
        <v>0</v>
      </c>
      <c r="AE58">
        <f>6.2*(SIN((24-AD58)*PI()/180))</f>
        <v>2.5217671870699609</v>
      </c>
      <c r="AF58">
        <v>561</v>
      </c>
      <c r="AG58">
        <f>(((1+100000/($G$2*31500/255))*100000*5/(AF58*5/1023))-110000)/1000000</f>
        <v>0.65125116713352005</v>
      </c>
    </row>
  </sheetData>
  <sortState xmlns:xlrd2="http://schemas.microsoft.com/office/spreadsheetml/2017/richdata2" ref="AC2:AG58">
    <sortCondition ref="AE2:AE58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6F3A-C376-4CDA-890B-141FCC4E0341}">
  <dimension ref="A1:Y63"/>
  <sheetViews>
    <sheetView tabSelected="1" topLeftCell="C4" workbookViewId="0">
      <selection activeCell="Q1" sqref="Q1:S59"/>
    </sheetView>
  </sheetViews>
  <sheetFormatPr baseColWidth="10" defaultRowHeight="14.5" x14ac:dyDescent="0.35"/>
  <cols>
    <col min="1" max="1" width="23" style="10" customWidth="1"/>
    <col min="2" max="2" width="16.26953125" customWidth="1"/>
    <col min="5" max="5" width="24.26953125" customWidth="1"/>
    <col min="6" max="6" width="18.54296875" customWidth="1"/>
    <col min="9" max="9" width="23.7265625" customWidth="1"/>
    <col min="13" max="13" width="24.7265625" customWidth="1"/>
    <col min="14" max="14" width="18.26953125" customWidth="1"/>
    <col min="17" max="17" width="23.453125" customWidth="1"/>
    <col min="18" max="18" width="18.36328125" customWidth="1"/>
    <col min="21" max="21" width="15.1796875" customWidth="1"/>
    <col min="22" max="22" width="13.81640625" customWidth="1"/>
    <col min="23" max="23" width="14.08984375" customWidth="1"/>
    <col min="24" max="24" width="13.90625" customWidth="1"/>
    <col min="25" max="25" width="14.36328125" customWidth="1"/>
  </cols>
  <sheetData>
    <row r="1" spans="1:25" ht="16" x14ac:dyDescent="0.4">
      <c r="A1" s="27" t="s">
        <v>14</v>
      </c>
      <c r="B1" s="27"/>
      <c r="C1" s="27"/>
      <c r="E1" s="27" t="s">
        <v>15</v>
      </c>
      <c r="F1" s="27"/>
      <c r="G1" s="27"/>
      <c r="I1" s="27" t="s">
        <v>16</v>
      </c>
      <c r="J1" s="27"/>
      <c r="K1" s="27"/>
      <c r="M1" s="27" t="s">
        <v>17</v>
      </c>
      <c r="N1" s="27"/>
      <c r="O1" s="27"/>
      <c r="Q1" s="27" t="s">
        <v>18</v>
      </c>
      <c r="R1" s="27"/>
      <c r="S1" s="27"/>
      <c r="U1" s="12" t="s">
        <v>14</v>
      </c>
      <c r="V1" s="13" t="s">
        <v>15</v>
      </c>
      <c r="W1" s="13" t="s">
        <v>16</v>
      </c>
      <c r="X1" s="13" t="s">
        <v>17</v>
      </c>
      <c r="Y1" s="14" t="s">
        <v>18</v>
      </c>
    </row>
    <row r="2" spans="1:25" ht="15" thickBot="1" x14ac:dyDescent="0.4">
      <c r="A2" s="1" t="str">
        <f>donnees_courbe_2B!O1</f>
        <v>Déformation moyenne (cm)</v>
      </c>
      <c r="B2" s="1" t="str">
        <f>donnees_courbe_2B!P1</f>
        <v>RJC moyen (Mohm)</v>
      </c>
      <c r="C2" s="1" t="str">
        <f>donnees_courbe_2B!Q1</f>
        <v>(R-R0)/R0 %</v>
      </c>
      <c r="E2" s="1" t="str">
        <f>donnees_courbe_F!O1</f>
        <v>Déformation moyenne (cm)</v>
      </c>
      <c r="F2" s="1" t="str">
        <f>donnees_courbe_F!P1</f>
        <v>RJC moyenne (Mohm)</v>
      </c>
      <c r="G2" s="1" t="str">
        <f>donnees_courbe_F!Q1</f>
        <v>(R-R0)/R0 %</v>
      </c>
      <c r="I2" s="1" t="str">
        <f>donnees_courbe_HB!O1</f>
        <v>Déformation moyenne (cm)</v>
      </c>
      <c r="J2" s="1" t="str">
        <f>donnees_courbe_HB!P1</f>
        <v>RJC moyenne (Mohm)</v>
      </c>
      <c r="K2" s="1" t="str">
        <f>donnees_courbe_HB!Q1</f>
        <v>(R-R0)/R0 %</v>
      </c>
      <c r="M2" s="1" t="str">
        <f>donnees_courbe_B!P1</f>
        <v>Deformation moyenne (cm)</v>
      </c>
      <c r="N2" s="1" t="str">
        <f>donnees_courbe_B!Q1</f>
        <v>RJC moyenne (Mohm)</v>
      </c>
      <c r="O2" s="1" t="str">
        <f>donnees_courbe_B!R1</f>
        <v>(R-R0)/R0 %</v>
      </c>
      <c r="Q2" s="1" t="str">
        <f>donnees_courbe_4B!P1</f>
        <v>Déformation moyenne (cm)</v>
      </c>
      <c r="R2" s="1" t="str">
        <f>donnees_courbe_4B!Q1</f>
        <v>RJC Moyenne (Mohm)</v>
      </c>
      <c r="S2" s="1" t="str">
        <f>donnees_courbe_4B!R1</f>
        <v>(R-R0)/R0 %</v>
      </c>
      <c r="U2" s="15" t="s">
        <v>20</v>
      </c>
      <c r="V2" s="16" t="s">
        <v>20</v>
      </c>
      <c r="W2" s="16" t="s">
        <v>20</v>
      </c>
      <c r="X2" s="16" t="s">
        <v>20</v>
      </c>
      <c r="Y2" s="17" t="s">
        <v>20</v>
      </c>
    </row>
    <row r="3" spans="1:25" x14ac:dyDescent="0.35">
      <c r="A3" s="1">
        <f>donnees_courbe_2B!O35</f>
        <v>2.910723689272523</v>
      </c>
      <c r="B3" s="3">
        <f>donnees_courbe_2B!P35</f>
        <v>2.1684574078891741</v>
      </c>
      <c r="C3" s="4">
        <f>donnees_courbe_2B!Q35</f>
        <v>10.627256990472114</v>
      </c>
      <c r="E3" s="2">
        <f>donnees_courbe_F!O32</f>
        <v>2.910723689272523</v>
      </c>
      <c r="F3" s="3">
        <f>donnees_courbe_F!P32</f>
        <v>0.9764663704388622</v>
      </c>
      <c r="G3" s="4">
        <f>donnees_courbe_F!Q32</f>
        <v>8.8789679381388797</v>
      </c>
      <c r="I3" s="2">
        <f>donnees_courbe_HB!O37</f>
        <v>3.1932360644423357</v>
      </c>
      <c r="J3" s="3">
        <f>donnees_courbe_HB!P37</f>
        <v>1.6072197594964608</v>
      </c>
      <c r="K3" s="4">
        <f>donnees_courbe_HB!Q37</f>
        <v>9.3709063855093397</v>
      </c>
      <c r="M3" s="2">
        <f>donnees_courbe_B!P36</f>
        <v>3.0999999999999996</v>
      </c>
      <c r="N3" s="3">
        <f>donnees_courbe_B!Q36</f>
        <v>0.89915476323326993</v>
      </c>
      <c r="O3" s="4">
        <f>donnees_courbe_B!R36</f>
        <v>4.7095630689804402</v>
      </c>
      <c r="Q3" s="2">
        <f>donnees_courbe_4B!P2</f>
        <v>2.910723689272523</v>
      </c>
      <c r="R3" s="3">
        <f>donnees_courbe_4B!Q2</f>
        <v>0.40987184372327856</v>
      </c>
      <c r="S3" s="4">
        <f>donnees_courbe_4B!R2</f>
        <v>-6.8473082447094189</v>
      </c>
      <c r="U3" s="18">
        <f>donnees_courbe_2B!S2</f>
        <v>1.0043988269794721</v>
      </c>
      <c r="V3" s="19">
        <f>donnees_courbe_F!S2</f>
        <v>2.2653958944281527</v>
      </c>
      <c r="W3" s="19">
        <f>donnees_courbe_HB!S2</f>
        <v>1.436950146627566</v>
      </c>
      <c r="X3" s="19">
        <f>donnees_courbe_B!T2</f>
        <v>2.2067448680351904</v>
      </c>
      <c r="Y3" s="20">
        <f>donnees_courbe_4B!T2</f>
        <v>4.0151515151515156</v>
      </c>
    </row>
    <row r="4" spans="1:25" x14ac:dyDescent="0.35">
      <c r="A4" s="10">
        <f>donnees_courbe_2B!O34</f>
        <v>2.8147410983851899</v>
      </c>
      <c r="B4">
        <f>donnees_courbe_2B!P34</f>
        <v>2.18709410889862</v>
      </c>
      <c r="C4" s="6">
        <f>donnees_courbe_2B!Q34</f>
        <v>11.578037533601847</v>
      </c>
      <c r="E4" s="5">
        <f>donnees_courbe_F!O31</f>
        <v>2.8147410983851899</v>
      </c>
      <c r="F4">
        <f>donnees_courbe_F!P31</f>
        <v>0.98017999393065747</v>
      </c>
      <c r="G4" s="6">
        <f>donnees_courbe_F!Q31</f>
        <v>9.2930482437573652</v>
      </c>
      <c r="I4" s="5">
        <f>donnees_courbe_HB!O36</f>
        <v>3.0999999999999996</v>
      </c>
      <c r="J4">
        <f>donnees_courbe_HB!P36</f>
        <v>1.6166926004323543</v>
      </c>
      <c r="K4" s="6">
        <f>donnees_courbe_HB!Q36</f>
        <v>10.01553086394969</v>
      </c>
      <c r="M4" s="5">
        <f>donnees_courbe_B!P35</f>
        <v>3.0058196455272896</v>
      </c>
      <c r="N4">
        <f>donnees_courbe_B!Q35</f>
        <v>0.89802890141538039</v>
      </c>
      <c r="O4" s="6">
        <f>donnees_courbe_B!R35</f>
        <v>4.5784527152929986</v>
      </c>
      <c r="Q4" s="2">
        <f>donnees_courbe_4B!P3</f>
        <v>2.8147410983851899</v>
      </c>
      <c r="R4" s="3">
        <f>donnees_courbe_4B!Q3</f>
        <v>0.4108265653909825</v>
      </c>
      <c r="S4" s="4">
        <f>donnees_courbe_4B!R3</f>
        <v>-6.6303260475039778</v>
      </c>
      <c r="U4" s="21">
        <f>donnees_courbe_2B!S3</f>
        <v>1.0019550342130987</v>
      </c>
      <c r="V4">
        <f>donnees_courbe_F!S3</f>
        <v>2.2262952101661777</v>
      </c>
      <c r="W4">
        <f>donnees_courbe_HB!S3</f>
        <v>1.4173998044965788</v>
      </c>
      <c r="X4">
        <f>donnees_courbe_B!T3</f>
        <v>2.19208211143695</v>
      </c>
      <c r="Y4" s="22">
        <f>donnees_courbe_4B!T3</f>
        <v>4.0078201368523949</v>
      </c>
    </row>
    <row r="5" spans="1:25" x14ac:dyDescent="0.35">
      <c r="A5" s="10">
        <f>donnees_courbe_2B!O33</f>
        <v>2.7179011100922801</v>
      </c>
      <c r="B5">
        <f>donnees_courbe_2B!P33</f>
        <v>2.17479890683135</v>
      </c>
      <c r="C5" s="6">
        <f>donnees_courbe_2B!Q33</f>
        <v>10.95077850886975</v>
      </c>
      <c r="E5" s="5">
        <f>donnees_courbe_F!O30</f>
        <v>2.7179011100922801</v>
      </c>
      <c r="F5">
        <f>donnees_courbe_F!P30</f>
        <v>0.98170188317299911</v>
      </c>
      <c r="G5" s="6">
        <f>donnees_courbe_F!Q30</f>
        <v>9.462743519538181</v>
      </c>
      <c r="I5" s="5">
        <f>donnees_courbe_HB!O35</f>
        <v>3.0058196455272896</v>
      </c>
      <c r="J5">
        <f>donnees_courbe_HB!P35</f>
        <v>1.6368218380248272</v>
      </c>
      <c r="K5" s="6">
        <f>donnees_courbe_HB!Q35</f>
        <v>11.385320494353293</v>
      </c>
      <c r="M5" s="5">
        <f>donnees_courbe_B!P34</f>
        <v>2.910723689272523</v>
      </c>
      <c r="N5">
        <f>donnees_courbe_B!Q34</f>
        <v>0.90256362262632472</v>
      </c>
      <c r="O5" s="6">
        <f>donnees_courbe_B!R34</f>
        <v>5.1065360843119016</v>
      </c>
      <c r="Q5" s="2">
        <f>donnees_courbe_4B!P4</f>
        <v>2.7179011100922801</v>
      </c>
      <c r="R5" s="3">
        <f>donnees_courbe_4B!Q4</f>
        <v>0.40988879221407887</v>
      </c>
      <c r="S5" s="4">
        <f>donnees_courbe_4B!R4</f>
        <v>-6.8434563149820757</v>
      </c>
      <c r="U5" s="21">
        <f>donnees_courbe_2B!S4</f>
        <v>0.99951124144672532</v>
      </c>
      <c r="V5">
        <f>donnees_courbe_F!S4</f>
        <v>2.2311827956989245</v>
      </c>
      <c r="W5">
        <f>donnees_courbe_HB!S4</f>
        <v>1.3929618768328447</v>
      </c>
      <c r="X5">
        <f>donnees_courbe_B!T4</f>
        <v>2.1871945259042032</v>
      </c>
      <c r="Y5" s="22">
        <f>donnees_courbe_4B!T4</f>
        <v>4.0151515151515156</v>
      </c>
    </row>
    <row r="6" spans="1:25" x14ac:dyDescent="0.35">
      <c r="A6" s="10">
        <f>donnees_courbe_2B!O32</f>
        <v>2.6202332227923364</v>
      </c>
      <c r="B6">
        <f>donnees_courbe_2B!P32</f>
        <v>2.1995224175203125</v>
      </c>
      <c r="C6" s="6">
        <f>donnees_courbe_2B!Q32</f>
        <v>12.212087198053062</v>
      </c>
      <c r="E6" s="5">
        <f>donnees_courbe_F!O29</f>
        <v>2.6202332227923364</v>
      </c>
      <c r="F6">
        <f>donnees_courbe_F!P29</f>
        <v>0.98699916422172485</v>
      </c>
      <c r="G6" s="6">
        <f>donnees_courbe_F!Q29</f>
        <v>10.053406455737715</v>
      </c>
      <c r="I6" s="5">
        <f>donnees_courbe_HB!O34</f>
        <v>2.910723689272523</v>
      </c>
      <c r="J6">
        <f>donnees_courbe_HB!P34</f>
        <v>1.6465992278327057</v>
      </c>
      <c r="K6" s="6">
        <f>donnees_courbe_HB!Q34</f>
        <v>12.050669448068962</v>
      </c>
      <c r="M6" s="5">
        <f>donnees_courbe_B!P33</f>
        <v>2.8147410983851899</v>
      </c>
      <c r="N6">
        <f>donnees_courbe_B!Q33</f>
        <v>0.90142208772564825</v>
      </c>
      <c r="O6" s="6">
        <f>donnees_courbe_B!R33</f>
        <v>4.9736005479999887</v>
      </c>
      <c r="Q6" s="2">
        <f>donnees_courbe_4B!P5</f>
        <v>2.6202332227923364</v>
      </c>
      <c r="R6" s="3">
        <f>donnees_courbe_4B!Q5</f>
        <v>0.41081417196952646</v>
      </c>
      <c r="S6" s="4">
        <f>donnees_courbe_4B!R5</f>
        <v>-6.6331427341985316</v>
      </c>
      <c r="U6" s="21">
        <f>donnees_courbe_2B!S5</f>
        <v>0.99217986314760509</v>
      </c>
      <c r="V6">
        <f>donnees_courbe_F!S5</f>
        <v>2.204301075268817</v>
      </c>
      <c r="W6">
        <f>donnees_courbe_HB!S5</f>
        <v>1.3807429130009776</v>
      </c>
      <c r="X6">
        <f>donnees_courbe_B!T5</f>
        <v>2.1700879765395893</v>
      </c>
      <c r="Y6" s="22">
        <f>donnees_courbe_4B!T5</f>
        <v>4.0078201368523949</v>
      </c>
    </row>
    <row r="7" spans="1:25" x14ac:dyDescent="0.35">
      <c r="A7" s="10">
        <f>donnees_courbe_2B!O31</f>
        <v>2.5217671870699609</v>
      </c>
      <c r="B7">
        <f>donnees_courbe_2B!P31</f>
        <v>2.1930403899451516</v>
      </c>
      <c r="C7" s="6">
        <f>donnees_courbe_2B!Q31</f>
        <v>11.881396390953149</v>
      </c>
      <c r="E7" s="5">
        <f>donnees_courbe_F!O28</f>
        <v>2.5217671870699609</v>
      </c>
      <c r="F7">
        <f>donnees_courbe_F!P28</f>
        <v>0.99078309112333041</v>
      </c>
      <c r="G7" s="6">
        <f>donnees_courbe_F!Q28</f>
        <v>10.475325805213117</v>
      </c>
      <c r="I7" s="5">
        <f>donnees_courbe_HB!O33</f>
        <v>2.8147410983851899</v>
      </c>
      <c r="J7">
        <f>donnees_courbe_HB!P33</f>
        <v>1.6266595044829963</v>
      </c>
      <c r="K7" s="6">
        <f>donnees_courbe_HB!Q33</f>
        <v>10.69377621492624</v>
      </c>
      <c r="M7" s="5">
        <f>donnees_courbe_B!P32</f>
        <v>2.7179011100922801</v>
      </c>
      <c r="N7">
        <f>donnees_courbe_B!Q32</f>
        <v>0.90497147416330426</v>
      </c>
      <c r="O7" s="6">
        <f>donnees_courbe_B!R32</f>
        <v>5.3869384051153677</v>
      </c>
      <c r="Q7" s="2">
        <f>donnees_courbe_4B!P6</f>
        <v>2.5217671870699609</v>
      </c>
      <c r="R7" s="3">
        <f>donnees_courbe_4B!Q6</f>
        <v>0.41146254263972704</v>
      </c>
      <c r="S7" s="4">
        <f>donnees_courbe_4B!R6</f>
        <v>-6.4857857636984013</v>
      </c>
      <c r="U7" s="21">
        <f>donnees_courbe_2B!S6</f>
        <v>0.98484848484848486</v>
      </c>
      <c r="V7">
        <f>donnees_courbe_F!S6</f>
        <v>2.1896383186705766</v>
      </c>
      <c r="W7">
        <f>donnees_courbe_HB!S6</f>
        <v>1.3660801564027369</v>
      </c>
      <c r="X7">
        <f>donnees_courbe_B!T6</f>
        <v>2.1554252199413488</v>
      </c>
      <c r="Y7" s="22">
        <f>donnees_courbe_4B!T6</f>
        <v>4.0029325513196481</v>
      </c>
    </row>
    <row r="8" spans="1:25" x14ac:dyDescent="0.35">
      <c r="A8" s="10">
        <f>donnees_courbe_2B!O30</f>
        <v>2.422532996633497</v>
      </c>
      <c r="B8">
        <f>donnees_courbe_2B!P30</f>
        <v>2.1930403899451516</v>
      </c>
      <c r="C8" s="6">
        <f>donnees_courbe_2B!Q30</f>
        <v>11.881396390953149</v>
      </c>
      <c r="E8" s="5">
        <f>donnees_courbe_F!O27</f>
        <v>2.422532996633497</v>
      </c>
      <c r="F8">
        <f>donnees_courbe_F!P27</f>
        <v>0.99469291654407632</v>
      </c>
      <c r="G8" s="6">
        <f>donnees_courbe_F!Q27</f>
        <v>10.911283222197985</v>
      </c>
      <c r="I8" s="5">
        <f>donnees_courbe_HB!O32</f>
        <v>2.7179011100922801</v>
      </c>
      <c r="J8">
        <f>donnees_courbe_HB!P32</f>
        <v>1.6442810613356047</v>
      </c>
      <c r="K8" s="6">
        <f>donnees_courbe_HB!Q32</f>
        <v>11.892918792352848</v>
      </c>
      <c r="M8" s="5">
        <f>donnees_courbe_B!P31</f>
        <v>2.6202332227923364</v>
      </c>
      <c r="N8">
        <f>donnees_courbe_B!Q31</f>
        <v>0.90268310721624045</v>
      </c>
      <c r="O8" s="6">
        <f>donnees_courbe_B!R31</f>
        <v>5.1204504622534293</v>
      </c>
      <c r="Q8" s="2">
        <f>donnees_courbe_4B!P7</f>
        <v>2.422532996633497</v>
      </c>
      <c r="R8" s="3">
        <f>donnees_courbe_4B!Q7</f>
        <v>0.41572437486038621</v>
      </c>
      <c r="S8" s="4">
        <f>donnees_courbe_4B!R7</f>
        <v>-5.5171875317304062</v>
      </c>
      <c r="U8" s="21">
        <f>donnees_courbe_2B!S7</f>
        <v>0.98484848484848486</v>
      </c>
      <c r="V8">
        <f>donnees_courbe_F!S7</f>
        <v>2.1749755620723361</v>
      </c>
      <c r="W8">
        <f>donnees_courbe_HB!S7</f>
        <v>1.3758553274682308</v>
      </c>
      <c r="X8">
        <f>donnees_courbe_B!T7</f>
        <v>2.1529814271749754</v>
      </c>
      <c r="Y8" s="22">
        <f>donnees_courbe_4B!T7</f>
        <v>4.0151515151515156</v>
      </c>
    </row>
    <row r="9" spans="1:25" x14ac:dyDescent="0.35">
      <c r="A9" s="10">
        <f>donnees_courbe_2B!O29</f>
        <v>2.3225608791786545</v>
      </c>
      <c r="B9">
        <f>donnees_courbe_2B!P29</f>
        <v>2.1806829231548814</v>
      </c>
      <c r="C9" s="6">
        <f>donnees_courbe_2B!Q29</f>
        <v>11.250960833683347</v>
      </c>
      <c r="E9" s="5">
        <f>donnees_courbe_F!O26</f>
        <v>2.3225608791786545</v>
      </c>
      <c r="F9">
        <f>donnees_courbe_F!P26</f>
        <v>0.98545035270470671</v>
      </c>
      <c r="G9" s="6">
        <f>donnees_courbe_F!Q26</f>
        <v>9.8807092645094627</v>
      </c>
      <c r="I9" s="5">
        <f>donnees_courbe_HB!O31</f>
        <v>2.6202332227923364</v>
      </c>
      <c r="J9">
        <f>donnees_courbe_HB!P31</f>
        <v>1.6518065377966364</v>
      </c>
      <c r="K9" s="6">
        <f>donnees_courbe_HB!Q31</f>
        <v>12.405025600810532</v>
      </c>
      <c r="M9" s="5">
        <f>donnees_courbe_B!P30</f>
        <v>2.5217671870699609</v>
      </c>
      <c r="N9">
        <f>donnees_courbe_B!Q30</f>
        <v>0.90751201220792022</v>
      </c>
      <c r="O9" s="6">
        <f>donnees_courbe_B!R30</f>
        <v>5.6827925110929449</v>
      </c>
      <c r="Q9" s="2">
        <f>donnees_courbe_4B!P8</f>
        <v>2.3225608791786545</v>
      </c>
      <c r="R9" s="3">
        <f>donnees_courbe_4B!Q8</f>
        <v>0.41555970076990245</v>
      </c>
      <c r="S9" s="4">
        <f>donnees_courbe_4B!R8</f>
        <v>-5.5546134613858076</v>
      </c>
      <c r="U9" s="21">
        <f>donnees_courbe_2B!S8</f>
        <v>0.98729227761485827</v>
      </c>
      <c r="V9">
        <f>donnees_courbe_F!S8</f>
        <v>2.1578690127077222</v>
      </c>
      <c r="W9">
        <f>donnees_courbe_HB!S8</f>
        <v>1.3611925708699901</v>
      </c>
      <c r="X9">
        <f>donnees_courbe_B!T8</f>
        <v>2.1480938416422286</v>
      </c>
      <c r="Y9" s="22">
        <f>donnees_courbe_4B!T8</f>
        <v>4.0200391006842624</v>
      </c>
    </row>
    <row r="10" spans="1:25" x14ac:dyDescent="0.35">
      <c r="A10" s="10">
        <f>donnees_courbe_2B!O28</f>
        <v>2.2218812871808615</v>
      </c>
      <c r="B10">
        <f>donnees_courbe_2B!P28</f>
        <v>2.1806829231548814</v>
      </c>
      <c r="C10" s="6">
        <f>donnees_courbe_2B!Q28</f>
        <v>11.250960833683347</v>
      </c>
      <c r="E10" s="5">
        <f>donnees_courbe_F!O25</f>
        <v>2.2218812871808615</v>
      </c>
      <c r="F10">
        <f>donnees_courbe_F!P25</f>
        <v>0.99004123145386713</v>
      </c>
      <c r="G10" s="6">
        <f>donnees_courbe_F!Q25</f>
        <v>10.392606197440259</v>
      </c>
      <c r="I10" s="5">
        <f>donnees_courbe_HB!O30</f>
        <v>2.5217671870699609</v>
      </c>
      <c r="J10">
        <f>donnees_courbe_HB!P30</f>
        <v>1.6363370169769587</v>
      </c>
      <c r="K10" s="6">
        <f>donnees_courbe_HB!Q30</f>
        <v>11.352328542178212</v>
      </c>
      <c r="M10" s="5">
        <f>donnees_courbe_B!P29</f>
        <v>2.422532996633497</v>
      </c>
      <c r="N10">
        <f>donnees_courbe_B!Q29</f>
        <v>0.90371045467271216</v>
      </c>
      <c r="O10" s="6">
        <f>donnees_courbe_B!R29</f>
        <v>5.2400884908619396</v>
      </c>
      <c r="Q10" s="2">
        <f>donnees_courbe_4B!P9</f>
        <v>2.2218812871808615</v>
      </c>
      <c r="R10" s="3">
        <f>donnees_courbe_4B!Q9</f>
        <v>0.41650394543401087</v>
      </c>
      <c r="S10" s="4">
        <f>donnees_courbe_4B!R9</f>
        <v>-5.3400124013611672</v>
      </c>
      <c r="U10" s="21">
        <f>donnees_courbe_2B!S9</f>
        <v>0.96285434995112418</v>
      </c>
      <c r="V10">
        <f>donnees_courbe_F!S9</f>
        <v>2.1578690127077222</v>
      </c>
      <c r="W10">
        <f>donnees_courbe_HB!S9</f>
        <v>1.3563049853372433</v>
      </c>
      <c r="X10">
        <f>donnees_courbe_B!T9</f>
        <v>2.1260997067448679</v>
      </c>
      <c r="Y10" s="22">
        <f>donnees_courbe_4B!T9</f>
        <v>4.0053763440860219</v>
      </c>
    </row>
    <row r="11" spans="1:25" x14ac:dyDescent="0.35">
      <c r="A11" s="10">
        <f>donnees_courbe_2B!O27</f>
        <v>2.1205248886191459</v>
      </c>
      <c r="B11">
        <f>donnees_courbe_2B!P27</f>
        <v>2.18709410889862</v>
      </c>
      <c r="C11" s="6">
        <f>donnees_courbe_2B!Q27</f>
        <v>11.578037533601847</v>
      </c>
      <c r="E11" s="5">
        <f>donnees_courbe_F!O24</f>
        <v>2.1205248886191459</v>
      </c>
      <c r="F11">
        <f>donnees_courbe_F!P24</f>
        <v>0.98856577029307946</v>
      </c>
      <c r="G11" s="6">
        <f>donnees_courbe_F!Q24</f>
        <v>10.228087793854922</v>
      </c>
      <c r="I11" s="5">
        <f>donnees_courbe_HB!O29</f>
        <v>2.422532996633497</v>
      </c>
      <c r="J11">
        <f>donnees_courbe_HB!P29</f>
        <v>1.641019559270106</v>
      </c>
      <c r="K11" s="6">
        <f>donnees_courbe_HB!Q29</f>
        <v>11.670974384953601</v>
      </c>
      <c r="M11" s="5">
        <f>donnees_courbe_B!P28</f>
        <v>2.3225608791786545</v>
      </c>
      <c r="N11">
        <f>donnees_courbe_B!Q28</f>
        <v>0.90130870976764832</v>
      </c>
      <c r="O11" s="6">
        <f>donnees_courbe_B!R28</f>
        <v>4.9603973076577637</v>
      </c>
      <c r="Q11" s="2">
        <f>donnees_courbe_4B!P10</f>
        <v>2.1205248886191459</v>
      </c>
      <c r="R11" s="3">
        <f>donnees_courbe_4B!Q10</f>
        <v>0.41764194966034851</v>
      </c>
      <c r="S11" s="4">
        <f>donnees_courbe_4B!R10</f>
        <v>-5.0813750771935204</v>
      </c>
      <c r="U11" s="21">
        <f>donnees_courbe_2B!S10</f>
        <v>0.967741935483871</v>
      </c>
      <c r="V11">
        <f>donnees_courbe_F!S10</f>
        <v>2.1407624633431084</v>
      </c>
      <c r="W11">
        <f>donnees_courbe_HB!S10</f>
        <v>1.3440860215053763</v>
      </c>
      <c r="X11">
        <f>donnees_courbe_B!T10</f>
        <v>2.1260997067448679</v>
      </c>
      <c r="Y11" s="22">
        <f>donnees_courbe_4B!T10</f>
        <v>3.9980449657869013</v>
      </c>
    </row>
    <row r="12" spans="1:25" x14ac:dyDescent="0.35">
      <c r="A12" s="10">
        <f>donnees_courbe_2B!O26</f>
        <v>2.0185225576343711</v>
      </c>
      <c r="B12">
        <f>donnees_courbe_2B!P26</f>
        <v>2.1930403899451516</v>
      </c>
      <c r="C12" s="6">
        <f>donnees_courbe_2B!Q26</f>
        <v>11.881396390953149</v>
      </c>
      <c r="E12" s="5">
        <f>donnees_courbe_F!O23</f>
        <v>2.0185225576343711</v>
      </c>
      <c r="F12">
        <f>donnees_courbe_F!P23</f>
        <v>0.99078309112333041</v>
      </c>
      <c r="G12" s="6">
        <f>donnees_courbe_F!Q23</f>
        <v>10.475325805213117</v>
      </c>
      <c r="I12" s="5">
        <f>donnees_courbe_HB!O28</f>
        <v>2.3225608791786545</v>
      </c>
      <c r="J12">
        <f>donnees_courbe_HB!P28</f>
        <v>1.6461255122203917</v>
      </c>
      <c r="K12" s="6">
        <f>donnees_courbe_HB!Q28</f>
        <v>12.018433218031582</v>
      </c>
      <c r="M12" s="5">
        <f>donnees_courbe_B!P27</f>
        <v>2.2218812871808615</v>
      </c>
      <c r="N12">
        <f>donnees_courbe_B!Q27</f>
        <v>0.90486262082164082</v>
      </c>
      <c r="O12" s="6">
        <f>donnees_courbe_B!R27</f>
        <v>5.3742620713959184</v>
      </c>
      <c r="Q12" s="2">
        <f>donnees_courbe_4B!P11</f>
        <v>2.0185225576343711</v>
      </c>
      <c r="R12" s="3">
        <f>donnees_courbe_4B!Q11</f>
        <v>0.41817528437934137</v>
      </c>
      <c r="S12" s="4">
        <f>donnees_courbe_4B!R11</f>
        <v>-4.9601626410587798</v>
      </c>
      <c r="U12" s="21">
        <f>donnees_courbe_2B!S11</f>
        <v>0.96041055718475077</v>
      </c>
      <c r="V12">
        <f>donnees_courbe_F!S11</f>
        <v>2.1285434995112413</v>
      </c>
      <c r="W12">
        <f>donnees_courbe_HB!S11</f>
        <v>1.3220918866080156</v>
      </c>
      <c r="X12">
        <f>donnees_courbe_B!T11</f>
        <v>2.1138807429130009</v>
      </c>
      <c r="Y12" s="22">
        <f>donnees_courbe_4B!T11</f>
        <v>4.0078201368523949</v>
      </c>
    </row>
    <row r="13" spans="1:25" x14ac:dyDescent="0.35">
      <c r="A13" s="10">
        <f>donnees_courbe_2B!O25</f>
        <v>1.9159053651246738</v>
      </c>
      <c r="B13">
        <f>donnees_courbe_2B!P25</f>
        <v>2.2067574662914264</v>
      </c>
      <c r="C13" s="6">
        <f>donnees_courbe_2B!Q25</f>
        <v>12.581194562960791</v>
      </c>
      <c r="E13" s="5">
        <f>donnees_courbe_F!O22</f>
        <v>1.9159053651246738</v>
      </c>
      <c r="F13">
        <f>donnees_courbe_F!P22</f>
        <v>0.99004123145386713</v>
      </c>
      <c r="G13" s="6">
        <f>donnees_courbe_F!Q22</f>
        <v>10.392606197440259</v>
      </c>
      <c r="I13" s="5">
        <f>donnees_courbe_HB!O27</f>
        <v>2.2218812871808615</v>
      </c>
      <c r="J13">
        <f>donnees_courbe_HB!P27</f>
        <v>1.6588537639478229</v>
      </c>
      <c r="K13" s="6">
        <f>donnees_courbe_HB!Q27</f>
        <v>12.884587594187472</v>
      </c>
      <c r="M13" s="5">
        <f>donnees_courbe_B!P26</f>
        <v>2.1205248886191459</v>
      </c>
      <c r="N13">
        <f>donnees_courbe_B!Q26</f>
        <v>0.90612364031223303</v>
      </c>
      <c r="O13" s="6">
        <f>donnees_courbe_B!R26</f>
        <v>5.5211119856493598</v>
      </c>
      <c r="Q13" s="2">
        <f>donnees_courbe_4B!P12</f>
        <v>1.9159053651246738</v>
      </c>
      <c r="R13" s="3">
        <f>donnees_courbe_4B!Q12</f>
        <v>0.41704731355839131</v>
      </c>
      <c r="S13" s="4">
        <f>donnees_courbe_4B!R12</f>
        <v>-5.2165196458201581</v>
      </c>
      <c r="U13" s="21">
        <f>donnees_courbe_2B!S12</f>
        <v>0.9433040078201369</v>
      </c>
      <c r="V13">
        <f>donnees_courbe_F!S12</f>
        <v>2.1114369501466275</v>
      </c>
      <c r="W13">
        <f>donnees_courbe_HB!S12</f>
        <v>1.2976539589442815</v>
      </c>
      <c r="X13">
        <f>donnees_courbe_B!T12</f>
        <v>2.1016617790811338</v>
      </c>
      <c r="Y13" s="22">
        <f>donnees_courbe_4B!T12</f>
        <v>4.0200391006842624</v>
      </c>
    </row>
    <row r="14" spans="1:25" x14ac:dyDescent="0.35">
      <c r="A14" s="10">
        <f>donnees_courbe_2B!O24</f>
        <v>1.812704569280968</v>
      </c>
      <c r="B14">
        <f>donnees_courbe_2B!P24</f>
        <v>2.1930403899451516</v>
      </c>
      <c r="C14" s="6">
        <f>donnees_courbe_2B!Q24</f>
        <v>11.881396390953149</v>
      </c>
      <c r="E14" s="5">
        <f>donnees_courbe_F!O21</f>
        <v>1.812704569280968</v>
      </c>
      <c r="F14">
        <f>donnees_courbe_F!P21</f>
        <v>0.9901503047130108</v>
      </c>
      <c r="G14" s="6">
        <f>donnees_courbe_F!Q21</f>
        <v>10.404768197325492</v>
      </c>
      <c r="I14" s="5">
        <f>donnees_courbe_HB!O26</f>
        <v>2.1205248886191459</v>
      </c>
      <c r="J14">
        <f>donnees_courbe_HB!P26</f>
        <v>1.6484901960784311</v>
      </c>
      <c r="K14" s="6">
        <f>donnees_courbe_HB!Q26</f>
        <v>12.179349368633147</v>
      </c>
      <c r="M14" s="5">
        <f>donnees_courbe_B!P25</f>
        <v>2.0185225576343711</v>
      </c>
      <c r="N14">
        <f>donnees_courbe_B!Q25</f>
        <v>0.90268310721624045</v>
      </c>
      <c r="O14" s="6">
        <f>donnees_courbe_B!R25</f>
        <v>5.1204504622534293</v>
      </c>
      <c r="Q14" s="2">
        <f>donnees_courbe_4B!P13</f>
        <v>1.812704569280968</v>
      </c>
      <c r="R14" s="3">
        <f>donnees_courbe_4B!Q13</f>
        <v>0.41790035870693709</v>
      </c>
      <c r="S14" s="4">
        <f>donnees_courbe_4B!R13</f>
        <v>-5.0226457484233888</v>
      </c>
      <c r="U14" s="21">
        <f>donnees_courbe_2B!S13</f>
        <v>0.94819159335288372</v>
      </c>
      <c r="V14">
        <f>donnees_courbe_F!S13</f>
        <v>2.1041055718475072</v>
      </c>
      <c r="W14">
        <f>donnees_courbe_HB!S13</f>
        <v>1.2854349951124144</v>
      </c>
      <c r="X14">
        <f>donnees_courbe_B!T13</f>
        <v>2.096774193548387</v>
      </c>
      <c r="Y14" s="22">
        <f>donnees_courbe_4B!T13</f>
        <v>4.0224828934506354</v>
      </c>
    </row>
    <row r="15" spans="1:25" x14ac:dyDescent="0.35">
      <c r="A15" s="10">
        <f>donnees_courbe_2B!O23</f>
        <v>1.7089516060653949</v>
      </c>
      <c r="B15">
        <f>donnees_courbe_2B!P23</f>
        <v>2.1696249827152858</v>
      </c>
      <c r="C15" s="6">
        <f>donnees_courbe_2B!Q23</f>
        <v>10.686822652160439</v>
      </c>
      <c r="E15" s="5">
        <f>donnees_courbe_F!O20</f>
        <v>1.7089516060653949</v>
      </c>
      <c r="F15">
        <f>donnees_courbe_F!P20</f>
        <v>0.98856577029307946</v>
      </c>
      <c r="G15" s="6">
        <f>donnees_courbe_F!Q20</f>
        <v>10.228087793854922</v>
      </c>
      <c r="I15" s="5">
        <f>donnees_courbe_HB!O25</f>
        <v>2.0185225576343711</v>
      </c>
      <c r="J15">
        <f>donnees_courbe_HB!P25</f>
        <v>1.6564890800897838</v>
      </c>
      <c r="K15" s="6">
        <f>donnees_courbe_HB!Q25</f>
        <v>12.723671443585921</v>
      </c>
      <c r="M15" s="5">
        <f>donnees_courbe_B!P24</f>
        <v>1.9159053651246738</v>
      </c>
      <c r="N15">
        <f>donnees_courbe_B!Q24</f>
        <v>0.90235885748524769</v>
      </c>
      <c r="O15" s="6">
        <f>donnees_courbe_B!R24</f>
        <v>5.0826905025159101</v>
      </c>
      <c r="Q15" s="2">
        <f>donnees_courbe_4B!P14</f>
        <v>1.7089516060653949</v>
      </c>
      <c r="R15" s="3">
        <f>donnees_courbe_4B!Q14</f>
        <v>0.41857818213042391</v>
      </c>
      <c r="S15" s="4">
        <f>donnees_courbe_4B!R14</f>
        <v>-4.8685949703582017</v>
      </c>
      <c r="U15" s="21">
        <f>donnees_courbe_2B!S14</f>
        <v>0.93597262952101656</v>
      </c>
      <c r="V15">
        <f>donnees_courbe_F!S14</f>
        <v>2.0992179863147604</v>
      </c>
      <c r="W15">
        <f>donnees_courbe_HB!S14</f>
        <v>1.2683284457478006</v>
      </c>
      <c r="X15">
        <f>donnees_courbe_B!T14</f>
        <v>2.0894428152492668</v>
      </c>
      <c r="Y15" s="22">
        <f>donnees_courbe_4B!T14</f>
        <v>4.0249266862170092</v>
      </c>
    </row>
    <row r="16" spans="1:25" x14ac:dyDescent="0.35">
      <c r="A16" s="10">
        <f>donnees_courbe_2B!O22</f>
        <v>1.6046780796356286</v>
      </c>
      <c r="B16">
        <f>donnees_courbe_2B!P22</f>
        <v>2.17479890683135</v>
      </c>
      <c r="C16" s="6">
        <f>donnees_courbe_2B!Q22</f>
        <v>10.95077850886975</v>
      </c>
      <c r="E16" s="5">
        <f>donnees_courbe_F!O19</f>
        <v>1.6046780796356286</v>
      </c>
      <c r="F16">
        <f>donnees_courbe_F!P19</f>
        <v>0.98626280488776286</v>
      </c>
      <c r="G16" s="6">
        <f>donnees_courbe_F!Q19</f>
        <v>9.9713001520896292</v>
      </c>
      <c r="I16" s="5">
        <f>donnees_courbe_HB!O24</f>
        <v>1.9159053651246738</v>
      </c>
      <c r="J16">
        <f>donnees_courbe_HB!P24</f>
        <v>1.6465992278327057</v>
      </c>
      <c r="K16" s="6">
        <f>donnees_courbe_HB!Q24</f>
        <v>12.050669448068962</v>
      </c>
      <c r="M16" s="5">
        <f>donnees_courbe_B!P23</f>
        <v>1.812704569280968</v>
      </c>
      <c r="N16">
        <f>donnees_courbe_B!Q23</f>
        <v>0.89530236132914687</v>
      </c>
      <c r="O16" s="6">
        <f>donnees_courbe_B!R23</f>
        <v>4.2609380528638505</v>
      </c>
      <c r="Q16" s="2">
        <f>donnees_courbe_4B!P15</f>
        <v>1.6046780796356286</v>
      </c>
      <c r="R16" s="3">
        <f>donnees_courbe_4B!Q15</f>
        <v>0.41929469540552972</v>
      </c>
      <c r="S16" s="4">
        <f>donnees_courbe_4B!R15</f>
        <v>-4.7057510441977923</v>
      </c>
      <c r="U16" s="21">
        <f>donnees_courbe_2B!S15</f>
        <v>0.93841642228739008</v>
      </c>
      <c r="V16">
        <f>donnees_courbe_F!S15</f>
        <v>2.0918866080156402</v>
      </c>
      <c r="W16">
        <f>donnees_courbe_HB!S15</f>
        <v>1.270772238514174</v>
      </c>
      <c r="X16">
        <f>donnees_courbe_B!T15</f>
        <v>2.0894428152492668</v>
      </c>
      <c r="Y16" s="22">
        <f>donnees_courbe_4B!T15</f>
        <v>4.029814271749756</v>
      </c>
    </row>
    <row r="17" spans="1:25" x14ac:dyDescent="0.35">
      <c r="A17" s="10">
        <f>donnees_courbe_2B!O21</f>
        <v>1.4999157527179399</v>
      </c>
      <c r="B17">
        <f>donnees_courbe_2B!P21</f>
        <v>2.1753873680882609</v>
      </c>
      <c r="C17" s="6">
        <f>donnees_courbe_2B!Q21</f>
        <v>10.980799783191475</v>
      </c>
      <c r="E17" s="5">
        <f>donnees_courbe_F!O18</f>
        <v>1.4999157527179399</v>
      </c>
      <c r="F17">
        <f>donnees_courbe_F!P18</f>
        <v>0.98479825286679601</v>
      </c>
      <c r="G17" s="6">
        <f>donnees_courbe_F!Q18</f>
        <v>9.8079981507488991</v>
      </c>
      <c r="I17" s="5">
        <f>donnees_courbe_HB!O23</f>
        <v>1.812704569280968</v>
      </c>
      <c r="J17">
        <f>donnees_courbe_HB!P23</f>
        <v>1.6461255122203917</v>
      </c>
      <c r="K17" s="6">
        <f>donnees_courbe_HB!Q23</f>
        <v>12.018433218031582</v>
      </c>
      <c r="M17" s="5">
        <f>donnees_courbe_B!P22</f>
        <v>1.7089516060653949</v>
      </c>
      <c r="N17">
        <f>donnees_courbe_B!Q22</f>
        <v>0.89891832438925512</v>
      </c>
      <c r="O17" s="6">
        <f>donnees_courbe_B!R22</f>
        <v>4.6820289791199805</v>
      </c>
      <c r="Q17" s="2">
        <f>donnees_courbe_4B!P16</f>
        <v>1.4999157527179399</v>
      </c>
      <c r="R17" s="3">
        <f>donnees_courbe_4B!Q16</f>
        <v>0.42144119019805765</v>
      </c>
      <c r="S17" s="4">
        <f>donnees_courbe_4B!R16</f>
        <v>-4.217911318623262</v>
      </c>
      <c r="U17" s="21">
        <f>donnees_courbe_2B!S16</f>
        <v>0.92864125122189634</v>
      </c>
      <c r="V17">
        <f>donnees_courbe_F!S16</f>
        <v>2.0723362658846529</v>
      </c>
      <c r="W17">
        <f>donnees_courbe_HB!S16</f>
        <v>1.2634408602150538</v>
      </c>
      <c r="X17">
        <f>donnees_courbe_B!T16</f>
        <v>2.0918866080156402</v>
      </c>
      <c r="Y17" s="22">
        <f>donnees_courbe_4B!T16</f>
        <v>4.0175953079178885</v>
      </c>
    </row>
    <row r="18" spans="1:25" x14ac:dyDescent="0.35">
      <c r="A18" s="10">
        <f>donnees_courbe_2B!O20</f>
        <v>1.394696536931963</v>
      </c>
      <c r="B18">
        <f>donnees_courbe_2B!P20</f>
        <v>2.1563617412054907</v>
      </c>
      <c r="C18" s="6">
        <f>donnees_courbe_2B!Q20</f>
        <v>10.010177576406299</v>
      </c>
      <c r="E18" s="5">
        <f>donnees_courbe_F!O17</f>
        <v>1.394696536931963</v>
      </c>
      <c r="F18">
        <f>donnees_courbe_F!P17</f>
        <v>0.97500722767283143</v>
      </c>
      <c r="G18" s="6">
        <f>donnees_courbe_F!Q17</f>
        <v>8.7162690851630966</v>
      </c>
      <c r="I18" s="5">
        <f>donnees_courbe_HB!O22</f>
        <v>1.7089516060653949</v>
      </c>
      <c r="J18">
        <f>donnees_courbe_HB!P22</f>
        <v>1.6414429699272444</v>
      </c>
      <c r="K18" s="6">
        <f>donnees_courbe_HB!Q22</f>
        <v>11.699787375256193</v>
      </c>
      <c r="M18" s="5">
        <f>donnees_courbe_B!P21</f>
        <v>1.6046780796356286</v>
      </c>
      <c r="N18">
        <f>donnees_courbe_B!Q21</f>
        <v>0.89903090049579149</v>
      </c>
      <c r="O18" s="6">
        <f>donnees_courbe_B!R21</f>
        <v>4.6951388411920467</v>
      </c>
      <c r="Q18" s="2">
        <f>donnees_courbe_4B!P17</f>
        <v>1.394696536931963</v>
      </c>
      <c r="R18" s="3">
        <f>donnees_courbe_4B!Q17</f>
        <v>0.41952696077958257</v>
      </c>
      <c r="S18" s="4">
        <f>donnees_courbe_4B!R17</f>
        <v>-4.6529634591857798</v>
      </c>
      <c r="U18" s="21">
        <f>donnees_courbe_2B!S17</f>
        <v>0.93108504398826974</v>
      </c>
      <c r="V18">
        <f>donnees_courbe_F!S17</f>
        <v>2.0796676441837731</v>
      </c>
      <c r="W18">
        <f>donnees_courbe_HB!S17</f>
        <v>1.2512218963831867</v>
      </c>
      <c r="X18">
        <f>donnees_courbe_B!T17</f>
        <v>2.0869990224828934</v>
      </c>
      <c r="Y18" s="22">
        <f>donnees_courbe_4B!T17</f>
        <v>4.0395894428152497</v>
      </c>
    </row>
    <row r="19" spans="1:25" x14ac:dyDescent="0.35">
      <c r="A19" s="10">
        <f>donnees_courbe_2B!O19</f>
        <v>1.2890524830701078</v>
      </c>
      <c r="B19">
        <f>donnees_courbe_2B!P19</f>
        <v>2.1568722980293713</v>
      </c>
      <c r="C19" s="6">
        <f>donnees_courbe_2B!Q19</f>
        <v>10.036224433844303</v>
      </c>
      <c r="E19" s="5">
        <f>donnees_courbe_F!O16</f>
        <v>1.2890524830701078</v>
      </c>
      <c r="F19">
        <f>donnees_courbe_F!P16</f>
        <v>0.98023733115203227</v>
      </c>
      <c r="G19" s="6">
        <f>donnees_courbe_F!Q16</f>
        <v>9.299441518197451</v>
      </c>
      <c r="I19" s="7">
        <f>donnees_courbe_HB!O21</f>
        <v>1.6046780796356286</v>
      </c>
      <c r="J19" s="8">
        <f>donnees_courbe_HB!P21</f>
        <v>1.6437764885203525</v>
      </c>
      <c r="K19" s="9">
        <f>donnees_courbe_HB!Q21</f>
        <v>11.858582737301541</v>
      </c>
      <c r="M19" s="5">
        <f>donnees_courbe_B!P20</f>
        <v>1.4999157527179399</v>
      </c>
      <c r="N19">
        <f>donnees_courbe_B!Q20</f>
        <v>0.89677398855670387</v>
      </c>
      <c r="O19" s="6">
        <f>donnees_courbe_B!R20</f>
        <v>4.4323139386388473</v>
      </c>
      <c r="Q19" s="2">
        <f>donnees_courbe_4B!P18</f>
        <v>1.2890524830701078</v>
      </c>
      <c r="R19" s="3">
        <f>donnees_courbe_4B!Q18</f>
        <v>0.41992563887488998</v>
      </c>
      <c r="S19" s="4">
        <f>donnees_courbe_4B!R18</f>
        <v>-4.5623548011613675</v>
      </c>
      <c r="U19" s="21">
        <f>donnees_courbe_2B!S18</f>
        <v>0.93352883675464315</v>
      </c>
      <c r="V19">
        <f>donnees_courbe_F!S18</f>
        <v>2.0674486803519061</v>
      </c>
      <c r="W19">
        <f>donnees_courbe_HB!S18</f>
        <v>1.229227761485826</v>
      </c>
      <c r="X19">
        <f>donnees_courbe_B!T18</f>
        <v>2.08455522971652</v>
      </c>
      <c r="Y19" s="22">
        <f>donnees_courbe_4B!T18</f>
        <v>4.0664711632453567</v>
      </c>
    </row>
    <row r="20" spans="1:25" x14ac:dyDescent="0.35">
      <c r="A20" s="10">
        <f>donnees_courbe_2B!O18</f>
        <v>1.1830157713345779</v>
      </c>
      <c r="B20">
        <f>donnees_courbe_2B!P18</f>
        <v>2.1269072757308045</v>
      </c>
      <c r="C20" s="6">
        <f>donnees_courbe_2B!Q18</f>
        <v>8.5075118059234143</v>
      </c>
      <c r="E20" s="5">
        <f>donnees_courbe_F!O15</f>
        <v>1.1830157713345779</v>
      </c>
      <c r="F20">
        <f>donnees_courbe_F!P15</f>
        <v>0.96989185417756829</v>
      </c>
      <c r="G20" s="6">
        <f>donnees_courbe_F!Q15</f>
        <v>8.1458893940201804</v>
      </c>
      <c r="I20" s="2">
        <f>donnees_courbe_HB!O20</f>
        <v>1.4999157527179399</v>
      </c>
      <c r="J20" s="3">
        <f>donnees_courbe_HB!P20</f>
        <v>1.6564890800897838</v>
      </c>
      <c r="K20" s="4">
        <f>donnees_courbe_HB!Q20</f>
        <v>12.723671443585921</v>
      </c>
      <c r="M20" s="5">
        <f>donnees_courbe_B!P19</f>
        <v>1.394696536931963</v>
      </c>
      <c r="N20">
        <f>donnees_courbe_B!Q19</f>
        <v>0.89204600528663902</v>
      </c>
      <c r="O20" s="6">
        <f>donnees_courbe_B!R19</f>
        <v>3.8817245599809</v>
      </c>
      <c r="Q20" s="2">
        <f>donnees_courbe_4B!P19</f>
        <v>1.1830157713345779</v>
      </c>
      <c r="R20" s="3">
        <f>donnees_courbe_4B!Q19</f>
        <v>0.42166241334248233</v>
      </c>
      <c r="S20" s="4">
        <f>donnees_courbe_4B!R19</f>
        <v>-4.1676333312540157</v>
      </c>
      <c r="U20" s="21">
        <f>donnees_courbe_2B!S19</f>
        <v>0.92130987292277611</v>
      </c>
      <c r="V20">
        <f>donnees_courbe_F!S19</f>
        <v>2.0625610948191593</v>
      </c>
      <c r="W20">
        <f>donnees_courbe_HB!S19</f>
        <v>1.229227761485826</v>
      </c>
      <c r="X20">
        <f>donnees_courbe_B!T19</f>
        <v>2.08455522971652</v>
      </c>
      <c r="Y20" s="22">
        <f>donnees_courbe_4B!T19</f>
        <v>4.0664711632453567</v>
      </c>
    </row>
    <row r="21" spans="1:25" x14ac:dyDescent="0.35">
      <c r="A21" s="10">
        <f>donnees_courbe_2B!O17</f>
        <v>1.0766187015349682</v>
      </c>
      <c r="B21">
        <f>donnees_courbe_2B!P17</f>
        <v>2.1321809298077068</v>
      </c>
      <c r="C21" s="6">
        <f>donnees_courbe_2B!Q17</f>
        <v>8.7765555430619848</v>
      </c>
      <c r="E21" s="5">
        <f>donnees_courbe_F!O14</f>
        <v>1.0766187015349682</v>
      </c>
      <c r="F21">
        <f>donnees_courbe_F!P14</f>
        <v>0.96328984596214151</v>
      </c>
      <c r="G21" s="6">
        <f>donnees_courbe_F!Q14</f>
        <v>7.4097454134633134</v>
      </c>
      <c r="I21" s="5">
        <f>donnees_courbe_HB!O19</f>
        <v>1.394696536931963</v>
      </c>
      <c r="J21">
        <f>donnees_courbe_HB!P19</f>
        <v>1.6623773770234163</v>
      </c>
      <c r="K21" s="6">
        <f>donnees_courbe_HB!Q19</f>
        <v>13.124368590875948</v>
      </c>
      <c r="M21" s="5">
        <f>donnees_courbe_B!P18</f>
        <v>1.2890524830701078</v>
      </c>
      <c r="N21">
        <f>donnees_courbe_B!Q18</f>
        <v>0.89181452478908074</v>
      </c>
      <c r="O21" s="6">
        <f>donnees_courbe_B!R18</f>
        <v>3.8547678860584274</v>
      </c>
      <c r="Q21" s="2">
        <f>donnees_courbe_4B!P20</f>
        <v>1.0766187015349682</v>
      </c>
      <c r="R21" s="3">
        <f>donnees_courbe_4B!Q20</f>
        <v>0.42305672784306542</v>
      </c>
      <c r="S21" s="4">
        <f>donnees_courbe_4B!R20</f>
        <v>-3.8507436720305876</v>
      </c>
      <c r="U21" s="21">
        <f>donnees_courbe_2B!S20</f>
        <v>0.92130987292277611</v>
      </c>
      <c r="V21">
        <f>donnees_courbe_F!S20</f>
        <v>2.0601173020527859</v>
      </c>
      <c r="W21">
        <f>donnees_courbe_HB!S20</f>
        <v>1.229227761485826</v>
      </c>
      <c r="X21">
        <f>donnees_courbe_B!T20</f>
        <v>2.0747800586510263</v>
      </c>
      <c r="Y21" s="22">
        <f>donnees_courbe_4B!T20</f>
        <v>4.0786901270772242</v>
      </c>
    </row>
    <row r="22" spans="1:25" x14ac:dyDescent="0.35">
      <c r="A22" s="10">
        <f>donnees_courbe_2B!O16</f>
        <v>0.96989368324943137</v>
      </c>
      <c r="B22">
        <f>donnees_courbe_2B!P16</f>
        <v>2.1382547423114318</v>
      </c>
      <c r="C22" s="6">
        <f>donnees_courbe_2B!Q16</f>
        <v>9.086420617799881</v>
      </c>
      <c r="E22" s="5">
        <f>donnees_courbe_F!O13</f>
        <v>0.96989368324943137</v>
      </c>
      <c r="F22">
        <f>donnees_courbe_F!P13</f>
        <v>0.96040225200572893</v>
      </c>
      <c r="G22" s="6">
        <f>donnees_courbe_F!Q13</f>
        <v>7.0877699114731048</v>
      </c>
      <c r="I22" s="5">
        <f>donnees_courbe_HB!O18</f>
        <v>1.2890524830701078</v>
      </c>
      <c r="J22">
        <f>donnees_courbe_HB!P18</f>
        <v>1.6654243098323693</v>
      </c>
      <c r="K22" s="6">
        <f>donnees_courbe_HB!Q18</f>
        <v>13.331711613534747</v>
      </c>
      <c r="M22" s="5">
        <f>donnees_courbe_B!P17</f>
        <v>1.1830157713345779</v>
      </c>
      <c r="N22">
        <f>donnees_courbe_B!Q17</f>
        <v>0.89069381565685657</v>
      </c>
      <c r="O22" s="6">
        <f>donnees_courbe_B!R17</f>
        <v>3.7242575797562787</v>
      </c>
      <c r="Q22" s="2">
        <f>donnees_courbe_4B!P21</f>
        <v>0.96989368324943137</v>
      </c>
      <c r="R22" s="3">
        <f>donnees_courbe_4B!Q21</f>
        <v>0.42147005454715181</v>
      </c>
      <c r="S22" s="4">
        <f>donnees_courbe_4B!R21</f>
        <v>-4.2113512392836814</v>
      </c>
      <c r="U22" s="21">
        <f>donnees_courbe_2B!S21</f>
        <v>0.91397849462365588</v>
      </c>
      <c r="V22">
        <f>donnees_courbe_F!S21</f>
        <v>2.0601173020527859</v>
      </c>
      <c r="W22">
        <f>donnees_courbe_HB!S21</f>
        <v>1.2365591397849462</v>
      </c>
      <c r="X22">
        <f>donnees_courbe_B!T21</f>
        <v>2.0698924731182795</v>
      </c>
      <c r="Y22" s="22">
        <f>donnees_courbe_4B!T21</f>
        <v>4.0982404692082115</v>
      </c>
    </row>
    <row r="23" spans="1:25" x14ac:dyDescent="0.35">
      <c r="A23" s="10">
        <f>donnees_courbe_2B!O15</f>
        <v>0.86287322595240579</v>
      </c>
      <c r="B23">
        <f>donnees_courbe_2B!P15</f>
        <v>2.1145221300674364</v>
      </c>
      <c r="C23" s="6">
        <f>donnees_courbe_2B!Q15</f>
        <v>7.875664167514147</v>
      </c>
      <c r="E23" s="5">
        <f>donnees_courbe_F!O12</f>
        <v>0.86287322595240579</v>
      </c>
      <c r="F23">
        <f>donnees_courbe_F!P12</f>
        <v>0.95538588455801787</v>
      </c>
      <c r="G23" s="6">
        <f>donnees_courbe_F!Q12</f>
        <v>6.5284296955271301</v>
      </c>
      <c r="I23" s="5">
        <f>donnees_courbe_HB!O17</f>
        <v>1.1830157713345779</v>
      </c>
      <c r="J23">
        <f>donnees_courbe_HB!P17</f>
        <v>1.6271549633597777</v>
      </c>
      <c r="K23" s="6">
        <f>donnees_courbe_HB!Q17</f>
        <v>10.727492068722926</v>
      </c>
      <c r="M23" s="5">
        <f>donnees_courbe_B!P16</f>
        <v>1.0766187015349682</v>
      </c>
      <c r="N23">
        <f>donnees_courbe_B!Q16</f>
        <v>0.88846771460150453</v>
      </c>
      <c r="O23" s="6">
        <f>donnees_courbe_B!R16</f>
        <v>3.4650207071014258</v>
      </c>
      <c r="Q23" s="2">
        <f>donnees_courbe_4B!P22</f>
        <v>0.86287322595240579</v>
      </c>
      <c r="R23" s="3">
        <f>donnees_courbe_4B!Q22</f>
        <v>0.4242413891432732</v>
      </c>
      <c r="S23" s="4">
        <f>donnees_courbe_4B!R22</f>
        <v>-3.581502467437911</v>
      </c>
      <c r="U23" s="21">
        <f>donnees_courbe_2B!S22</f>
        <v>0.91397849462365588</v>
      </c>
      <c r="V23">
        <f>donnees_courbe_F!S22</f>
        <v>2.0552297165200391</v>
      </c>
      <c r="W23">
        <f>donnees_courbe_HB!S22</f>
        <v>1.2390029325513197</v>
      </c>
      <c r="X23">
        <f>donnees_courbe_B!T22</f>
        <v>2.0698924731182795</v>
      </c>
      <c r="Y23" s="22">
        <f>donnees_courbe_4B!T22</f>
        <v>4.0884652981427179</v>
      </c>
    </row>
    <row r="24" spans="1:25" x14ac:dyDescent="0.35">
      <c r="A24" s="10">
        <f>donnees_courbe_2B!O14</f>
        <v>0.75558992911191436</v>
      </c>
      <c r="B24">
        <f>donnees_courbe_2B!P14</f>
        <v>2.1219293368785754</v>
      </c>
      <c r="C24" s="6">
        <f>donnees_courbe_2B!Q14</f>
        <v>8.2535544449510994</v>
      </c>
      <c r="E24" s="5">
        <f>donnees_courbe_F!O11</f>
        <v>0.75558992911191436</v>
      </c>
      <c r="F24">
        <f>donnees_courbe_F!P11</f>
        <v>0.94620746174531778</v>
      </c>
      <c r="G24" s="6">
        <f>donnees_courbe_F!Q11</f>
        <v>5.5050076572468818</v>
      </c>
      <c r="I24" s="5">
        <f>donnees_courbe_HB!O16</f>
        <v>1.0766187015349682</v>
      </c>
      <c r="J24">
        <f>donnees_courbe_HB!P16</f>
        <v>1.6131527234563166</v>
      </c>
      <c r="K24" s="6">
        <f>donnees_courbe_HB!Q16</f>
        <v>9.7746431128659541</v>
      </c>
      <c r="M24" s="5">
        <f>donnees_courbe_B!P15</f>
        <v>0.96989368324943137</v>
      </c>
      <c r="N24">
        <f>donnees_courbe_B!Q15</f>
        <v>0.8898300344234078</v>
      </c>
      <c r="O24" s="6">
        <f>donnees_courbe_B!R15</f>
        <v>3.6236673818949336</v>
      </c>
      <c r="Q24" s="2">
        <f>donnees_courbe_4B!P23</f>
        <v>0.75558992911191436</v>
      </c>
      <c r="R24" s="3">
        <f>donnees_courbe_4B!Q23</f>
        <v>0.42367648836566241</v>
      </c>
      <c r="S24" s="4">
        <f>donnees_courbe_4B!R23</f>
        <v>-3.7098890078039988</v>
      </c>
      <c r="U24" s="21">
        <f>donnees_courbe_2B!S23</f>
        <v>0.91642228739002929</v>
      </c>
      <c r="V24">
        <f>donnees_courbe_F!S23</f>
        <v>2.0527859237536656</v>
      </c>
      <c r="W24">
        <f>donnees_courbe_HB!S23</f>
        <v>1.2341153470185728</v>
      </c>
      <c r="X24">
        <f>donnees_courbe_B!T23</f>
        <v>2.0772238514173997</v>
      </c>
      <c r="Y24" s="22">
        <f>donnees_courbe_4B!T23</f>
        <v>4.112903225806452</v>
      </c>
    </row>
    <row r="25" spans="1:25" x14ac:dyDescent="0.35">
      <c r="A25" s="10">
        <f>donnees_courbe_2B!O13</f>
        <v>0.64807647225945142</v>
      </c>
      <c r="B25">
        <f>donnees_courbe_2B!P13</f>
        <v>2.0928132600518339</v>
      </c>
      <c r="C25" s="6">
        <f>donnees_courbe_2B!Q13</f>
        <v>6.7681521022776083</v>
      </c>
      <c r="E25" s="5">
        <f>donnees_courbe_F!O10</f>
        <v>0.64807647225945142</v>
      </c>
      <c r="F25">
        <f>donnees_courbe_F!P10</f>
        <v>0.93857453576313565</v>
      </c>
      <c r="G25" s="6">
        <f>donnees_courbe_F!Q10</f>
        <v>4.6539132125762661</v>
      </c>
      <c r="I25" s="5">
        <f>donnees_courbe_HB!O15</f>
        <v>0.96989368324943137</v>
      </c>
      <c r="J25">
        <f>donnees_courbe_HB!P15</f>
        <v>1.5930337158253227</v>
      </c>
      <c r="K25" s="6">
        <f>donnees_courbe_HB!Q15</f>
        <v>8.4055496288061473</v>
      </c>
      <c r="M25" s="5">
        <f>donnees_courbe_B!P14</f>
        <v>0.86287322595240579</v>
      </c>
      <c r="N25">
        <f>donnees_courbe_B!Q14</f>
        <v>0.88969863920248304</v>
      </c>
      <c r="O25" s="6">
        <f>donnees_courbe_B!R14</f>
        <v>3.60836597135365</v>
      </c>
      <c r="Q25" s="2">
        <f>donnees_courbe_4B!P24</f>
        <v>0.64807647225945142</v>
      </c>
      <c r="R25" s="3">
        <f>donnees_courbe_4B!Q24</f>
        <v>0.42505992800003001</v>
      </c>
      <c r="S25" s="4">
        <f>donnees_courbe_4B!R24</f>
        <v>-3.3954709090840898</v>
      </c>
      <c r="U25" s="21">
        <f>donnees_courbe_2B!S24</f>
        <v>0.90664711632453565</v>
      </c>
      <c r="V25">
        <f>donnees_courbe_F!S24</f>
        <v>2.0601173020527859</v>
      </c>
      <c r="W25">
        <f>donnees_courbe_HB!S24</f>
        <v>1.2365591397849462</v>
      </c>
      <c r="X25">
        <f>donnees_courbe_B!T24</f>
        <v>2.0625610948191593</v>
      </c>
      <c r="Y25" s="22">
        <f>donnees_courbe_4B!T24</f>
        <v>4.1202346041055717</v>
      </c>
    </row>
    <row r="26" spans="1:25" x14ac:dyDescent="0.35">
      <c r="A26" s="10">
        <f>donnees_courbe_2B!O12</f>
        <v>0.54036560503548059</v>
      </c>
      <c r="B26">
        <f>donnees_courbe_2B!P12</f>
        <v>2.1037068627037199</v>
      </c>
      <c r="C26" s="6">
        <f>donnees_courbe_2B!Q12</f>
        <v>7.3239063337132082</v>
      </c>
      <c r="E26" s="5">
        <f>donnees_courbe_F!O9</f>
        <v>0.54036560503548059</v>
      </c>
      <c r="F26">
        <f>donnees_courbe_F!P9</f>
        <v>0.92969027269027249</v>
      </c>
      <c r="G26" s="6">
        <f>donnees_courbe_F!Q9</f>
        <v>3.6632908792853485</v>
      </c>
      <c r="I26" s="5">
        <f>donnees_courbe_HB!O14</f>
        <v>0.86287322595240579</v>
      </c>
      <c r="J26">
        <f>donnees_courbe_HB!P14</f>
        <v>1.6031858194056745</v>
      </c>
      <c r="K26" s="6">
        <f>donnees_courbe_HB!Q14</f>
        <v>9.0963977618894027</v>
      </c>
      <c r="M26" s="5">
        <f>donnees_courbe_B!P13</f>
        <v>0.75558992911191436</v>
      </c>
      <c r="N26">
        <f>donnees_courbe_B!Q13</f>
        <v>0.88613721804511258</v>
      </c>
      <c r="O26" s="6">
        <f>donnees_courbe_B!R13</f>
        <v>3.1936266310960066</v>
      </c>
      <c r="Q26" s="2">
        <f>donnees_courbe_4B!P25</f>
        <v>0.54036560503548059</v>
      </c>
      <c r="R26" s="3">
        <f>donnees_courbe_4B!Q25</f>
        <v>0.42631765548176886</v>
      </c>
      <c r="S26" s="4">
        <f>donnees_courbe_4B!R25</f>
        <v>-3.1096237541434402</v>
      </c>
      <c r="U26" s="21">
        <f>donnees_courbe_2B!S25</f>
        <v>0.90175953079178883</v>
      </c>
      <c r="V26">
        <f>donnees_courbe_F!S25</f>
        <v>2.0552297165200391</v>
      </c>
      <c r="W26">
        <f>donnees_courbe_HB!S25</f>
        <v>1.229227761485826</v>
      </c>
      <c r="X26">
        <f>donnees_courbe_B!T25</f>
        <v>2.0625610948191593</v>
      </c>
      <c r="Y26" s="22">
        <f>donnees_courbe_4B!T25</f>
        <v>4.139784946236559</v>
      </c>
    </row>
    <row r="27" spans="1:25" x14ac:dyDescent="0.35">
      <c r="A27" s="10">
        <f>donnees_courbe_2B!O11</f>
        <v>0.43249013721357688</v>
      </c>
      <c r="B27">
        <f>donnees_courbe_2B!P11</f>
        <v>2.0665137536496077</v>
      </c>
      <c r="C27" s="6">
        <f>donnees_courbe_2B!Q11</f>
        <v>5.4264415190322746</v>
      </c>
      <c r="E27" s="5">
        <f>donnees_courbe_F!O8</f>
        <v>0.43249013721357688</v>
      </c>
      <c r="F27">
        <f>donnees_courbe_F!P8</f>
        <v>0.93239181198795285</v>
      </c>
      <c r="G27" s="6">
        <f>donnees_courbe_F!Q8</f>
        <v>3.9645207213776708</v>
      </c>
      <c r="I27" s="5">
        <f>donnees_courbe_HB!O13</f>
        <v>0.75558992911191436</v>
      </c>
      <c r="J27">
        <f>donnees_courbe_HB!P13</f>
        <v>1.5798710742854274</v>
      </c>
      <c r="K27" s="6">
        <f>donnees_courbe_HB!Q13</f>
        <v>7.5098351335482398</v>
      </c>
      <c r="M27" s="5">
        <f>donnees_courbe_B!P12</f>
        <v>0.64807647225945142</v>
      </c>
      <c r="N27">
        <f>donnees_courbe_B!Q12</f>
        <v>0.88381758234225227</v>
      </c>
      <c r="O27" s="6">
        <f>donnees_courbe_B!R12</f>
        <v>2.9234973376111903</v>
      </c>
      <c r="Q27" s="2">
        <f>donnees_courbe_4B!P26</f>
        <v>0.43249013721357688</v>
      </c>
      <c r="R27" s="3">
        <f>donnees_courbe_4B!Q26</f>
        <v>0.43021738109286906</v>
      </c>
      <c r="S27" s="4">
        <f>donnees_courbe_4B!R26</f>
        <v>-2.223322478893397</v>
      </c>
      <c r="U27" s="21">
        <f>donnees_courbe_2B!S26</f>
        <v>0.90664711632453565</v>
      </c>
      <c r="V27">
        <f>donnees_courbe_F!S26</f>
        <v>2.0601173020527859</v>
      </c>
      <c r="W27">
        <f>donnees_courbe_HB!S26</f>
        <v>1.2316715542521994</v>
      </c>
      <c r="X27">
        <f>donnees_courbe_B!T26</f>
        <v>2.0552297165200391</v>
      </c>
      <c r="Y27" s="22">
        <f>donnees_courbe_4B!T26</f>
        <v>4.139784946236559</v>
      </c>
    </row>
    <row r="28" spans="1:25" x14ac:dyDescent="0.35">
      <c r="A28" s="10">
        <f>donnees_courbe_2B!O10</f>
        <v>0.32448292870625173</v>
      </c>
      <c r="B28">
        <f>donnees_courbe_2B!P10</f>
        <v>2.0477589349509322</v>
      </c>
      <c r="C28" s="6">
        <f>donnees_courbe_2B!Q10</f>
        <v>4.4696350166588967</v>
      </c>
      <c r="E28" s="5">
        <f>donnees_courbe_F!O7</f>
        <v>0.32448292870625173</v>
      </c>
      <c r="F28">
        <f>donnees_courbe_F!P7</f>
        <v>0.92227330443097855</v>
      </c>
      <c r="G28" s="6">
        <f>donnees_courbe_F!Q7</f>
        <v>2.8362763770461021</v>
      </c>
      <c r="I28" s="5">
        <f>donnees_courbe_HB!O12</f>
        <v>0.64807647225945142</v>
      </c>
      <c r="J28">
        <f>donnees_courbe_HB!P12</f>
        <v>1.556445263290501</v>
      </c>
      <c r="K28" s="6">
        <f>donnees_courbe_HB!Q12</f>
        <v>5.915714499955838</v>
      </c>
      <c r="M28" s="5">
        <f>donnees_courbe_B!P11</f>
        <v>0.54036560503548059</v>
      </c>
      <c r="N28">
        <f>donnees_courbe_B!Q11</f>
        <v>0.87790300808448474</v>
      </c>
      <c r="O28" s="6">
        <f>donnees_courbe_B!R11</f>
        <v>2.2347254914354635</v>
      </c>
      <c r="Q28" s="2">
        <f>donnees_courbe_4B!P27</f>
        <v>0.32448292870625173</v>
      </c>
      <c r="R28" s="3">
        <f>donnees_courbe_4B!Q27</f>
        <v>0.4300341208836897</v>
      </c>
      <c r="S28" s="4">
        <f>donnees_courbe_4B!R27</f>
        <v>-2.2649725264341605</v>
      </c>
      <c r="U28" s="21">
        <f>donnees_courbe_2B!S27</f>
        <v>0.90909090909090906</v>
      </c>
      <c r="V28">
        <f>donnees_courbe_F!S27</f>
        <v>2.0503421309872922</v>
      </c>
      <c r="W28">
        <f>donnees_courbe_HB!S27</f>
        <v>1.2267839687194526</v>
      </c>
      <c r="X28">
        <f>donnees_courbe_B!T27</f>
        <v>2.0576735092864125</v>
      </c>
      <c r="Y28" s="22">
        <f>donnees_courbe_4B!T27</f>
        <v>4.1520039100684265</v>
      </c>
    </row>
    <row r="29" spans="1:25" x14ac:dyDescent="0.35">
      <c r="A29" s="10">
        <f>donnees_courbe_2B!O9</f>
        <v>0.21637687955550602</v>
      </c>
      <c r="B29">
        <f>donnees_courbe_2B!P9</f>
        <v>2.0598397141850056</v>
      </c>
      <c r="C29" s="6">
        <f>donnees_courbe_2B!Q9</f>
        <v>5.0859549241243318</v>
      </c>
      <c r="E29" s="5">
        <f>donnees_courbe_F!O6</f>
        <v>0.21637687955550602</v>
      </c>
      <c r="F29">
        <f>donnees_courbe_F!P6</f>
        <v>0.91432665881429109</v>
      </c>
      <c r="G29" s="6">
        <f>donnees_courbe_F!Q6</f>
        <v>1.9502012396850479</v>
      </c>
      <c r="I29" s="5">
        <f>donnees_courbe_HB!O11</f>
        <v>0.54036560503548059</v>
      </c>
      <c r="J29">
        <f>donnees_courbe_HB!P11</f>
        <v>1.5305863214431112</v>
      </c>
      <c r="K29" s="6">
        <f>donnees_courbe_HB!Q11</f>
        <v>4.1560199147515871</v>
      </c>
      <c r="M29" s="5">
        <f>donnees_courbe_B!P10</f>
        <v>0.43249013721357688</v>
      </c>
      <c r="N29">
        <f>donnees_courbe_B!Q10</f>
        <v>0.87262910762646284</v>
      </c>
      <c r="O29" s="6">
        <f>donnees_courbe_B!R10</f>
        <v>1.620562240336161</v>
      </c>
      <c r="Q29" s="2">
        <f>donnees_courbe_4B!P28</f>
        <v>0.21637687955550602</v>
      </c>
      <c r="R29" s="3">
        <f>donnees_courbe_4B!Q28</f>
        <v>0.43344972744203542</v>
      </c>
      <c r="S29" s="4">
        <f>donnees_courbe_4B!R28</f>
        <v>-1.4886983086283152</v>
      </c>
      <c r="U29" s="21">
        <f>donnees_courbe_2B!S28</f>
        <v>0.91153470185728247</v>
      </c>
      <c r="V29">
        <f>donnees_courbe_F!S28</f>
        <v>2.0527859237536656</v>
      </c>
      <c r="W29">
        <f>donnees_courbe_HB!S28</f>
        <v>1.2341153470185728</v>
      </c>
      <c r="X29">
        <f>donnees_courbe_B!T28</f>
        <v>2.0650048875855327</v>
      </c>
      <c r="Y29" s="22">
        <f>donnees_courbe_4B!T28</f>
        <v>4.166666666666667</v>
      </c>
    </row>
    <row r="30" spans="1:25" x14ac:dyDescent="0.35">
      <c r="A30" s="10">
        <f>donnees_courbe_2B!O8</f>
        <v>0.10820491991115777</v>
      </c>
      <c r="B30">
        <f>donnees_courbe_2B!P8</f>
        <v>2.0054639584566747</v>
      </c>
      <c r="C30" s="6">
        <f>donnees_courbe_2B!Q8</f>
        <v>2.3118904296481584</v>
      </c>
      <c r="E30" s="5">
        <f>donnees_courbe_F!O5</f>
        <v>0.10820491991115777</v>
      </c>
      <c r="F30">
        <f>donnees_courbe_F!P5</f>
        <v>0.90906825385907486</v>
      </c>
      <c r="G30" s="6">
        <f>donnees_courbe_F!Q5</f>
        <v>1.363873106062359</v>
      </c>
      <c r="I30" s="5">
        <f>donnees_courbe_HB!O10</f>
        <v>0.43249013721357688</v>
      </c>
      <c r="J30">
        <f>donnees_courbe_HB!P10</f>
        <v>1.4938733722484949</v>
      </c>
      <c r="K30" s="6">
        <f>donnees_courbe_HB!Q10</f>
        <v>1.6577128190509116</v>
      </c>
      <c r="M30" s="5">
        <f>donnees_courbe_B!P9</f>
        <v>0.32448292870625173</v>
      </c>
      <c r="N30">
        <f>donnees_courbe_B!Q9</f>
        <v>0.8723796882743281</v>
      </c>
      <c r="O30" s="6">
        <f>donnees_courbe_B!R9</f>
        <v>1.5915165271276095</v>
      </c>
      <c r="Q30" s="2">
        <f>donnees_courbe_4B!P29</f>
        <v>0.10820491991115777</v>
      </c>
      <c r="R30" s="3">
        <f>donnees_courbe_4B!Q29</f>
        <v>0.43561763247178176</v>
      </c>
      <c r="S30" s="4">
        <f>donnees_courbe_4B!R29</f>
        <v>-0.9959926200496011</v>
      </c>
      <c r="U30" s="21">
        <f>donnees_courbe_2B!S29</f>
        <v>0.91153470185728247</v>
      </c>
      <c r="V30">
        <f>donnees_courbe_F!S29</f>
        <v>2.0601173020527859</v>
      </c>
      <c r="W30">
        <f>donnees_courbe_HB!S29</f>
        <v>1.2365591397849462</v>
      </c>
      <c r="X30">
        <f>donnees_courbe_B!T29</f>
        <v>2.0601173020527859</v>
      </c>
      <c r="Y30" s="22">
        <f>donnees_courbe_4B!T29</f>
        <v>4.1837732160312804</v>
      </c>
    </row>
    <row r="31" spans="1:25" x14ac:dyDescent="0.35">
      <c r="A31" s="10">
        <f>donnees_courbe_2B!O7</f>
        <v>0</v>
      </c>
      <c r="B31">
        <f>donnees_courbe_2B!P7</f>
        <v>2.0109941291906681</v>
      </c>
      <c r="C31" s="6">
        <f>donnees_courbe_2B!Q7</f>
        <v>2.5940207665249182</v>
      </c>
      <c r="E31" s="5">
        <f>donnees_courbe_F!O4</f>
        <v>0</v>
      </c>
      <c r="F31">
        <f>donnees_courbe_F!P4</f>
        <v>0.89683654146469804</v>
      </c>
      <c r="G31" s="6">
        <f>donnees_courbe_F!Q4</f>
        <v>0</v>
      </c>
      <c r="I31" s="5">
        <f>donnees_courbe_HB!O9</f>
        <v>0.32448292870625173</v>
      </c>
      <c r="J31">
        <f>donnees_courbe_HB!P9</f>
        <v>1.4774524951299135</v>
      </c>
      <c r="K31" s="6">
        <f>donnees_courbe_HB!Q9</f>
        <v>0.54027620001196064</v>
      </c>
      <c r="M31" s="5">
        <f>donnees_courbe_B!P8</f>
        <v>0.21637687955550602</v>
      </c>
      <c r="N31">
        <f>donnees_courbe_B!Q8</f>
        <v>0.86198249203981858</v>
      </c>
      <c r="O31" s="6">
        <f>donnees_courbe_B!R8</f>
        <v>0.38072844105537884</v>
      </c>
      <c r="Q31" s="2">
        <f>donnees_courbe_4B!P30</f>
        <v>0</v>
      </c>
      <c r="R31" s="3">
        <f>donnees_courbe_4B!Q30</f>
        <v>0.43848703545824458</v>
      </c>
      <c r="S31" s="4">
        <f>donnees_courbe_4B!R30</f>
        <v>-0.34385557767168723</v>
      </c>
      <c r="U31" s="21">
        <f>donnees_courbe_2B!S30</f>
        <v>0.90664711632453565</v>
      </c>
      <c r="V31" s="26">
        <f>donnees_courbe_F!S30</f>
        <v>2.0674486803519061</v>
      </c>
      <c r="W31">
        <f>donnees_courbe_HB!S30</f>
        <v>1.2414467253176931</v>
      </c>
      <c r="X31">
        <f>donnees_courbe_B!T30</f>
        <v>2.0527859237536656</v>
      </c>
      <c r="Y31" s="22">
        <f>donnees_courbe_4B!T30</f>
        <v>4.1959921798631479</v>
      </c>
    </row>
    <row r="32" spans="1:25" x14ac:dyDescent="0.35">
      <c r="A32" s="10">
        <f>donnees_courbe_2B!O36</f>
        <v>0</v>
      </c>
      <c r="B32">
        <f>donnees_courbe_2B!P36</f>
        <v>1.9601474960876366</v>
      </c>
      <c r="C32" s="6">
        <f>donnees_courbe_2B!Q36</f>
        <v>0</v>
      </c>
      <c r="E32" s="5">
        <f>donnees_courbe_F!O3</f>
        <v>0.10820491991115777</v>
      </c>
      <c r="F32">
        <f>donnees_courbe_F!P3</f>
        <v>0.90195818309011999</v>
      </c>
      <c r="G32" s="6">
        <f>donnees_courbe_F!Q3</f>
        <v>0.57107860670545041</v>
      </c>
      <c r="I32" s="5">
        <f>donnees_courbe_HB!O8</f>
        <v>0.21637687955550602</v>
      </c>
      <c r="J32">
        <f>donnees_courbe_HB!P8</f>
        <v>1.4693793386475242</v>
      </c>
      <c r="K32" s="6">
        <f>donnees_courbe_HB!Q8</f>
        <v>-9.1000981910908576E-3</v>
      </c>
      <c r="M32" s="5">
        <f>donnees_courbe_B!P7</f>
        <v>0.10820491991115777</v>
      </c>
      <c r="N32">
        <f>donnees_courbe_B!Q7</f>
        <v>0.85977466722832308</v>
      </c>
      <c r="O32" s="6">
        <f>donnees_courbe_B!R7</f>
        <v>0.12361989779053834</v>
      </c>
      <c r="Q32" s="2">
        <f>donnees_courbe_4B!P31</f>
        <v>0</v>
      </c>
      <c r="R32" s="3">
        <f>donnees_courbe_4B!Q31</f>
        <v>0.44938768691859909</v>
      </c>
      <c r="S32" s="4">
        <f>donnees_courbe_4B!R31</f>
        <v>2.133565208772521</v>
      </c>
      <c r="U32" s="21">
        <f>donnees_courbe_2B!S31</f>
        <v>0.90664711632453565</v>
      </c>
      <c r="V32">
        <f>donnees_courbe_F!S31</f>
        <v>2.0674486803519061</v>
      </c>
      <c r="W32">
        <f>donnees_courbe_HB!S31</f>
        <v>1.2341153470185728</v>
      </c>
      <c r="X32">
        <f>donnees_courbe_B!T31</f>
        <v>2.0625610948191593</v>
      </c>
      <c r="Y32" s="22">
        <f>donnees_courbe_4B!T31</f>
        <v>4.2888563049853374</v>
      </c>
    </row>
    <row r="33" spans="1:25" x14ac:dyDescent="0.35">
      <c r="A33" s="10">
        <f>donnees_courbe_2B!O6</f>
        <v>0.10820491991115777</v>
      </c>
      <c r="B33">
        <f>donnees_courbe_2B!P6</f>
        <v>2.0109941291906681</v>
      </c>
      <c r="C33" s="6">
        <f>donnees_courbe_2B!Q6</f>
        <v>2.5940207665249182</v>
      </c>
      <c r="E33" s="5">
        <f>donnees_courbe_F!O33</f>
        <v>0.10820491991115777</v>
      </c>
      <c r="F33">
        <f>donnees_courbe_F!P33</f>
        <v>0.89192826755326737</v>
      </c>
      <c r="G33" s="6">
        <f>donnees_courbe_F!Q33</f>
        <v>-0.54728745813752888</v>
      </c>
      <c r="I33" s="5">
        <f>donnees_courbe_HB!O7</f>
        <v>0.10820491991115777</v>
      </c>
      <c r="J33">
        <f>donnees_courbe_HB!P7</f>
        <v>1.4535053477757338</v>
      </c>
      <c r="K33" s="6">
        <f>donnees_courbe_HB!Q7</f>
        <v>-1.0893212436472379</v>
      </c>
      <c r="M33" s="5">
        <f>donnees_courbe_B!P6</f>
        <v>0</v>
      </c>
      <c r="N33">
        <f>donnees_courbe_B!Q6</f>
        <v>0.85871312693848778</v>
      </c>
      <c r="O33" s="6">
        <f>donnees_courbe_B!R6</f>
        <v>0</v>
      </c>
      <c r="Q33" s="2">
        <f>donnees_courbe_4B!P32</f>
        <v>0.10820491991115777</v>
      </c>
      <c r="R33" s="3">
        <f>donnees_courbe_4B!Q32</f>
        <v>0.44083117537833966</v>
      </c>
      <c r="S33" s="4">
        <f>donnees_courbe_4B!R32</f>
        <v>0.18890349507719426</v>
      </c>
      <c r="U33" s="21">
        <f>donnees_courbe_2B!S32</f>
        <v>0.90420332355816224</v>
      </c>
      <c r="V33">
        <f>donnees_courbe_F!S32</f>
        <v>2.0747800586510263</v>
      </c>
      <c r="W33">
        <f>donnees_courbe_HB!S32</f>
        <v>1.2390029325513197</v>
      </c>
      <c r="X33">
        <f>donnees_courbe_B!T32</f>
        <v>2.0576735092864125</v>
      </c>
      <c r="Y33" s="22">
        <f>donnees_courbe_4B!T32</f>
        <v>4.2033235581622677</v>
      </c>
    </row>
    <row r="34" spans="1:25" x14ac:dyDescent="0.35">
      <c r="A34" s="10">
        <f>donnees_courbe_2B!O37</f>
        <v>0.10820491991115777</v>
      </c>
      <c r="B34">
        <f>donnees_courbe_2B!P37</f>
        <v>1.9655125953936907</v>
      </c>
      <c r="C34" s="6">
        <f>donnees_courbe_2B!Q37</f>
        <v>0.27370895898204595</v>
      </c>
      <c r="E34" s="5">
        <f>donnees_courbe_F!O2</f>
        <v>0.21637687955550602</v>
      </c>
      <c r="F34">
        <f>donnees_courbe_F!P2</f>
        <v>0.88553987254007338</v>
      </c>
      <c r="G34" s="6">
        <f>donnees_courbe_F!Q2</f>
        <v>-1.2596129174414703</v>
      </c>
      <c r="I34" s="5">
        <f>donnees_courbe_HB!O6</f>
        <v>0</v>
      </c>
      <c r="J34">
        <f>donnees_courbe_HB!P6</f>
        <v>1.4695130657794411</v>
      </c>
      <c r="K34" s="6">
        <f>donnees_courbe_HB!Q6</f>
        <v>0</v>
      </c>
      <c r="M34" s="5">
        <f>donnees_courbe_B!P37</f>
        <v>0</v>
      </c>
      <c r="N34">
        <f>donnees_courbe_B!Q37</f>
        <v>0.82988608866365321</v>
      </c>
      <c r="O34" s="6">
        <f>donnees_courbe_B!R37</f>
        <v>-3.3570044955070939</v>
      </c>
      <c r="Q34" s="2">
        <f>donnees_courbe_4B!P33</f>
        <v>0.10820491991115777</v>
      </c>
      <c r="R34" s="3">
        <f>donnees_courbe_4B!Q33</f>
        <v>0.45268058661138055</v>
      </c>
      <c r="S34" s="4">
        <f>donnees_courbe_4B!R33</f>
        <v>2.8819515025864888</v>
      </c>
      <c r="U34" s="21">
        <f>donnees_courbe_2B!S33</f>
        <v>0.91397849462365588</v>
      </c>
      <c r="V34">
        <f>donnees_courbe_F!S33</f>
        <v>2.2605083088954059</v>
      </c>
      <c r="W34">
        <f>donnees_courbe_HB!S33</f>
        <v>1.2487781036168133</v>
      </c>
      <c r="X34">
        <f>donnees_courbe_B!T33</f>
        <v>2.0650048875855327</v>
      </c>
      <c r="Y34" s="22">
        <f>donnees_courbe_4B!T33</f>
        <v>4.2815249266862168</v>
      </c>
    </row>
    <row r="35" spans="1:25" x14ac:dyDescent="0.35">
      <c r="A35" s="10">
        <f>donnees_courbe_2B!O5</f>
        <v>0.21637687955550602</v>
      </c>
      <c r="B35">
        <f>donnees_courbe_2B!P5</f>
        <v>1.9955926618576896</v>
      </c>
      <c r="C35" s="6">
        <f>donnees_courbe_2B!Q5</f>
        <v>1.8082907455076656</v>
      </c>
      <c r="E35" s="5">
        <f>donnees_courbe_F!O34</f>
        <v>0.21637687955550602</v>
      </c>
      <c r="F35">
        <f>donnees_courbe_F!P34</f>
        <v>0.88628137822293085</v>
      </c>
      <c r="G35" s="6">
        <f>donnees_courbe_F!Q34</f>
        <v>-1.176932780250979</v>
      </c>
      <c r="I35" s="5">
        <f>donnees_courbe_HB!O38</f>
        <v>0</v>
      </c>
      <c r="J35">
        <f>donnees_courbe_HB!P38</f>
        <v>1.5069056095668445</v>
      </c>
      <c r="K35" s="6">
        <f>donnees_courbe_HB!Q38</f>
        <v>2.5445533393451067</v>
      </c>
      <c r="M35" s="5">
        <f>donnees_courbe_B!P5</f>
        <v>0.10820491991115777</v>
      </c>
      <c r="N35">
        <f>donnees_courbe_B!Q5</f>
        <v>0.85233929695226096</v>
      </c>
      <c r="O35" s="6">
        <f>donnees_courbe_B!R5</f>
        <v>-0.74225370339347296</v>
      </c>
      <c r="Q35" s="2">
        <f>donnees_courbe_4B!P34</f>
        <v>0.21637687955550602</v>
      </c>
      <c r="R35" s="3">
        <f>donnees_courbe_4B!Q34</f>
        <v>0.44342127056987363</v>
      </c>
      <c r="S35" s="4">
        <f>donnees_courbe_4B!R34</f>
        <v>0.77756149315309642</v>
      </c>
      <c r="U35" s="21">
        <f>donnees_courbe_2B!S34</f>
        <v>0.90909090909090906</v>
      </c>
      <c r="V35">
        <f>donnees_courbe_F!S34</f>
        <v>2.2727272727272729</v>
      </c>
      <c r="W35">
        <f>donnees_courbe_HB!S34</f>
        <v>1.2365591397849462</v>
      </c>
      <c r="X35">
        <f>donnees_courbe_B!T34</f>
        <v>2.0625610948191593</v>
      </c>
      <c r="Y35" s="22">
        <f>donnees_courbe_4B!T34</f>
        <v>4.220430107526882</v>
      </c>
    </row>
    <row r="36" spans="1:25" x14ac:dyDescent="0.35">
      <c r="A36" s="10">
        <f>donnees_courbe_2B!O38</f>
        <v>0.21637687955550602</v>
      </c>
      <c r="B36">
        <f>donnees_courbe_2B!P38</f>
        <v>1.9402511430545046</v>
      </c>
      <c r="C36" s="6">
        <f>donnees_courbe_2B!Q38</f>
        <v>-1.0150436675221723</v>
      </c>
      <c r="E36" s="5">
        <f>donnees_courbe_F!O35</f>
        <v>0.32448292870625173</v>
      </c>
      <c r="F36">
        <f>donnees_courbe_F!P35</f>
        <v>0.88681327480230643</v>
      </c>
      <c r="G36" s="6">
        <f>donnees_courbe_F!Q35</f>
        <v>-1.1176246951336071</v>
      </c>
      <c r="I36" s="5">
        <f>donnees_courbe_HB!O5</f>
        <v>0.10820491991115777</v>
      </c>
      <c r="J36">
        <f>donnees_courbe_HB!P5</f>
        <v>1.4579583605640216</v>
      </c>
      <c r="K36" s="6">
        <f>donnees_courbe_HB!Q5</f>
        <v>-0.78629482680310525</v>
      </c>
      <c r="M36" s="5">
        <f>donnees_courbe_B!P38</f>
        <v>0.10820491991115777</v>
      </c>
      <c r="N36">
        <f>donnees_courbe_B!Q38</f>
        <v>0.83411635450138699</v>
      </c>
      <c r="O36" s="6">
        <f>donnees_courbe_B!R38</f>
        <v>-2.8643759674192952</v>
      </c>
      <c r="Q36" s="2">
        <f>donnees_courbe_4B!P35</f>
        <v>0.21637687955550602</v>
      </c>
      <c r="R36" s="3">
        <f>donnees_courbe_4B!Q35</f>
        <v>0.45887057094877615</v>
      </c>
      <c r="S36" s="4">
        <f>donnees_courbe_4B!R35</f>
        <v>4.2887661247218514</v>
      </c>
      <c r="U36" s="21">
        <f>donnees_courbe_2B!S35</f>
        <v>0.91642228739002929</v>
      </c>
      <c r="V36">
        <f>donnees_courbe_F!S35</f>
        <v>2.2653958944281527</v>
      </c>
      <c r="W36">
        <f>donnees_courbe_HB!S35</f>
        <v>1.2438905180840665</v>
      </c>
      <c r="X36">
        <f>donnees_courbe_B!T35</f>
        <v>2.0723362658846529</v>
      </c>
      <c r="Y36" s="22">
        <f>donnees_courbe_4B!T35</f>
        <v>4.2986314760508311</v>
      </c>
    </row>
    <row r="37" spans="1:25" x14ac:dyDescent="0.35">
      <c r="A37" s="10">
        <f>donnees_courbe_2B!O4</f>
        <v>0.32448292870625173</v>
      </c>
      <c r="B37">
        <f>donnees_courbe_2B!P4</f>
        <v>1.9798339201677317</v>
      </c>
      <c r="C37" s="6">
        <f>donnees_courbe_2B!Q4</f>
        <v>1.0043338126027925</v>
      </c>
      <c r="E37" s="5">
        <f>donnees_courbe_F!O36</f>
        <v>0.43249013721357688</v>
      </c>
      <c r="F37">
        <f>donnees_courbe_F!P36</f>
        <v>0.88249855431786939</v>
      </c>
      <c r="G37" s="6">
        <f>donnees_courbe_F!Q36</f>
        <v>-1.5987291422595362</v>
      </c>
      <c r="I37" s="5">
        <f>donnees_courbe_HB!O39</f>
        <v>0.10820491991115777</v>
      </c>
      <c r="J37">
        <f>donnees_courbe_HB!P39</f>
        <v>1.4886274509803918</v>
      </c>
      <c r="K37" s="6">
        <f>donnees_courbe_HB!Q39</f>
        <v>1.3007291766277933</v>
      </c>
      <c r="M37" s="5">
        <f>donnees_courbe_B!P4</f>
        <v>0.21637687955550602</v>
      </c>
      <c r="N37">
        <f>donnees_courbe_B!Q4</f>
        <v>0.84475856229805446</v>
      </c>
      <c r="O37" s="6">
        <f>donnees_courbe_B!R4</f>
        <v>-1.6250554699430986</v>
      </c>
      <c r="Q37" s="2">
        <f>donnees_courbe_4B!P36</f>
        <v>0.32448292870625173</v>
      </c>
      <c r="R37" s="3">
        <f>donnees_courbe_4B!Q36</f>
        <v>0.44292793778639944</v>
      </c>
      <c r="S37" s="4">
        <f>donnees_courbe_4B!R36</f>
        <v>0.66544040599987209</v>
      </c>
      <c r="U37" s="21">
        <f>donnees_courbe_2B!S36</f>
        <v>1.009286412512219</v>
      </c>
      <c r="V37">
        <f>donnees_courbe_F!S36</f>
        <v>2.2776148582600197</v>
      </c>
      <c r="W37">
        <f>donnees_courbe_HB!S36</f>
        <v>1.2536656891495601</v>
      </c>
      <c r="X37">
        <f>donnees_courbe_B!T36</f>
        <v>2.0698924731182795</v>
      </c>
      <c r="Y37" s="22">
        <f>donnees_courbe_4B!T36</f>
        <v>4.2302052785923756</v>
      </c>
    </row>
    <row r="38" spans="1:25" x14ac:dyDescent="0.35">
      <c r="A38" s="10">
        <f>donnees_courbe_2B!O39</f>
        <v>0.32448292870625173</v>
      </c>
      <c r="B38">
        <f>donnees_courbe_2B!P39</f>
        <v>1.9350438330905737</v>
      </c>
      <c r="C38" s="6">
        <f>donnees_courbe_2B!Q39</f>
        <v>-1.280702755643065</v>
      </c>
      <c r="E38" s="5">
        <f>donnees_courbe_F!O37</f>
        <v>0.54036560503548059</v>
      </c>
      <c r="F38">
        <f>donnees_courbe_F!P37</f>
        <v>0.86540934914528567</v>
      </c>
      <c r="G38" s="6">
        <f>donnees_courbe_F!Q37</f>
        <v>-3.504227455773159</v>
      </c>
      <c r="I38" s="5">
        <f>donnees_courbe_HB!O4</f>
        <v>0.21637687955550602</v>
      </c>
      <c r="J38">
        <f>donnees_courbe_HB!P4</f>
        <v>1.4400648598100232</v>
      </c>
      <c r="K38" s="6">
        <f>donnees_courbe_HB!Q4</f>
        <v>-2.0039431193351334</v>
      </c>
      <c r="M38" s="5">
        <f>donnees_courbe_B!P39</f>
        <v>0.21637687955550602</v>
      </c>
      <c r="N38">
        <f>donnees_courbe_B!Q39</f>
        <v>0.8278938981092705</v>
      </c>
      <c r="O38" s="6">
        <f>donnees_courbe_B!R39</f>
        <v>-3.5890017122592508</v>
      </c>
      <c r="Q38" s="2">
        <f>donnees_courbe_4B!P37</f>
        <v>0.32448292870625173</v>
      </c>
      <c r="R38" s="3">
        <f>donnees_courbe_4B!Q37</f>
        <v>0.46331180408791928</v>
      </c>
      <c r="S38" s="4">
        <f>donnees_courbe_4B!R37</f>
        <v>5.2981372927089261</v>
      </c>
      <c r="U38" s="21">
        <f>donnees_courbe_2B!S37</f>
        <v>1.0068426197458455</v>
      </c>
      <c r="V38">
        <f>donnees_courbe_F!S37</f>
        <v>2.3069403714565007</v>
      </c>
      <c r="W38">
        <f>donnees_courbe_HB!S37</f>
        <v>1.2609970674486803</v>
      </c>
      <c r="X38">
        <f>donnees_courbe_B!T37</f>
        <v>2.2214076246334309</v>
      </c>
      <c r="Y38" s="22">
        <f>donnees_courbe_4B!T37</f>
        <v>4.3132942326490715</v>
      </c>
    </row>
    <row r="39" spans="1:25" x14ac:dyDescent="0.35">
      <c r="A39" s="10">
        <f>donnees_courbe_2B!O3</f>
        <v>0.43249013721357688</v>
      </c>
      <c r="B39">
        <f>donnees_courbe_2B!P3</f>
        <v>1.9756606269342114</v>
      </c>
      <c r="C39" s="6">
        <f>donnees_courbe_2B!Q3</f>
        <v>0.79142671036431111</v>
      </c>
      <c r="E39" s="5">
        <f>donnees_courbe_F!O38</f>
        <v>0.64807647225945142</v>
      </c>
      <c r="F39">
        <f>donnees_courbe_F!P38</f>
        <v>0.85361650223003083</v>
      </c>
      <c r="G39" s="6">
        <f>donnees_courbe_F!Q38</f>
        <v>-4.8191657271325044</v>
      </c>
      <c r="I39" s="5">
        <f>donnees_courbe_HB!O40</f>
        <v>0.21637687955550602</v>
      </c>
      <c r="J39">
        <f>donnees_courbe_HB!P40</f>
        <v>1.426884947411263</v>
      </c>
      <c r="K39" s="6">
        <f>donnees_courbe_HB!Q40</f>
        <v>-2.9008328922592979</v>
      </c>
      <c r="M39" s="5">
        <f>donnees_courbe_B!P3</f>
        <v>0.32448292870625173</v>
      </c>
      <c r="N39">
        <f>donnees_courbe_B!Q3</f>
        <v>0.84262786745239904</v>
      </c>
      <c r="O39" s="6">
        <f>donnees_courbe_B!R3</f>
        <v>-1.873181972125713</v>
      </c>
      <c r="Q39" s="2">
        <f>donnees_courbe_4B!P38</f>
        <v>0.43249013721357688</v>
      </c>
      <c r="R39" s="3">
        <f>donnees_courbe_4B!Q38</f>
        <v>0.46705425102247516</v>
      </c>
      <c r="S39" s="4">
        <f>donnees_courbe_4B!R38</f>
        <v>6.1486934141989007</v>
      </c>
      <c r="U39" s="21">
        <f>donnees_courbe_2B!S38</f>
        <v>1.0190615835777126</v>
      </c>
      <c r="V39">
        <f>donnees_courbe_F!S38</f>
        <v>2.3313782991202348</v>
      </c>
      <c r="W39">
        <f>donnees_courbe_HB!S38</f>
        <v>1.3514173998044965</v>
      </c>
      <c r="X39">
        <f>donnees_courbe_B!T38</f>
        <v>2.2116324535679373</v>
      </c>
      <c r="Y39" s="22">
        <f>donnees_courbe_4B!T38</f>
        <v>4.3255131964809381</v>
      </c>
    </row>
    <row r="40" spans="1:25" x14ac:dyDescent="0.35">
      <c r="A40" s="10">
        <f>donnees_courbe_2B!O40</f>
        <v>0.43249013721357688</v>
      </c>
      <c r="B40">
        <f>donnees_courbe_2B!P40</f>
        <v>1.9252895787944804</v>
      </c>
      <c r="C40" s="6">
        <f>donnees_courbe_2B!Q40</f>
        <v>-1.7783313430612249</v>
      </c>
      <c r="E40" s="5">
        <f>donnees_courbe_F!O39</f>
        <v>0.75558992911191436</v>
      </c>
      <c r="F40">
        <f>donnees_courbe_F!P39</f>
        <v>0.84443936345344794</v>
      </c>
      <c r="G40" s="6">
        <f>donnees_courbe_F!Q39</f>
        <v>-5.8424445914832965</v>
      </c>
      <c r="I40" s="5">
        <f>donnees_courbe_HB!O3</f>
        <v>0.32448292870625173</v>
      </c>
      <c r="J40">
        <f>donnees_courbe_HB!P3</f>
        <v>1.4096254233911134</v>
      </c>
      <c r="K40" s="6">
        <f>donnees_courbe_HB!Q3</f>
        <v>-4.0753392251441332</v>
      </c>
      <c r="M40" s="5">
        <f>donnees_courbe_B!P40</f>
        <v>0.32448292870625173</v>
      </c>
      <c r="N40">
        <f>donnees_courbe_B!Q40</f>
        <v>0.82583793934240357</v>
      </c>
      <c r="O40" s="6">
        <f>donnees_courbe_B!R40</f>
        <v>-3.8284249494696687</v>
      </c>
      <c r="Q40" s="2">
        <f>donnees_courbe_4B!P39</f>
        <v>0.54036560503548059</v>
      </c>
      <c r="R40" s="3">
        <f>donnees_courbe_4B!Q39</f>
        <v>0.47656532514264771</v>
      </c>
      <c r="S40" s="4">
        <f>donnees_courbe_4B!R39</f>
        <v>8.3103011687835693</v>
      </c>
      <c r="U40" s="21">
        <f>donnees_courbe_2B!S39</f>
        <v>1.021505376344086</v>
      </c>
      <c r="V40">
        <f>donnees_courbe_F!S39</f>
        <v>2.3460410557184752</v>
      </c>
      <c r="W40">
        <f>donnees_courbe_HB!S39</f>
        <v>1.3685239491691104</v>
      </c>
      <c r="X40">
        <f>donnees_courbe_B!T39</f>
        <v>2.2262952101661777</v>
      </c>
      <c r="Y40" s="22">
        <f>donnees_courbe_4B!T39</f>
        <v>4.3352883675464318</v>
      </c>
    </row>
    <row r="41" spans="1:25" x14ac:dyDescent="0.35">
      <c r="A41" s="10">
        <f>donnees_courbe_2B!O2</f>
        <v>0.54036560503548059</v>
      </c>
      <c r="B41">
        <f>donnees_courbe_2B!P2</f>
        <v>1.970241334705874</v>
      </c>
      <c r="C41" s="6">
        <f>donnees_courbe_2B!Q2</f>
        <v>0.51495301442285646</v>
      </c>
      <c r="E41" s="5">
        <f>donnees_courbe_F!O40</f>
        <v>0.86287322595240579</v>
      </c>
      <c r="F41">
        <f>donnees_courbe_F!P40</f>
        <v>0.8325640199734452</v>
      </c>
      <c r="G41" s="6">
        <f>donnees_courbe_F!Q40</f>
        <v>-7.1665814805320114</v>
      </c>
      <c r="I41" s="5">
        <f>donnees_courbe_HB!O41</f>
        <v>0.32448292870625173</v>
      </c>
      <c r="J41">
        <f>donnees_courbe_HB!P41</f>
        <v>1.4081159634898566</v>
      </c>
      <c r="K41" s="6">
        <f>donnees_courbe_HB!Q41</f>
        <v>-4.1780575974000618</v>
      </c>
      <c r="M41" s="5">
        <f>donnees_courbe_B!P2</f>
        <v>0.43249013721357688</v>
      </c>
      <c r="N41">
        <f>donnees_courbe_B!Q2</f>
        <v>0.83629248829516778</v>
      </c>
      <c r="O41" s="6">
        <f>donnees_courbe_B!R2</f>
        <v>-2.6109579485822927</v>
      </c>
      <c r="Q41" s="2">
        <f>donnees_courbe_4B!P40</f>
        <v>0.64807647225945142</v>
      </c>
      <c r="R41" s="3">
        <f>donnees_courbe_4B!Q40</f>
        <v>0.48050685073272503</v>
      </c>
      <c r="S41" s="4">
        <f>donnees_courbe_4B!R40</f>
        <v>9.2061024392556874</v>
      </c>
      <c r="U41" s="21">
        <f>donnees_courbe_2B!S40</f>
        <v>1.0263929618768328</v>
      </c>
      <c r="V41">
        <f>donnees_courbe_F!S40</f>
        <v>2.3778103616813295</v>
      </c>
      <c r="W41">
        <f>donnees_courbe_HB!S40</f>
        <v>1.4076246334310851</v>
      </c>
      <c r="X41">
        <f>donnees_courbe_B!T40</f>
        <v>2.2311827956989245</v>
      </c>
      <c r="Y41" s="22">
        <f>donnees_courbe_4B!T40</f>
        <v>4.3670576735092865</v>
      </c>
    </row>
    <row r="42" spans="1:25" x14ac:dyDescent="0.35">
      <c r="A42" s="10">
        <f>donnees_courbe_2B!O41</f>
        <v>0.54036560503548059</v>
      </c>
      <c r="B42">
        <f>donnees_courbe_2B!P41</f>
        <v>1.9066415816800046</v>
      </c>
      <c r="C42" s="6">
        <f>donnees_courbe_2B!Q41</f>
        <v>-2.729688174712734</v>
      </c>
      <c r="E42" s="5">
        <f>donnees_courbe_F!O41</f>
        <v>0.96989368324943137</v>
      </c>
      <c r="F42">
        <f>donnees_courbe_F!P41</f>
        <v>0.82109564724626538</v>
      </c>
      <c r="G42" s="6">
        <f>donnees_courbe_F!Q41</f>
        <v>-8.4453398937931254</v>
      </c>
      <c r="I42" s="5">
        <f>donnees_courbe_HB!O2</f>
        <v>0.43249013721357688</v>
      </c>
      <c r="J42">
        <f>donnees_courbe_HB!P2</f>
        <v>1.3840941274468967</v>
      </c>
      <c r="K42" s="6">
        <f>donnees_courbe_HB!Q2</f>
        <v>-5.8127375878238592</v>
      </c>
      <c r="M42" s="5">
        <f>donnees_courbe_B!P41</f>
        <v>0.43249013721357688</v>
      </c>
      <c r="N42">
        <f>donnees_courbe_B!Q41</f>
        <v>0.82387131686186232</v>
      </c>
      <c r="O42" s="6">
        <f>donnees_courbe_B!R41</f>
        <v>-4.0574446789749938</v>
      </c>
      <c r="Q42" s="2">
        <f>donnees_courbe_4B!P41</f>
        <v>0.75558992911191436</v>
      </c>
      <c r="R42" s="3">
        <f>donnees_courbe_4B!Q41</f>
        <v>0.4822805601721929</v>
      </c>
      <c r="S42" s="4">
        <f>donnees_courbe_4B!R41</f>
        <v>9.6092182209529309</v>
      </c>
      <c r="U42" s="21">
        <f>donnees_courbe_2B!S41</f>
        <v>1.0361681329423265</v>
      </c>
      <c r="V42">
        <f>donnees_courbe_F!S41</f>
        <v>2.3998044965786902</v>
      </c>
      <c r="W42">
        <f>donnees_courbe_HB!S41</f>
        <v>1.424731182795699</v>
      </c>
      <c r="X42">
        <f>donnees_courbe_B!T41</f>
        <v>2.2360703812316713</v>
      </c>
      <c r="Y42" s="22">
        <f>donnees_courbe_4B!T41</f>
        <v>4.3719452590420333</v>
      </c>
    </row>
    <row r="43" spans="1:25" x14ac:dyDescent="0.35">
      <c r="A43" s="10">
        <f>donnees_courbe_2B!O42</f>
        <v>0.64807647225945142</v>
      </c>
      <c r="B43">
        <f>donnees_courbe_2B!P42</f>
        <v>1.9111141834223058</v>
      </c>
      <c r="C43" s="6">
        <f>donnees_courbe_2B!Q42</f>
        <v>-2.5015113792813581</v>
      </c>
      <c r="E43" s="5">
        <f>donnees_courbe_F!O42</f>
        <v>1.0766187015349682</v>
      </c>
      <c r="F43">
        <f>donnees_courbe_F!P42</f>
        <v>0.82118818343093447</v>
      </c>
      <c r="G43" s="6">
        <f>donnees_courbe_F!Q42</f>
        <v>-8.4350218279705658</v>
      </c>
      <c r="I43" s="5">
        <f>donnees_courbe_HB!O42</f>
        <v>0.43249013721357688</v>
      </c>
      <c r="J43">
        <f>donnees_courbe_HB!P42</f>
        <v>1.3990254153237223</v>
      </c>
      <c r="K43" s="6">
        <f>donnees_courbe_HB!Q42</f>
        <v>-4.7966671475854907</v>
      </c>
      <c r="M43" s="5">
        <f>donnees_courbe_B!P42</f>
        <v>0.54036560503548059</v>
      </c>
      <c r="N43">
        <f>donnees_courbe_B!Q42</f>
        <v>0.81778226703239665</v>
      </c>
      <c r="O43" s="6">
        <f>donnees_courbe_B!R42</f>
        <v>-4.7665347858392684</v>
      </c>
      <c r="Q43" s="2">
        <f>donnees_courbe_4B!P42</f>
        <v>0.86287322595240579</v>
      </c>
      <c r="R43" s="3">
        <f>donnees_courbe_4B!Q42</f>
        <v>0.48604609193390802</v>
      </c>
      <c r="S43" s="4">
        <f>donnees_courbe_4B!R42</f>
        <v>10.465020894070005</v>
      </c>
      <c r="U43" s="21">
        <f>donnees_courbe_2B!S42</f>
        <v>1.033724340175953</v>
      </c>
      <c r="V43">
        <f>donnees_courbe_F!S42</f>
        <v>2.3949169110459434</v>
      </c>
      <c r="W43">
        <f>donnees_courbe_HB!S42</f>
        <v>1.4345063538611926</v>
      </c>
      <c r="X43">
        <f>donnees_courbe_B!T42</f>
        <v>2.2507331378299122</v>
      </c>
      <c r="Y43" s="22">
        <f>donnees_courbe_4B!T42</f>
        <v>4.3963831867057674</v>
      </c>
    </row>
    <row r="44" spans="1:25" x14ac:dyDescent="0.35">
      <c r="A44" s="10">
        <f>donnees_courbe_2B!O43</f>
        <v>0.75558992911191436</v>
      </c>
      <c r="B44">
        <f>donnees_courbe_2B!P43</f>
        <v>1.8971532593619971</v>
      </c>
      <c r="C44" s="6">
        <f>donnees_courbe_2B!Q43</f>
        <v>-3.2137498250194492</v>
      </c>
      <c r="E44" s="5">
        <f>donnees_courbe_F!O43</f>
        <v>1.1830157713345779</v>
      </c>
      <c r="F44">
        <f>donnees_courbe_F!P43</f>
        <v>0.81520830406686784</v>
      </c>
      <c r="G44" s="6">
        <f>donnees_courbe_F!Q43</f>
        <v>-9.1017965508537788</v>
      </c>
      <c r="I44" s="5">
        <f>donnees_courbe_HB!O43</f>
        <v>0.54036560503548059</v>
      </c>
      <c r="J44">
        <f>donnees_courbe_HB!P43</f>
        <v>1.3996957189271249</v>
      </c>
      <c r="K44" s="6">
        <f>donnees_courbe_HB!Q43</f>
        <v>-4.751053153466489</v>
      </c>
      <c r="M44" s="5">
        <f>donnees_courbe_B!P43</f>
        <v>0.64807647225945142</v>
      </c>
      <c r="N44">
        <f>donnees_courbe_B!Q43</f>
        <v>0.81376684136070698</v>
      </c>
      <c r="O44" s="6">
        <f>donnees_courbe_B!R43</f>
        <v>-5.2341444619607449</v>
      </c>
      <c r="Q44" s="2">
        <f>donnees_courbe_4B!P43</f>
        <v>0.96989368324943137</v>
      </c>
      <c r="R44" s="3">
        <f>donnees_courbe_4B!Q43</f>
        <v>0.49009743650458959</v>
      </c>
      <c r="S44" s="4">
        <f>donnees_courbe_4B!R43</f>
        <v>11.385781023770361</v>
      </c>
      <c r="U44" s="21">
        <f>donnees_courbe_2B!S43</f>
        <v>1.0410557184750733</v>
      </c>
      <c r="V44">
        <f>donnees_courbe_F!S43</f>
        <v>2.4120234604105573</v>
      </c>
      <c r="W44">
        <f>donnees_courbe_HB!S43</f>
        <v>1.4393939393939394</v>
      </c>
      <c r="X44">
        <f>donnees_courbe_B!T43</f>
        <v>2.2605083088954059</v>
      </c>
      <c r="Y44" s="22">
        <f>donnees_courbe_4B!T43</f>
        <v>4.4183773216031277</v>
      </c>
    </row>
    <row r="45" spans="1:25" x14ac:dyDescent="0.35">
      <c r="A45" s="10">
        <f>donnees_courbe_2B!O44</f>
        <v>0.86287322595240579</v>
      </c>
      <c r="B45">
        <f>donnees_courbe_2B!P44</f>
        <v>1.8784422540672541</v>
      </c>
      <c r="C45" s="6">
        <f>donnees_courbe_2B!Q44</f>
        <v>-4.1683211178476318</v>
      </c>
      <c r="E45" s="5">
        <f>donnees_courbe_F!O44</f>
        <v>1.2890524830701078</v>
      </c>
      <c r="F45">
        <f>donnees_courbe_F!P44</f>
        <v>0.80161291208791186</v>
      </c>
      <c r="G45" s="6">
        <f>donnees_courbe_F!Q44</f>
        <v>-10.617724075032513</v>
      </c>
      <c r="I45" s="5">
        <f>donnees_courbe_HB!O44</f>
        <v>0.64807647225945142</v>
      </c>
      <c r="J45">
        <f>donnees_courbe_HB!P44</f>
        <v>1.3950975248057143</v>
      </c>
      <c r="K45" s="6">
        <f>donnees_courbe_HB!Q44</f>
        <v>-5.0639591240555761</v>
      </c>
      <c r="M45" s="5">
        <f>donnees_courbe_B!P44</f>
        <v>0.75558992911191436</v>
      </c>
      <c r="N45">
        <f>donnees_courbe_B!Q44</f>
        <v>0.81177213985686469</v>
      </c>
      <c r="O45" s="6">
        <f>donnees_courbe_B!R44</f>
        <v>-5.4664340871297306</v>
      </c>
      <c r="Q45" s="2">
        <f>donnees_courbe_4B!P44</f>
        <v>1.0766187015349682</v>
      </c>
      <c r="R45" s="3">
        <f>donnees_courbe_4B!Q44</f>
        <v>0.49305808882825036</v>
      </c>
      <c r="S45" s="4">
        <f>donnees_courbe_4B!R44</f>
        <v>12.058656551875082</v>
      </c>
      <c r="U45" s="21">
        <f>donnees_courbe_2B!S44</f>
        <v>1.0508308895405669</v>
      </c>
      <c r="V45">
        <f>donnees_courbe_F!S44</f>
        <v>2.4413489736070382</v>
      </c>
      <c r="W45">
        <f>donnees_courbe_HB!S44</f>
        <v>1.4491691104594331</v>
      </c>
      <c r="X45">
        <f>donnees_courbe_B!T44</f>
        <v>2.2653958944281527</v>
      </c>
      <c r="Y45" s="22">
        <f>donnees_courbe_4B!T44</f>
        <v>4.4208211143695015</v>
      </c>
    </row>
    <row r="46" spans="1:25" x14ac:dyDescent="0.35">
      <c r="A46" s="10">
        <f>donnees_courbe_2B!O45</f>
        <v>0.96989368324943137</v>
      </c>
      <c r="B46">
        <f>donnees_courbe_2B!P45</f>
        <v>1.8741290202697152</v>
      </c>
      <c r="C46" s="6">
        <f>donnees_courbe_2B!Q45</f>
        <v>-4.3883675075273834</v>
      </c>
      <c r="E46" s="5">
        <f>donnees_courbe_F!O45</f>
        <v>1.394696536931963</v>
      </c>
      <c r="F46">
        <f>donnees_courbe_F!P45</f>
        <v>0.79955099290780129</v>
      </c>
      <c r="G46" s="6">
        <f>donnees_courbe_F!Q45</f>
        <v>-10.847634330110107</v>
      </c>
      <c r="I46" s="5">
        <f>donnees_courbe_HB!O45</f>
        <v>0.75558992911191436</v>
      </c>
      <c r="J46">
        <f>donnees_courbe_HB!P45</f>
        <v>1.3885068598968913</v>
      </c>
      <c r="K46" s="6">
        <f>donnees_courbe_HB!Q45</f>
        <v>-5.5124522380196392</v>
      </c>
      <c r="M46" s="5">
        <f>donnees_courbe_B!P45</f>
        <v>0.86287322595240579</v>
      </c>
      <c r="N46">
        <f>donnees_courbe_B!Q45</f>
        <v>0.80892693200628252</v>
      </c>
      <c r="O46" s="6">
        <f>donnees_courbe_B!R45</f>
        <v>-5.7977680054460841</v>
      </c>
      <c r="Q46" s="2">
        <f>donnees_courbe_4B!P45</f>
        <v>1.1830157713345779</v>
      </c>
      <c r="R46" s="3">
        <f>donnees_courbe_4B!Q45</f>
        <v>0.48920198531545483</v>
      </c>
      <c r="S46" s="4">
        <f>donnees_courbe_4B!R45</f>
        <v>11.182269389876097</v>
      </c>
      <c r="U46" s="21">
        <f>donnees_courbe_2B!S45</f>
        <v>1.0532746823069403</v>
      </c>
      <c r="V46">
        <f>donnees_courbe_F!S45</f>
        <v>2.446236559139785</v>
      </c>
      <c r="W46">
        <f>donnees_courbe_HB!S45</f>
        <v>1.4589442815249267</v>
      </c>
      <c r="X46">
        <f>donnees_courbe_B!T45</f>
        <v>2.2727272727272729</v>
      </c>
      <c r="Y46" s="22">
        <f>donnees_courbe_4B!T45</f>
        <v>4.4403714565004888</v>
      </c>
    </row>
    <row r="47" spans="1:25" x14ac:dyDescent="0.35">
      <c r="A47" s="10">
        <f>donnees_courbe_2B!O46</f>
        <v>1.0766187015349682</v>
      </c>
      <c r="B47">
        <f>donnees_courbe_2B!P46</f>
        <v>1.8558405139833709</v>
      </c>
      <c r="C47" s="6">
        <f>donnees_courbe_2B!Q46</f>
        <v>-5.3213843505377838</v>
      </c>
      <c r="E47" s="5">
        <f>donnees_courbe_F!O46</f>
        <v>1.4999157527179399</v>
      </c>
      <c r="F47">
        <f>donnees_courbe_F!P46</f>
        <v>0.79342364690695866</v>
      </c>
      <c r="G47" s="6">
        <f>donnees_courbe_F!Q46</f>
        <v>-11.530852031168045</v>
      </c>
      <c r="I47" s="5">
        <f>donnees_courbe_HB!O46</f>
        <v>0.86287322595240579</v>
      </c>
      <c r="J47">
        <f>donnees_courbe_HB!P46</f>
        <v>1.3830317093452684</v>
      </c>
      <c r="K47" s="6">
        <f>donnees_courbe_HB!Q46</f>
        <v>-5.8850348763862321</v>
      </c>
      <c r="M47" s="5">
        <f>donnees_courbe_B!P46</f>
        <v>0.96989368324943137</v>
      </c>
      <c r="N47">
        <f>donnees_courbe_B!Q46</f>
        <v>0.80913108506260278</v>
      </c>
      <c r="O47" s="6">
        <f>donnees_courbe_B!R46</f>
        <v>-5.7739937029560169</v>
      </c>
      <c r="Q47" s="2">
        <f>donnees_courbe_4B!P46</f>
        <v>1.2890524830701078</v>
      </c>
      <c r="R47" s="3">
        <f>donnees_courbe_4B!Q46</f>
        <v>0.49483555506371013</v>
      </c>
      <c r="S47" s="4">
        <f>donnees_courbe_4B!R46</f>
        <v>12.46262615084321</v>
      </c>
      <c r="U47" s="21">
        <f>donnees_courbe_2B!S46</f>
        <v>1.063049853372434</v>
      </c>
      <c r="V47">
        <f>donnees_courbe_F!S46</f>
        <v>2.4608993157380255</v>
      </c>
      <c r="W47">
        <f>donnees_courbe_HB!S46</f>
        <v>1.4638318670576735</v>
      </c>
      <c r="X47">
        <f>donnees_courbe_B!T46</f>
        <v>2.2727272727272729</v>
      </c>
      <c r="Y47" s="22">
        <f>donnees_courbe_4B!T46</f>
        <v>4.4525904203323554</v>
      </c>
    </row>
    <row r="48" spans="1:25" x14ac:dyDescent="0.35">
      <c r="A48" s="10">
        <f>donnees_courbe_2B!O47</f>
        <v>1.1830157713345779</v>
      </c>
      <c r="B48">
        <f>donnees_courbe_2B!P47</f>
        <v>1.8510214900072719</v>
      </c>
      <c r="C48" s="6">
        <f>donnees_courbe_2B!Q47</f>
        <v>-5.5672344197656116</v>
      </c>
      <c r="E48" s="5">
        <f>donnees_courbe_F!O47</f>
        <v>1.6046780796356286</v>
      </c>
      <c r="F48">
        <f>donnees_courbe_F!P47</f>
        <v>0.78884956931889061</v>
      </c>
      <c r="G48" s="6">
        <f>donnees_courbe_F!Q47</f>
        <v>-12.040875583575684</v>
      </c>
      <c r="I48" s="5">
        <f>donnees_courbe_HB!O47</f>
        <v>0.96989368324943137</v>
      </c>
      <c r="J48">
        <f>donnees_courbe_HB!P47</f>
        <v>1.369017083672706</v>
      </c>
      <c r="K48" s="6">
        <f>donnees_courbe_HB!Q47</f>
        <v>-6.8387266807615088</v>
      </c>
      <c r="M48" s="5">
        <f>donnees_courbe_B!P47</f>
        <v>1.0766187015349682</v>
      </c>
      <c r="N48">
        <f>donnees_courbe_B!Q47</f>
        <v>0.80006519737524628</v>
      </c>
      <c r="O48" s="6">
        <f>donnees_courbe_B!R47</f>
        <v>-6.8297464803333128</v>
      </c>
      <c r="Q48" s="2">
        <f>donnees_courbe_4B!P47</f>
        <v>1.394696536931963</v>
      </c>
      <c r="R48" s="3">
        <f>donnees_courbe_4B!Q47</f>
        <v>0.49419372841807918</v>
      </c>
      <c r="S48" s="4">
        <f>donnees_courbe_4B!R47</f>
        <v>12.316756458654359</v>
      </c>
      <c r="U48" s="21">
        <f>donnees_courbe_2B!S47</f>
        <v>1.0654936461388074</v>
      </c>
      <c r="V48">
        <f>donnees_courbe_F!S47</f>
        <v>2.4731182795698925</v>
      </c>
      <c r="W48">
        <f>donnees_courbe_HB!S47</f>
        <v>1.478494623655914</v>
      </c>
      <c r="X48">
        <f>donnees_courbe_B!T47</f>
        <v>2.2947214076246336</v>
      </c>
      <c r="Y48" s="22">
        <f>donnees_courbe_4B!T47</f>
        <v>4.4721407624633427</v>
      </c>
    </row>
    <row r="49" spans="1:25" x14ac:dyDescent="0.35">
      <c r="A49" s="10">
        <f>donnees_courbe_2B!O48</f>
        <v>1.2890524830701078</v>
      </c>
      <c r="B49">
        <f>donnees_courbe_2B!P48</f>
        <v>1.8279944433010906</v>
      </c>
      <c r="C49" s="6">
        <f>donnees_courbe_2B!Q48</f>
        <v>-6.7419953371017911</v>
      </c>
      <c r="E49" s="5">
        <f>donnees_courbe_F!O48</f>
        <v>1.7089516060653949</v>
      </c>
      <c r="F49">
        <f>donnees_courbe_F!P48</f>
        <v>0.78500820814436878</v>
      </c>
      <c r="G49" s="6">
        <f>donnees_courbe_F!Q48</f>
        <v>-12.469199029033</v>
      </c>
      <c r="I49" s="5">
        <f>donnees_courbe_HB!O48</f>
        <v>1.0766187015349682</v>
      </c>
      <c r="J49">
        <f>donnees_courbe_HB!P48</f>
        <v>1.3589900749120991</v>
      </c>
      <c r="K49" s="6">
        <f>donnees_courbe_HB!Q48</f>
        <v>-7.5210621423580006</v>
      </c>
      <c r="M49" s="5">
        <f>donnees_courbe_B!P48</f>
        <v>1.1830157713345779</v>
      </c>
      <c r="N49">
        <f>donnees_courbe_B!Q48</f>
        <v>0.79821932123087436</v>
      </c>
      <c r="O49" s="6">
        <f>donnees_courbe_B!R48</f>
        <v>-7.0447048973488888</v>
      </c>
      <c r="Q49" s="2">
        <f>donnees_courbe_4B!P48</f>
        <v>1.4999157527179399</v>
      </c>
      <c r="R49" s="3">
        <f>donnees_courbe_4B!Q48</f>
        <v>0.49432508520054719</v>
      </c>
      <c r="S49" s="4">
        <f>donnees_courbe_4B!R48</f>
        <v>12.346610272851633</v>
      </c>
      <c r="U49" s="21">
        <f>donnees_courbe_2B!S48</f>
        <v>1.0777126099706744</v>
      </c>
      <c r="V49">
        <f>donnees_courbe_F!S48</f>
        <v>2.4780058651026393</v>
      </c>
      <c r="W49">
        <f>donnees_courbe_HB!S48</f>
        <v>1.490713587487781</v>
      </c>
      <c r="X49">
        <f>donnees_courbe_B!T48</f>
        <v>2.2996089931573804</v>
      </c>
      <c r="Y49" s="22">
        <f>donnees_courbe_4B!T48</f>
        <v>4.4819159335288363</v>
      </c>
    </row>
    <row r="50" spans="1:25" x14ac:dyDescent="0.35">
      <c r="A50" s="10">
        <f>donnees_courbe_2B!O49</f>
        <v>1.394696536931963</v>
      </c>
      <c r="B50">
        <f>donnees_courbe_2B!P49</f>
        <v>1.8284731771583842</v>
      </c>
      <c r="C50" s="6">
        <f>donnees_courbe_2B!Q49</f>
        <v>-6.7175719782347114</v>
      </c>
      <c r="E50" s="5">
        <f>donnees_courbe_F!O49</f>
        <v>1.812704569280968</v>
      </c>
      <c r="F50">
        <f>donnees_courbe_F!P49</f>
        <v>0.78036634150515538</v>
      </c>
      <c r="G50" s="6">
        <f>donnees_courbe_F!Q49</f>
        <v>-12.986781266664885</v>
      </c>
      <c r="I50" s="5">
        <f>donnees_courbe_HB!O49</f>
        <v>1.1830157713345779</v>
      </c>
      <c r="J50">
        <f>donnees_courbe_HB!P49</f>
        <v>1.3506506769374416</v>
      </c>
      <c r="K50" s="6">
        <f>donnees_courbe_HB!Q49</f>
        <v>-8.0885561081387163</v>
      </c>
      <c r="M50" s="5">
        <f>donnees_courbe_B!P49</f>
        <v>1.2890524830701078</v>
      </c>
      <c r="N50">
        <f>donnees_courbe_B!Q49</f>
        <v>0.79046602297157742</v>
      </c>
      <c r="O50" s="6">
        <f>donnees_courbe_B!R49</f>
        <v>-7.9476022697157518</v>
      </c>
      <c r="Q50" s="2">
        <f>donnees_courbe_4B!P49</f>
        <v>1.6046780796356286</v>
      </c>
      <c r="R50" s="3">
        <f>donnees_courbe_4B!Q49</f>
        <v>0.49408733038540276</v>
      </c>
      <c r="S50" s="4">
        <f>donnees_courbe_4B!R49</f>
        <v>12.292575087591535</v>
      </c>
      <c r="U50" s="21">
        <f>donnees_courbe_2B!S49</f>
        <v>1.0777126099706744</v>
      </c>
      <c r="V50">
        <f>donnees_courbe_F!S49</f>
        <v>2.4951124144672532</v>
      </c>
      <c r="W50">
        <f>donnees_courbe_HB!S49</f>
        <v>1.5004887585532747</v>
      </c>
      <c r="X50">
        <f>donnees_courbe_B!T49</f>
        <v>2.3191593352883677</v>
      </c>
      <c r="Y50" s="22">
        <f>donnees_courbe_4B!T49</f>
        <v>4.5112414467253181</v>
      </c>
    </row>
    <row r="51" spans="1:25" x14ac:dyDescent="0.35">
      <c r="A51" s="10">
        <f>donnees_courbe_2B!O50</f>
        <v>1.4999157527179399</v>
      </c>
      <c r="B51">
        <f>donnees_courbe_2B!P50</f>
        <v>1.8151084888146289</v>
      </c>
      <c r="C51" s="6">
        <f>donnees_courbe_2B!Q50</f>
        <v>-7.3993925233942246</v>
      </c>
      <c r="E51" s="5">
        <f>donnees_courbe_F!O50</f>
        <v>1.9159053651246738</v>
      </c>
      <c r="F51">
        <f>donnees_courbe_F!P50</f>
        <v>0.77660672248443152</v>
      </c>
      <c r="G51" s="6">
        <f>donnees_courbe_F!Q50</f>
        <v>-13.405990213546524</v>
      </c>
      <c r="I51" s="7">
        <f>donnees_courbe_HB!O50</f>
        <v>1.2890524830701078</v>
      </c>
      <c r="J51" s="8">
        <f>donnees_courbe_HB!P50</f>
        <v>1.3409172487190664</v>
      </c>
      <c r="K51" s="9">
        <f>donnees_courbe_HB!Q50</f>
        <v>-8.7509134865817941</v>
      </c>
      <c r="M51" s="5">
        <f>donnees_courbe_B!P50</f>
        <v>1.394696536931963</v>
      </c>
      <c r="N51">
        <f>donnees_courbe_B!Q50</f>
        <v>0.78390834100178419</v>
      </c>
      <c r="O51" s="6">
        <f>donnees_courbe_B!R50</f>
        <v>-8.7112661481489244</v>
      </c>
      <c r="Q51" s="2">
        <f>donnees_courbe_4B!P50</f>
        <v>1.7089516060653949</v>
      </c>
      <c r="R51" s="3">
        <f>donnees_courbe_4B!Q50</f>
        <v>0.49434496833646807</v>
      </c>
      <c r="S51" s="4">
        <f>donnees_courbe_4B!R50</f>
        <v>12.351129167379106</v>
      </c>
      <c r="U51" s="21">
        <f>donnees_courbe_2B!S50</f>
        <v>1.0850439882697946</v>
      </c>
      <c r="V51">
        <f>donnees_courbe_F!S50</f>
        <v>2.5</v>
      </c>
      <c r="W51">
        <f>donnees_courbe_HB!S50</f>
        <v>1.5127077223851417</v>
      </c>
      <c r="X51">
        <f>donnees_courbe_B!T50</f>
        <v>2.3362658846529816</v>
      </c>
      <c r="Y51" s="22">
        <f>donnees_courbe_4B!T50</f>
        <v>4.4990224828934506</v>
      </c>
    </row>
    <row r="52" spans="1:25" x14ac:dyDescent="0.35">
      <c r="A52" s="10">
        <f>donnees_courbe_2B!O51</f>
        <v>1.6046780796356286</v>
      </c>
      <c r="B52">
        <f>donnees_courbe_2B!P51</f>
        <v>1.8151084888146289</v>
      </c>
      <c r="C52" s="6">
        <f>donnees_courbe_2B!Q51</f>
        <v>-7.3993925233942246</v>
      </c>
      <c r="E52" s="5">
        <f>donnees_courbe_F!O51</f>
        <v>2.0185225576343711</v>
      </c>
      <c r="F52">
        <f>donnees_courbe_F!P51</f>
        <v>0.77750005804086531</v>
      </c>
      <c r="G52" s="6">
        <f>donnees_courbe_F!Q51</f>
        <v>-13.306380584017511</v>
      </c>
      <c r="I52" s="2">
        <f>donnees_courbe_HB!O51</f>
        <v>1.394696536931963</v>
      </c>
      <c r="J52" s="3">
        <f>donnees_courbe_HB!P51</f>
        <v>1.3401609955005624</v>
      </c>
      <c r="K52" s="4">
        <f>donnees_courbe_HB!Q51</f>
        <v>-8.8023763307112404</v>
      </c>
      <c r="M52" s="5">
        <f>donnees_courbe_B!P51</f>
        <v>1.4999157527179399</v>
      </c>
      <c r="N52">
        <f>donnees_courbe_B!Q51</f>
        <v>0.78106733098356584</v>
      </c>
      <c r="O52" s="6">
        <f>donnees_courbe_B!R51</f>
        <v>-9.0421112149231107</v>
      </c>
      <c r="Q52" s="2">
        <f>donnees_courbe_4B!P51</f>
        <v>1.812704569280968</v>
      </c>
      <c r="R52" s="3">
        <f>donnees_courbe_4B!Q51</f>
        <v>0.49541290024577156</v>
      </c>
      <c r="S52" s="4">
        <f>donnees_courbe_4B!R51</f>
        <v>12.593840964948081</v>
      </c>
      <c r="U52" s="21">
        <f>donnees_courbe_2B!S51</f>
        <v>1.0850439882697946</v>
      </c>
      <c r="V52">
        <f>donnees_courbe_F!S51</f>
        <v>2.5</v>
      </c>
      <c r="W52">
        <f>donnees_courbe_HB!S51</f>
        <v>1.5175953079178885</v>
      </c>
      <c r="X52">
        <f>donnees_courbe_B!T51</f>
        <v>2.3435972629521018</v>
      </c>
      <c r="Y52" s="22">
        <f>donnees_courbe_4B!T51</f>
        <v>4.5161290322580649</v>
      </c>
    </row>
    <row r="53" spans="1:25" x14ac:dyDescent="0.35">
      <c r="A53" s="10">
        <f>donnees_courbe_2B!O52</f>
        <v>1.7089516060653949</v>
      </c>
      <c r="B53">
        <f>donnees_courbe_2B!P52</f>
        <v>1.8019493552799508</v>
      </c>
      <c r="C53" s="6">
        <f>donnees_courbe_2B!Q52</f>
        <v>-8.0707263674515275</v>
      </c>
      <c r="E53" s="5">
        <f>donnees_courbe_F!O52</f>
        <v>2.1205248886191459</v>
      </c>
      <c r="F53">
        <f>donnees_courbe_F!P52</f>
        <v>0.7750255192727642</v>
      </c>
      <c r="G53" s="6">
        <f>donnees_courbe_F!Q52</f>
        <v>-13.582299177171592</v>
      </c>
      <c r="I53" s="5">
        <f>donnees_courbe_HB!O52</f>
        <v>1.4999157527179399</v>
      </c>
      <c r="J53">
        <f>donnees_courbe_HB!P52</f>
        <v>1.3320907377906208</v>
      </c>
      <c r="K53" s="6">
        <f>donnees_courbe_HB!Q52</f>
        <v>-9.3515553681675101</v>
      </c>
      <c r="M53" s="5">
        <f>donnees_courbe_B!P52</f>
        <v>1.6046780796356286</v>
      </c>
      <c r="N53">
        <f>donnees_courbe_B!Q52</f>
        <v>0.77929587791918098</v>
      </c>
      <c r="O53" s="6">
        <f>donnees_courbe_B!R52</f>
        <v>-9.2484028167180554</v>
      </c>
      <c r="Q53" s="2">
        <f>donnees_courbe_4B!P52</f>
        <v>1.9159053651246738</v>
      </c>
      <c r="R53" s="3">
        <f>donnees_courbe_4B!Q52</f>
        <v>0.49616388376947357</v>
      </c>
      <c r="S53" s="4">
        <f>donnees_courbe_4B!R52</f>
        <v>12.76451903851672</v>
      </c>
      <c r="U53" s="21">
        <f>donnees_courbe_2B!S52</f>
        <v>1.0923753665689149</v>
      </c>
      <c r="V53">
        <f>donnees_courbe_F!S52</f>
        <v>2.5073313782991202</v>
      </c>
      <c r="W53">
        <f>donnees_courbe_HB!S52</f>
        <v>1.5273704789833822</v>
      </c>
      <c r="X53">
        <f>donnees_courbe_B!T52</f>
        <v>2.3484848484848486</v>
      </c>
      <c r="Y53" s="22">
        <f>donnees_courbe_4B!T52</f>
        <v>4.5210166177908118</v>
      </c>
    </row>
    <row r="54" spans="1:25" x14ac:dyDescent="0.35">
      <c r="A54" s="10">
        <f>donnees_courbe_2B!O53</f>
        <v>1.812704569280968</v>
      </c>
      <c r="B54">
        <f>donnees_courbe_2B!P53</f>
        <v>1.7934226249562757</v>
      </c>
      <c r="C54" s="6">
        <f>donnees_courbe_2B!Q53</f>
        <v>-8.5057308934218483</v>
      </c>
      <c r="E54" s="5">
        <f>donnees_courbe_F!O53</f>
        <v>2.2218812871808615</v>
      </c>
      <c r="F54">
        <f>donnees_courbe_F!P53</f>
        <v>0.77115737561050035</v>
      </c>
      <c r="G54" s="6">
        <f>donnees_courbe_F!Q53</f>
        <v>-14.013608951408319</v>
      </c>
      <c r="I54" s="5">
        <f>donnees_courbe_HB!O53</f>
        <v>1.6046780796356286</v>
      </c>
      <c r="J54">
        <f>donnees_courbe_HB!P53</f>
        <v>1.3226968134957824</v>
      </c>
      <c r="K54" s="6">
        <f>donnees_courbe_HB!Q53</f>
        <v>-9.9908095887385802</v>
      </c>
      <c r="M54" s="5">
        <f>donnees_courbe_B!P53</f>
        <v>1.7089516060653949</v>
      </c>
      <c r="N54">
        <f>donnees_courbe_B!Q53</f>
        <v>0.77753876860430537</v>
      </c>
      <c r="O54" s="6">
        <f>donnees_courbe_B!R53</f>
        <v>-9.453024041170524</v>
      </c>
      <c r="Q54" s="2">
        <f>donnees_courbe_4B!P53</f>
        <v>2.0185225576343711</v>
      </c>
      <c r="R54" s="3">
        <f>donnees_courbe_4B!Q53</f>
        <v>0.49659040170223878</v>
      </c>
      <c r="S54" s="4">
        <f>donnees_courbe_4B!R53</f>
        <v>12.861454932326996</v>
      </c>
      <c r="U54" s="21">
        <f>donnees_courbe_2B!S53</f>
        <v>1.0972629521016617</v>
      </c>
      <c r="V54">
        <f>donnees_courbe_F!S53</f>
        <v>2.5171065493646139</v>
      </c>
      <c r="W54">
        <f>donnees_courbe_HB!S53</f>
        <v>1.5395894428152492</v>
      </c>
      <c r="X54">
        <f>donnees_courbe_B!T53</f>
        <v>2.3533724340175954</v>
      </c>
      <c r="Y54" s="22">
        <f>donnees_courbe_4B!T53</f>
        <v>4.5454545454545459</v>
      </c>
    </row>
    <row r="55" spans="1:25" x14ac:dyDescent="0.35">
      <c r="A55" s="10">
        <f>donnees_courbe_2B!O54</f>
        <v>1.9159053651246738</v>
      </c>
      <c r="B55">
        <f>donnees_courbe_2B!P54</f>
        <v>1.7934226249562757</v>
      </c>
      <c r="C55" s="6">
        <f>donnees_courbe_2B!Q54</f>
        <v>-8.5057308934218483</v>
      </c>
      <c r="E55" s="5">
        <f>donnees_courbe_F!O54</f>
        <v>2.3225608791786545</v>
      </c>
      <c r="F55">
        <f>donnees_courbe_F!P54</f>
        <v>0.77011799208060872</v>
      </c>
      <c r="G55" s="6">
        <f>donnees_courbe_F!Q54</f>
        <v>-14.12950337384054</v>
      </c>
      <c r="I55" s="5">
        <f>donnees_courbe_HB!O54</f>
        <v>1.7089516060653949</v>
      </c>
      <c r="J55">
        <f>donnees_courbe_HB!P54</f>
        <v>1.3263580554350325</v>
      </c>
      <c r="K55" s="6">
        <f>donnees_courbe_HB!Q54</f>
        <v>-9.7416629819809106</v>
      </c>
      <c r="M55" s="5">
        <f>donnees_courbe_B!P54</f>
        <v>1.812704569280968</v>
      </c>
      <c r="N55">
        <f>donnees_courbe_B!Q54</f>
        <v>0.77203582877409715</v>
      </c>
      <c r="O55" s="6">
        <f>donnees_courbe_B!R54</f>
        <v>-10.093859689022732</v>
      </c>
      <c r="Q55" s="2">
        <f>donnees_courbe_4B!P54</f>
        <v>2.1205248886191459</v>
      </c>
      <c r="R55" s="3">
        <f>donnees_courbe_4B!Q54</f>
        <v>0.49628077119252845</v>
      </c>
      <c r="S55" s="4">
        <f>donnees_courbe_4B!R54</f>
        <v>12.791084361938282</v>
      </c>
      <c r="U55" s="21">
        <f>donnees_courbe_2B!S54</f>
        <v>1.0972629521016617</v>
      </c>
      <c r="V55">
        <f>donnees_courbe_F!S54</f>
        <v>2.5219941348973607</v>
      </c>
      <c r="W55">
        <f>donnees_courbe_HB!S54</f>
        <v>1.5371456500488758</v>
      </c>
      <c r="X55">
        <f>donnees_courbe_B!T54</f>
        <v>2.3680351906158359</v>
      </c>
      <c r="Y55" s="22">
        <f>donnees_courbe_4B!T54</f>
        <v>4.5259042033235586</v>
      </c>
    </row>
    <row r="56" spans="1:25" x14ac:dyDescent="0.35">
      <c r="A56" s="10">
        <f>donnees_courbe_2B!O55</f>
        <v>2.0185225576343711</v>
      </c>
      <c r="B56">
        <f>donnees_courbe_2B!P55</f>
        <v>1.7719143202871579</v>
      </c>
      <c r="C56" s="6">
        <f>donnees_courbe_2B!Q55</f>
        <v>-9.6030108028188383</v>
      </c>
      <c r="E56" s="7">
        <f>donnees_courbe_F!O55</f>
        <v>2.422532996633497</v>
      </c>
      <c r="F56" s="8">
        <f>donnees_courbe_F!P55</f>
        <v>0.76975708082145888</v>
      </c>
      <c r="G56" s="9">
        <f>donnees_courbe_F!Q55</f>
        <v>-14.16974607610158</v>
      </c>
      <c r="I56" s="5">
        <f>donnees_courbe_HB!O55</f>
        <v>1.812704569280968</v>
      </c>
      <c r="J56">
        <f>donnees_courbe_HB!P55</f>
        <v>1.3148431668247902</v>
      </c>
      <c r="K56" s="6">
        <f>donnees_courbe_HB!Q55</f>
        <v>-10.525248298667748</v>
      </c>
      <c r="M56" s="5">
        <f>donnees_courbe_B!P55</f>
        <v>1.9159053651246738</v>
      </c>
      <c r="N56">
        <f>donnees_courbe_B!Q55</f>
        <v>0.77021665843884946</v>
      </c>
      <c r="O56" s="6">
        <f>donnees_courbe_B!R55</f>
        <v>-10.305708125733309</v>
      </c>
      <c r="Q56" s="2">
        <f>donnees_courbe_4B!P55</f>
        <v>2.2218812871808615</v>
      </c>
      <c r="R56" s="3">
        <f>donnees_courbe_4B!Q55</f>
        <v>0.49567765611996173</v>
      </c>
      <c r="S56" s="4">
        <f>donnees_courbe_4B!R55</f>
        <v>12.654012754536756</v>
      </c>
      <c r="U56" s="21">
        <f>donnees_courbe_2B!S55</f>
        <v>1.1094819159335287</v>
      </c>
      <c r="V56">
        <f>donnees_courbe_F!S55</f>
        <v>2.5195503421309873</v>
      </c>
      <c r="W56">
        <f>donnees_courbe_HB!S55</f>
        <v>1.5493646138807429</v>
      </c>
      <c r="X56">
        <f>donnees_courbe_B!T55</f>
        <v>2.3729227761485827</v>
      </c>
      <c r="Y56" s="22">
        <f>donnees_courbe_4B!T55</f>
        <v>4.5576735092864125</v>
      </c>
    </row>
    <row r="57" spans="1:25" x14ac:dyDescent="0.35">
      <c r="A57" s="10">
        <f>donnees_courbe_2B!O56</f>
        <v>2.1205248886191459</v>
      </c>
      <c r="B57">
        <f>donnees_courbe_2B!P56</f>
        <v>1.7802465819857123</v>
      </c>
      <c r="C57" s="6">
        <f>donnees_courbe_2B!Q56</f>
        <v>-9.1779273988818808</v>
      </c>
      <c r="I57" s="5">
        <f>donnees_courbe_HB!O56</f>
        <v>1.9159053651246738</v>
      </c>
      <c r="J57">
        <f>donnees_courbe_HB!P56</f>
        <v>1.3244341188856494</v>
      </c>
      <c r="K57" s="6">
        <f>donnees_courbe_HB!Q56</f>
        <v>-9.8725863874398847</v>
      </c>
      <c r="M57" s="5">
        <f>donnees_courbe_B!P56</f>
        <v>2.0185225576343711</v>
      </c>
      <c r="N57">
        <f>donnees_courbe_B!Q56</f>
        <v>0.76660075187969912</v>
      </c>
      <c r="O57" s="6">
        <f>donnees_courbe_B!R56</f>
        <v>-10.72679247226495</v>
      </c>
      <c r="Q57" s="2">
        <f>donnees_courbe_4B!P56</f>
        <v>2.3225608791786545</v>
      </c>
      <c r="R57" s="3">
        <f>donnees_courbe_4B!Q56</f>
        <v>0.49407709717555948</v>
      </c>
      <c r="S57" s="4">
        <f>donnees_courbe_4B!R56</f>
        <v>12.290249358081699</v>
      </c>
      <c r="U57" s="21">
        <f>donnees_courbe_2B!S56</f>
        <v>1.1045943304007819</v>
      </c>
      <c r="W57">
        <f>donnees_courbe_HB!S56</f>
        <v>1.5444770283479961</v>
      </c>
      <c r="X57">
        <f>donnees_courbe_B!T56</f>
        <v>2.3826979472140764</v>
      </c>
      <c r="Y57" s="22">
        <f>donnees_courbe_4B!T56</f>
        <v>4.5625610948191593</v>
      </c>
    </row>
    <row r="58" spans="1:25" x14ac:dyDescent="0.35">
      <c r="A58" s="10">
        <f>donnees_courbe_2B!O57</f>
        <v>2.2218812871808615</v>
      </c>
      <c r="B58">
        <f>donnees_courbe_2B!P57</f>
        <v>1.7805798216722581</v>
      </c>
      <c r="C58" s="6">
        <f>donnees_courbe_2B!Q57</f>
        <v>-9.1609266534170111</v>
      </c>
      <c r="I58" s="5">
        <f>donnees_courbe_HB!O57</f>
        <v>2.0185225576343711</v>
      </c>
      <c r="J58">
        <f>donnees_courbe_HB!P57</f>
        <v>1.3179772812299086</v>
      </c>
      <c r="K58" s="6">
        <f>donnees_courbe_HB!Q57</f>
        <v>-10.311972589992365</v>
      </c>
      <c r="M58" s="5">
        <f>donnees_courbe_B!P57</f>
        <v>2.1205248886191459</v>
      </c>
      <c r="N58">
        <f>donnees_courbe_B!Q57</f>
        <v>0.76199435506162327</v>
      </c>
      <c r="O58" s="6">
        <f>donnees_courbe_B!R57</f>
        <v>-11.263222704151438</v>
      </c>
      <c r="Q58" s="2">
        <f>donnees_courbe_4B!P57</f>
        <v>2.422532996633497</v>
      </c>
      <c r="R58" s="3">
        <f>donnees_courbe_4B!Q57</f>
        <v>0.49591090955735118</v>
      </c>
      <c r="S58" s="4">
        <f>donnees_courbe_4B!R57</f>
        <v>12.707024899397995</v>
      </c>
      <c r="U58" s="21">
        <f>donnees_courbe_2B!S57</f>
        <v>1.1045943304007819</v>
      </c>
      <c r="W58">
        <f>donnees_courbe_HB!S57</f>
        <v>1.5518084066471163</v>
      </c>
      <c r="X58">
        <f>donnees_courbe_B!T57</f>
        <v>2.3949169110459434</v>
      </c>
      <c r="Y58" s="22">
        <f>donnees_courbe_4B!T57</f>
        <v>4.5332355816226784</v>
      </c>
    </row>
    <row r="59" spans="1:25" x14ac:dyDescent="0.35">
      <c r="A59" s="10">
        <f>donnees_courbe_2B!O58</f>
        <v>2.3225608791786545</v>
      </c>
      <c r="B59">
        <f>donnees_courbe_2B!P58</f>
        <v>1.7805798216722581</v>
      </c>
      <c r="C59" s="6">
        <f>donnees_courbe_2B!Q58</f>
        <v>-9.1609266534170111</v>
      </c>
      <c r="I59" s="5">
        <f>donnees_courbe_HB!O58</f>
        <v>2.1205248886191459</v>
      </c>
      <c r="J59">
        <f>donnees_courbe_HB!P58</f>
        <v>1.3202969911593327</v>
      </c>
      <c r="K59" s="6">
        <f>donnees_courbe_HB!Q58</f>
        <v>-10.154116904089108</v>
      </c>
      <c r="M59" s="5">
        <f>donnees_courbe_B!P58</f>
        <v>2.2218812871808615</v>
      </c>
      <c r="N59">
        <f>donnees_courbe_B!Q58</f>
        <v>0.7629269593906427</v>
      </c>
      <c r="O59" s="6">
        <f>donnees_courbe_B!R58</f>
        <v>-11.154617827882179</v>
      </c>
      <c r="Q59" s="2">
        <f>donnees_courbe_4B!P58</f>
        <v>2.5217671870699609</v>
      </c>
      <c r="R59" s="3">
        <f>donnees_courbe_4B!Q58</f>
        <v>0.49369552878896106</v>
      </c>
      <c r="S59" s="4">
        <f>donnees_courbe_4B!R58</f>
        <v>12.203529270218421</v>
      </c>
      <c r="U59" s="21">
        <f>donnees_courbe_2B!S58</f>
        <v>1.1045943304007819</v>
      </c>
      <c r="W59">
        <f>donnees_courbe_HB!S58</f>
        <v>1.5518084066471163</v>
      </c>
      <c r="X59">
        <f>donnees_courbe_B!T58</f>
        <v>2.39247311827957</v>
      </c>
      <c r="Y59" s="22">
        <f>donnees_courbe_4B!T58</f>
        <v>4.5332355816226784</v>
      </c>
    </row>
    <row r="60" spans="1:25" x14ac:dyDescent="0.35">
      <c r="A60" s="10">
        <f>donnees_courbe_2B!O59</f>
        <v>2.422532996633497</v>
      </c>
      <c r="B60">
        <f>donnees_courbe_2B!P59</f>
        <v>1.7636552163969033</v>
      </c>
      <c r="C60" s="6">
        <f>donnees_courbe_2B!Q59</f>
        <v>-10.024361946380198</v>
      </c>
      <c r="I60" s="5">
        <f>donnees_courbe_HB!O59</f>
        <v>2.2218812871808615</v>
      </c>
      <c r="J60">
        <f>donnees_courbe_HB!P59</f>
        <v>1.321296288210593</v>
      </c>
      <c r="K60" s="6">
        <f>donnees_courbe_HB!Q59</f>
        <v>-10.086114987363707</v>
      </c>
      <c r="M60" s="5">
        <f>donnees_courbe_B!P59</f>
        <v>2.3225608791786545</v>
      </c>
      <c r="N60">
        <f>donnees_courbe_B!Q59</f>
        <v>0.76565634253701464</v>
      </c>
      <c r="O60" s="6">
        <f>donnees_courbe_B!R59</f>
        <v>-10.836772081642939</v>
      </c>
      <c r="U60" s="21">
        <f>donnees_courbe_2B!S59</f>
        <v>1.1143695014662756</v>
      </c>
      <c r="W60">
        <f>donnees_courbe_HB!S59</f>
        <v>1.5542521994134897</v>
      </c>
      <c r="X60">
        <f>donnees_courbe_B!T59</f>
        <v>2.3851417399804498</v>
      </c>
      <c r="Y60" s="22"/>
    </row>
    <row r="61" spans="1:25" x14ac:dyDescent="0.35">
      <c r="A61" s="11">
        <f>donnees_courbe_2B!O60</f>
        <v>2.5217671870699609</v>
      </c>
      <c r="B61" s="8">
        <f>donnees_courbe_2B!P60</f>
        <v>1.7584621270223377</v>
      </c>
      <c r="C61" s="9">
        <f>donnees_courbe_2B!Q60</f>
        <v>-10.289295548822398</v>
      </c>
      <c r="I61" s="5">
        <f>donnees_courbe_HB!O60</f>
        <v>2.3225608791786545</v>
      </c>
      <c r="J61">
        <f>donnees_courbe_HB!P60</f>
        <v>1.3250502165601754</v>
      </c>
      <c r="K61" s="6">
        <f>donnees_courbe_HB!Q60</f>
        <v>-9.830661093349411</v>
      </c>
      <c r="M61" s="5">
        <f>donnees_courbe_B!P60</f>
        <v>2.422532996633497</v>
      </c>
      <c r="N61">
        <f>donnees_courbe_B!Q60</f>
        <v>0.76557172846241528</v>
      </c>
      <c r="O61" s="6">
        <f>donnees_courbe_B!R60</f>
        <v>-10.846625672084841</v>
      </c>
      <c r="U61" s="21">
        <f>donnees_courbe_2B!S60</f>
        <v>1.1192570869990224</v>
      </c>
      <c r="W61">
        <f>donnees_courbe_HB!S60</f>
        <v>1.5518084066471163</v>
      </c>
      <c r="X61">
        <f>donnees_courbe_B!T60</f>
        <v>2.3851417399804498</v>
      </c>
      <c r="Y61" s="22"/>
    </row>
    <row r="62" spans="1:25" x14ac:dyDescent="0.35">
      <c r="A62" s="10" cm="1">
        <f t="array" aca="1" ref="A62" ca="1">ABS(A:A)</f>
        <v>0</v>
      </c>
      <c r="I62" s="5">
        <f>donnees_courbe_HB!O61</f>
        <v>2.422532996633497</v>
      </c>
      <c r="J62">
        <f>donnees_courbe_HB!P61</f>
        <v>1.318931878306878</v>
      </c>
      <c r="K62" s="6">
        <f>donnees_courbe_HB!Q61</f>
        <v>-10.247012495441385</v>
      </c>
      <c r="M62" s="7">
        <f>donnees_courbe_B!P61</f>
        <v>2.5217671870699609</v>
      </c>
      <c r="N62" s="8">
        <f>donnees_courbe_B!Q61</f>
        <v>0.7657483329081185</v>
      </c>
      <c r="O62" s="9">
        <f>donnees_courbe_B!R61</f>
        <v>-10.826059496937052</v>
      </c>
      <c r="U62" s="21"/>
      <c r="W62">
        <f>donnees_courbe_HB!S61</f>
        <v>1.5542521994134897</v>
      </c>
      <c r="X62">
        <f>donnees_courbe_B!T61</f>
        <v>2.3851417399804498</v>
      </c>
      <c r="Y62" s="22"/>
    </row>
    <row r="63" spans="1:25" ht="15" thickBot="1" x14ac:dyDescent="0.4">
      <c r="A63" s="10" cm="1">
        <f t="array" aca="1" ref="A63" ca="1">ABS(A:A)</f>
        <v>0</v>
      </c>
      <c r="I63" s="7">
        <f>donnees_courbe_HB!O62</f>
        <v>2.5217671870699609</v>
      </c>
      <c r="J63" s="8">
        <f>donnees_courbe_HB!P62</f>
        <v>1.3291456074815711</v>
      </c>
      <c r="K63" s="9">
        <f>donnees_courbe_HB!Q62</f>
        <v>-9.5519707559332261</v>
      </c>
      <c r="U63" s="23"/>
      <c r="V63" s="24"/>
      <c r="W63" s="24">
        <f>donnees_courbe_HB!S62</f>
        <v>1.5444770283479961</v>
      </c>
      <c r="X63" s="24"/>
      <c r="Y63" s="25"/>
    </row>
  </sheetData>
  <sortState xmlns:xlrd2="http://schemas.microsoft.com/office/spreadsheetml/2017/richdata2" ref="Q3:S59">
    <sortCondition ref="Q3:Q59"/>
  </sortState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donnees_courbe_2B</vt:lpstr>
      <vt:lpstr>donnees_courbe_F</vt:lpstr>
      <vt:lpstr>donnees_courbe_HB</vt:lpstr>
      <vt:lpstr>donnees_courbe_B</vt:lpstr>
      <vt:lpstr>donnees_courbe_4B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 Machado</dc:creator>
  <cp:lastModifiedBy>David Fernandes Machado</cp:lastModifiedBy>
  <dcterms:created xsi:type="dcterms:W3CDTF">2024-03-29T15:55:09Z</dcterms:created>
  <dcterms:modified xsi:type="dcterms:W3CDTF">2024-04-05T15:39:09Z</dcterms:modified>
</cp:coreProperties>
</file>