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\Documents\INSA 2024_2025\Capteur au banc de test\Mesures\Mesures ok\"/>
    </mc:Choice>
  </mc:AlternateContent>
  <xr:revisionPtr revIDLastSave="0" documentId="13_ncr:1_{1CA5429B-06C4-4837-9B47-A0D40F2B33D8}" xr6:coauthVersionLast="47" xr6:coauthVersionMax="47" xr10:uidLastSave="{00000000-0000-0000-0000-000000000000}"/>
  <bookViews>
    <workbookView xWindow="-108" yWindow="-108" windowWidth="23256" windowHeight="12456" activeTab="3" xr2:uid="{AB61B935-69C6-4FEB-B178-AC155EF88140}"/>
  </bookViews>
  <sheets>
    <sheet name="crayon H" sheetId="1" r:id="rId1"/>
    <sheet name="crayon 2B" sheetId="2" r:id="rId2"/>
    <sheet name="crayon HB" sheetId="3" r:id="rId3"/>
    <sheet name="flex sensor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5" i="3" l="1"/>
  <c r="L26" i="3"/>
  <c r="L27" i="3"/>
  <c r="L24" i="3"/>
  <c r="K25" i="3"/>
  <c r="K26" i="3"/>
  <c r="K27" i="3"/>
  <c r="K24" i="3"/>
  <c r="M24" i="3"/>
  <c r="M25" i="3"/>
  <c r="M26" i="3"/>
  <c r="M27" i="3"/>
  <c r="M23" i="3"/>
  <c r="M14" i="3"/>
  <c r="M15" i="3"/>
  <c r="M16" i="3"/>
  <c r="M17" i="3"/>
  <c r="M13" i="3"/>
  <c r="M3" i="3"/>
  <c r="L17" i="3"/>
  <c r="L14" i="3"/>
  <c r="L15" i="3"/>
  <c r="L16" i="3"/>
  <c r="L13" i="3"/>
  <c r="K14" i="3"/>
  <c r="K15" i="3"/>
  <c r="K16" i="3"/>
  <c r="K17" i="3"/>
  <c r="K13" i="3"/>
  <c r="H24" i="3"/>
  <c r="H25" i="3"/>
  <c r="H26" i="3"/>
  <c r="H27" i="3"/>
  <c r="H23" i="3"/>
  <c r="G24" i="3"/>
  <c r="G25" i="3"/>
  <c r="G26" i="3"/>
  <c r="G27" i="3"/>
  <c r="G23" i="3"/>
  <c r="I24" i="3"/>
  <c r="I25" i="3"/>
  <c r="I26" i="3"/>
  <c r="I27" i="3"/>
  <c r="I23" i="3"/>
  <c r="I3" i="3"/>
  <c r="I13" i="3"/>
  <c r="I14" i="3"/>
  <c r="I15" i="3"/>
  <c r="I16" i="3"/>
  <c r="I17" i="3"/>
  <c r="H17" i="3"/>
  <c r="H14" i="3"/>
  <c r="H15" i="3"/>
  <c r="H16" i="3"/>
  <c r="H13" i="3"/>
  <c r="G13" i="3"/>
  <c r="G14" i="3"/>
  <c r="G15" i="3"/>
  <c r="G16" i="3"/>
  <c r="G17" i="3"/>
  <c r="M4" i="3"/>
  <c r="M5" i="3"/>
  <c r="M6" i="3"/>
  <c r="M7" i="3"/>
  <c r="I4" i="3"/>
  <c r="I5" i="3"/>
  <c r="I6" i="3"/>
  <c r="I7" i="3"/>
  <c r="N3" i="3"/>
  <c r="L5" i="3"/>
  <c r="L3" i="3"/>
  <c r="K3" i="3"/>
  <c r="H7" i="3"/>
  <c r="G7" i="3"/>
  <c r="G3" i="3"/>
  <c r="L6" i="3"/>
  <c r="L4" i="3"/>
  <c r="K5" i="3"/>
  <c r="K4" i="3"/>
  <c r="K6" i="3"/>
  <c r="K7" i="3"/>
  <c r="L7" i="3" s="1"/>
  <c r="O2" i="3"/>
  <c r="G4" i="3"/>
  <c r="H4" i="3" s="1"/>
  <c r="G5" i="3"/>
  <c r="H5" i="3" s="1"/>
  <c r="G6" i="3"/>
  <c r="H6" i="3" s="1"/>
  <c r="H3" i="3"/>
  <c r="N6" i="3"/>
  <c r="N2" i="3"/>
  <c r="N4" i="3"/>
  <c r="I4" i="5"/>
  <c r="I5" i="5"/>
  <c r="G4" i="5"/>
  <c r="F4" i="5"/>
  <c r="G5" i="5"/>
  <c r="N5" i="3"/>
  <c r="I6" i="5"/>
  <c r="I7" i="5"/>
  <c r="I8" i="5"/>
  <c r="J4" i="5"/>
  <c r="J8" i="5"/>
  <c r="J7" i="5"/>
  <c r="J6" i="5"/>
  <c r="J5" i="5"/>
  <c r="G6" i="5"/>
  <c r="G7" i="5"/>
  <c r="G8" i="5"/>
  <c r="F7" i="5" l="1"/>
  <c r="F8" i="5"/>
  <c r="F5" i="5"/>
  <c r="F6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Daniel Perales Rios</author>
  </authors>
  <commentList>
    <comment ref="H23" authorId="0" shapeId="0" xr:uid="{F1F47B39-6723-45C7-BA93-CCF5F9F39170}">
      <text>
        <r>
          <rPr>
            <b/>
            <sz val="9"/>
            <color indexed="81"/>
            <rFont val="Tahoma"/>
            <charset val="1"/>
          </rPr>
          <t>Valeur trop élevée</t>
        </r>
      </text>
    </comment>
    <comment ref="L24" authorId="0" shapeId="0" xr:uid="{88BA1208-BF0D-4F7B-91F0-DCA4733822AD}">
      <text>
        <r>
          <rPr>
            <b/>
            <sz val="9"/>
            <color indexed="81"/>
            <rFont val="Tahoma"/>
            <family val="2"/>
          </rPr>
          <t>Valeur trop élevée</t>
        </r>
      </text>
    </comment>
  </commentList>
</comments>
</file>

<file path=xl/sharedStrings.xml><?xml version="1.0" encoding="utf-8"?>
<sst xmlns="http://schemas.openxmlformats.org/spreadsheetml/2006/main" count="88" uniqueCount="30">
  <si>
    <t>Rscotch</t>
  </si>
  <si>
    <t>Rcolle</t>
  </si>
  <si>
    <t>Rdentifrice</t>
  </si>
  <si>
    <t>Rdefault</t>
  </si>
  <si>
    <t>diametre(cm)</t>
  </si>
  <si>
    <t>Rverre</t>
  </si>
  <si>
    <t>Rblanco</t>
  </si>
  <si>
    <t>casse</t>
  </si>
  <si>
    <t>R/R0</t>
  </si>
  <si>
    <t>Diamètre(cm)</t>
  </si>
  <si>
    <t>R (ohm)</t>
  </si>
  <si>
    <t>R0 (ohm)</t>
  </si>
  <si>
    <t>e  (en m)</t>
  </si>
  <si>
    <t>Rc</t>
  </si>
  <si>
    <t xml:space="preserve">ε </t>
  </si>
  <si>
    <t>DeltaR</t>
  </si>
  <si>
    <t>epaiss.  (en m)</t>
  </si>
  <si>
    <t>R_courbure(en m)</t>
  </si>
  <si>
    <t>DeltaR/R0</t>
  </si>
  <si>
    <t>haut/compression</t>
  </si>
  <si>
    <t>bas/tension</t>
  </si>
  <si>
    <t>COMPRESSION</t>
  </si>
  <si>
    <t>TENSION</t>
  </si>
  <si>
    <t>epsilon</t>
  </si>
  <si>
    <t>-</t>
  </si>
  <si>
    <t>HB</t>
  </si>
  <si>
    <t>2B</t>
  </si>
  <si>
    <t>H</t>
  </si>
  <si>
    <t>cassé</t>
  </si>
  <si>
    <t>bas/compression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</si>
</sst>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ptos Narrow"/>
      <family val="2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Δ</a:t>
            </a:r>
            <a:r>
              <a:rPr lang="es-ES"/>
              <a:t>R/Ro as a function</a:t>
            </a:r>
            <a:r>
              <a:rPr lang="es-ES" baseline="0"/>
              <a:t> of </a:t>
            </a:r>
            <a:r>
              <a:rPr lang="el-GR" baseline="0"/>
              <a:t>ε</a:t>
            </a:r>
            <a:r>
              <a:rPr lang="es-ES"/>
              <a:t> (deformation in compression of the graphite</a:t>
            </a:r>
            <a:r>
              <a:rPr lang="es-ES" baseline="0"/>
              <a:t> sensor)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HB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'crayon HB'!$I$3:$I$8</c:f>
              <c:numCache>
                <c:formatCode>General</c:formatCode>
                <c:ptCount val="6"/>
                <c:pt idx="0">
                  <c:v>1.5384615384615384E-2</c:v>
                </c:pt>
                <c:pt idx="1">
                  <c:v>1.111111111111111E-2</c:v>
                </c:pt>
                <c:pt idx="2">
                  <c:v>6.2500000000000003E-3</c:v>
                </c:pt>
                <c:pt idx="3">
                  <c:v>4.4444444444444444E-3</c:v>
                </c:pt>
                <c:pt idx="4">
                  <c:v>2.7397260273972607E-3</c:v>
                </c:pt>
                <c:pt idx="5">
                  <c:v>0</c:v>
                </c:pt>
              </c:numCache>
            </c:numRef>
          </c:xVal>
          <c:yVal>
            <c:numRef>
              <c:f>'crayon HB'!$H$3:$H$8</c:f>
              <c:numCache>
                <c:formatCode>General</c:formatCode>
                <c:ptCount val="6"/>
                <c:pt idx="0">
                  <c:v>-9.1764911584904296E-2</c:v>
                </c:pt>
                <c:pt idx="1">
                  <c:v>-0.1270512210423283</c:v>
                </c:pt>
                <c:pt idx="2">
                  <c:v>-0.14574679626865389</c:v>
                </c:pt>
                <c:pt idx="3">
                  <c:v>-0.16396520374469606</c:v>
                </c:pt>
                <c:pt idx="4">
                  <c:v>-0.1578766100007945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F9-4F76-89FB-99AAC302D1C2}"/>
            </c:ext>
          </c:extLst>
        </c:ser>
        <c:ser>
          <c:idx val="1"/>
          <c:order val="1"/>
          <c:tx>
            <c:v>2B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'crayon HB'!$I$13:$I$18</c:f>
              <c:numCache>
                <c:formatCode>General</c:formatCode>
                <c:ptCount val="6"/>
                <c:pt idx="0">
                  <c:v>1.5384615384615384E-2</c:v>
                </c:pt>
                <c:pt idx="1">
                  <c:v>1.111111111111111E-2</c:v>
                </c:pt>
                <c:pt idx="2">
                  <c:v>6.2500000000000003E-3</c:v>
                </c:pt>
                <c:pt idx="3">
                  <c:v>4.4444444444444444E-3</c:v>
                </c:pt>
                <c:pt idx="4">
                  <c:v>2.7397260273972607E-3</c:v>
                </c:pt>
                <c:pt idx="5">
                  <c:v>0</c:v>
                </c:pt>
              </c:numCache>
            </c:numRef>
          </c:xVal>
          <c:yVal>
            <c:numRef>
              <c:f>'crayon HB'!$H$13:$H$18</c:f>
              <c:numCache>
                <c:formatCode>General</c:formatCode>
                <c:ptCount val="6"/>
                <c:pt idx="0">
                  <c:v>4.2274532540256732E-2</c:v>
                </c:pt>
                <c:pt idx="1">
                  <c:v>2.8254156356802302E-2</c:v>
                </c:pt>
                <c:pt idx="2">
                  <c:v>2.4121162109906082E-2</c:v>
                </c:pt>
                <c:pt idx="3">
                  <c:v>-2.0929456454443569E-2</c:v>
                </c:pt>
                <c:pt idx="4">
                  <c:v>-4.6591492581620604E-2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AF9-4F76-89FB-99AAC302D1C2}"/>
            </c:ext>
          </c:extLst>
        </c:ser>
        <c:ser>
          <c:idx val="2"/>
          <c:order val="2"/>
          <c:tx>
            <c:v>H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'crayon HB'!$I$24:$I$28</c:f>
              <c:numCache>
                <c:formatCode>General</c:formatCode>
                <c:ptCount val="5"/>
                <c:pt idx="0">
                  <c:v>1.111111111111111E-2</c:v>
                </c:pt>
                <c:pt idx="1">
                  <c:v>6.2500000000000003E-3</c:v>
                </c:pt>
                <c:pt idx="2">
                  <c:v>4.4444444444444444E-3</c:v>
                </c:pt>
                <c:pt idx="3">
                  <c:v>2.7397260273972607E-3</c:v>
                </c:pt>
                <c:pt idx="4">
                  <c:v>0</c:v>
                </c:pt>
              </c:numCache>
            </c:numRef>
          </c:xVal>
          <c:yVal>
            <c:numRef>
              <c:f>'crayon HB'!$H$24:$H$28</c:f>
              <c:numCache>
                <c:formatCode>General</c:formatCode>
                <c:ptCount val="5"/>
                <c:pt idx="0">
                  <c:v>0.1740255318411684</c:v>
                </c:pt>
                <c:pt idx="1">
                  <c:v>0.15126067432255932</c:v>
                </c:pt>
                <c:pt idx="2">
                  <c:v>6.8389485763442573E-2</c:v>
                </c:pt>
                <c:pt idx="3">
                  <c:v>3.127022967207204E-2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AF9-4F76-89FB-99AAC302D1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8857552"/>
        <c:axId val="2008853232"/>
      </c:scatterChart>
      <c:valAx>
        <c:axId val="2008857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200"/>
                  <a:t> </a:t>
                </a:r>
                <a:r>
                  <a:rPr lang="el-GR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ε</a:t>
                </a:r>
                <a:r>
                  <a:rPr lang="fr-FR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 (</a:t>
                </a:r>
                <a:r>
                  <a:rPr lang="es-E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deformation)</a:t>
                </a:r>
                <a:endParaRPr lang="es-E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08853232"/>
        <c:crosses val="autoZero"/>
        <c:crossBetween val="midCat"/>
      </c:valAx>
      <c:valAx>
        <c:axId val="2008853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100" b="0" i="0" u="none" strike="noStrike" kern="1200" spc="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</a:t>
                </a:r>
                <a:r>
                  <a:rPr lang="es-ES" sz="1100" b="0" i="0" u="none" strike="noStrike" kern="1200" spc="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R/Ro </a:t>
                </a:r>
                <a:endParaRPr lang="es-ES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08857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l-G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Δ</a:t>
            </a:r>
            <a:r>
              <a:rPr lang="es-E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R/Ro as a function of </a:t>
            </a:r>
            <a:r>
              <a:rPr lang="el-G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ε</a:t>
            </a:r>
            <a:r>
              <a:rPr lang="es-E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 (deformation in tension of the graphite sensor)</a:t>
            </a:r>
            <a:endParaRPr 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HB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'crayon HB'!$M$3:$M$8</c:f>
              <c:numCache>
                <c:formatCode>General</c:formatCode>
                <c:ptCount val="6"/>
                <c:pt idx="0">
                  <c:v>1.5384615384615384E-2</c:v>
                </c:pt>
                <c:pt idx="1">
                  <c:v>1.111111111111111E-2</c:v>
                </c:pt>
                <c:pt idx="2">
                  <c:v>6.2500000000000003E-3</c:v>
                </c:pt>
                <c:pt idx="3">
                  <c:v>4.4444444444444444E-3</c:v>
                </c:pt>
                <c:pt idx="4">
                  <c:v>2.7397260273972607E-3</c:v>
                </c:pt>
                <c:pt idx="5">
                  <c:v>0</c:v>
                </c:pt>
              </c:numCache>
            </c:numRef>
          </c:xVal>
          <c:yVal>
            <c:numRef>
              <c:f>'crayon HB'!$L$3:$L$8</c:f>
              <c:numCache>
                <c:formatCode>General</c:formatCode>
                <c:ptCount val="6"/>
                <c:pt idx="0">
                  <c:v>0.6376204357217401</c:v>
                </c:pt>
                <c:pt idx="1">
                  <c:v>0.47928621934530952</c:v>
                </c:pt>
                <c:pt idx="2">
                  <c:v>0.23740388852315608</c:v>
                </c:pt>
                <c:pt idx="3">
                  <c:v>0.21537833691788572</c:v>
                </c:pt>
                <c:pt idx="4">
                  <c:v>0.11816173511432697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8D7-452B-AB77-DA709D55B7A6}"/>
            </c:ext>
          </c:extLst>
        </c:ser>
        <c:ser>
          <c:idx val="1"/>
          <c:order val="1"/>
          <c:tx>
            <c:v>2B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'crayon HB'!$M$13:$M$18</c:f>
              <c:numCache>
                <c:formatCode>General</c:formatCode>
                <c:ptCount val="6"/>
                <c:pt idx="0">
                  <c:v>1.5384615384615384E-2</c:v>
                </c:pt>
                <c:pt idx="1">
                  <c:v>1.111111111111111E-2</c:v>
                </c:pt>
                <c:pt idx="2">
                  <c:v>6.2500000000000003E-3</c:v>
                </c:pt>
                <c:pt idx="3">
                  <c:v>4.4444444444444444E-3</c:v>
                </c:pt>
                <c:pt idx="4">
                  <c:v>2.7397260273972607E-3</c:v>
                </c:pt>
                <c:pt idx="5">
                  <c:v>0</c:v>
                </c:pt>
              </c:numCache>
            </c:numRef>
          </c:xVal>
          <c:yVal>
            <c:numRef>
              <c:f>'crayon HB'!$L$13:$L$18</c:f>
              <c:numCache>
                <c:formatCode>General</c:formatCode>
                <c:ptCount val="6"/>
                <c:pt idx="0">
                  <c:v>1.2129839682889192</c:v>
                </c:pt>
                <c:pt idx="1">
                  <c:v>0.58644819551657201</c:v>
                </c:pt>
                <c:pt idx="2">
                  <c:v>0.2665767074543105</c:v>
                </c:pt>
                <c:pt idx="3">
                  <c:v>0.20795829057076259</c:v>
                </c:pt>
                <c:pt idx="4">
                  <c:v>8.7745631247993325E-2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8D7-452B-AB77-DA709D55B7A6}"/>
            </c:ext>
          </c:extLst>
        </c:ser>
        <c:ser>
          <c:idx val="2"/>
          <c:order val="2"/>
          <c:tx>
            <c:v>H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'crayon HB'!$M$25:$M$28</c:f>
              <c:numCache>
                <c:formatCode>General</c:formatCode>
                <c:ptCount val="4"/>
                <c:pt idx="0">
                  <c:v>6.2500000000000003E-3</c:v>
                </c:pt>
                <c:pt idx="1">
                  <c:v>4.4444444444444444E-3</c:v>
                </c:pt>
                <c:pt idx="2">
                  <c:v>2.7397260273972607E-3</c:v>
                </c:pt>
                <c:pt idx="3">
                  <c:v>0</c:v>
                </c:pt>
              </c:numCache>
            </c:numRef>
          </c:xVal>
          <c:yVal>
            <c:numRef>
              <c:f>'crayon HB'!$L$25:$L$28</c:f>
              <c:numCache>
                <c:formatCode>General</c:formatCode>
                <c:ptCount val="4"/>
                <c:pt idx="0">
                  <c:v>1.9130019701081775</c:v>
                </c:pt>
                <c:pt idx="1">
                  <c:v>1.1845898049844312</c:v>
                </c:pt>
                <c:pt idx="2">
                  <c:v>0.84526717832543907</c:v>
                </c:pt>
                <c:pt idx="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8D7-452B-AB77-DA709D55B7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858624"/>
        <c:axId val="116859104"/>
      </c:scatterChart>
      <c:valAx>
        <c:axId val="116858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ε</a:t>
                </a:r>
                <a:r>
                  <a:rPr lang="fr-FR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 (</a:t>
                </a:r>
                <a:r>
                  <a:rPr lang="es-E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deformation) </a:t>
                </a:r>
                <a:endParaRPr lang="es-E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6859104"/>
        <c:crosses val="autoZero"/>
        <c:crossBetween val="midCat"/>
      </c:valAx>
      <c:valAx>
        <c:axId val="116859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200" b="0" i="0" u="none" strike="noStrike" kern="1200" spc="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</a:t>
                </a:r>
                <a:r>
                  <a:rPr lang="es-ES" sz="1200" b="0" i="0" u="none" strike="noStrike" kern="1200" spc="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R/Ro </a:t>
                </a:r>
                <a:endParaRPr lang="es-ES" sz="12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2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6858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Δ</a:t>
            </a:r>
            <a:r>
              <a:rPr lang="fr-FR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R/Ro as a function of </a:t>
            </a:r>
            <a:r>
              <a:rPr lang="el-GR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ε</a:t>
            </a:r>
            <a:r>
              <a:rPr lang="fr-FR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 (deformation in tension of the flex sensor)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'flex sensor'!$G$1</c:f>
              <c:strCache>
                <c:ptCount val="1"/>
                <c:pt idx="0">
                  <c:v>R/R0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'flex sensor'!$F$3:$F$8</c:f>
              <c:numCache>
                <c:formatCode>General</c:formatCode>
                <c:ptCount val="6"/>
                <c:pt idx="0">
                  <c:v>0</c:v>
                </c:pt>
                <c:pt idx="1">
                  <c:v>2.7397260273972607E-3</c:v>
                </c:pt>
                <c:pt idx="2">
                  <c:v>4.4444444444444444E-3</c:v>
                </c:pt>
                <c:pt idx="3">
                  <c:v>6.2500000000000003E-3</c:v>
                </c:pt>
                <c:pt idx="4">
                  <c:v>1.111111111111111E-2</c:v>
                </c:pt>
                <c:pt idx="5">
                  <c:v>1.5384615384615384E-2</c:v>
                </c:pt>
              </c:numCache>
            </c:numRef>
          </c:xVal>
          <c:yVal>
            <c:numRef>
              <c:f>'flex sensor'!$G$3:$G$8</c:f>
              <c:numCache>
                <c:formatCode>General</c:formatCode>
                <c:ptCount val="6"/>
                <c:pt idx="0">
                  <c:v>0</c:v>
                </c:pt>
                <c:pt idx="1">
                  <c:v>1.7079229622702166</c:v>
                </c:pt>
                <c:pt idx="2">
                  <c:v>2.174825379197475</c:v>
                </c:pt>
                <c:pt idx="3">
                  <c:v>2.4241751176315867</c:v>
                </c:pt>
                <c:pt idx="4">
                  <c:v>4.1804658503083258</c:v>
                </c:pt>
                <c:pt idx="5">
                  <c:v>3.1301692141333257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702-4E3A-A932-CF79C3988C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3892079"/>
        <c:axId val="803893519"/>
      </c:scatterChart>
      <c:valAx>
        <c:axId val="803892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ε 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03893519"/>
        <c:crosses val="autoZero"/>
        <c:crossBetween val="midCat"/>
      </c:valAx>
      <c:valAx>
        <c:axId val="803893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</a:t>
                </a:r>
                <a:r>
                  <a:rPr lang="fr-FR" sz="1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R/Ro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038920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170905</xdr:colOff>
      <xdr:row>0</xdr:row>
      <xdr:rowOff>65313</xdr:rowOff>
    </xdr:from>
    <xdr:to>
      <xdr:col>23</xdr:col>
      <xdr:colOff>620486</xdr:colOff>
      <xdr:row>23</xdr:row>
      <xdr:rowOff>104503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EF67088F-3F8E-DB61-DA94-225B1FE46B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168729</xdr:colOff>
      <xdr:row>24</xdr:row>
      <xdr:rowOff>129884</xdr:rowOff>
    </xdr:from>
    <xdr:to>
      <xdr:col>23</xdr:col>
      <xdr:colOff>707571</xdr:colOff>
      <xdr:row>47</xdr:row>
      <xdr:rowOff>103413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C7003E7C-3793-51C4-FAAE-E581253583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0.54065</cdr:x>
      <cdr:y>0.02027</cdr:y>
    </cdr:from>
    <cdr:to>
      <cdr:x>0.70805</cdr:x>
      <cdr:y>0.23315</cdr:y>
    </cdr:to>
    <cdr:sp macro="" textlink="">
      <cdr:nvSpPr>
        <cdr:cNvPr id="2" name="ZoneTexte 1">
          <a:extLst xmlns:a="http://schemas.openxmlformats.org/drawingml/2006/main">
            <a:ext uri="{FF2B5EF4-FFF2-40B4-BE49-F238E27FC236}">
              <a16:creationId xmlns:a16="http://schemas.microsoft.com/office/drawing/2014/main" id="{4A35AF25-941E-CFD5-50E3-28B3CA4FF085}"/>
            </a:ext>
          </a:extLst>
        </cdr:cNvPr>
        <cdr:cNvSpPr txBox="1"/>
      </cdr:nvSpPr>
      <cdr:spPr>
        <a:xfrm xmlns:a="http://schemas.openxmlformats.org/drawingml/2006/main">
          <a:off x="2953295" y="87086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s-ES" sz="1100" kern="12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361950</xdr:colOff>
      <xdr:row>1</xdr:row>
      <xdr:rowOff>151447</xdr:rowOff>
    </xdr:from>
    <xdr:to>
      <xdr:col>18</xdr:col>
      <xdr:colOff>708660</xdr:colOff>
      <xdr:row>25</xdr:row>
      <xdr:rowOff>121920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DABDFCA-38AA-6F2C-8F34-F692F78F0A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14BC9-577F-46D4-AED6-41798BE1EFD1}">
  <dimension ref="A2:F9"/>
  <sheetViews>
    <sheetView workbookViewId="0">
      <selection activeCell="F2" sqref="F2"/>
    </sheetView>
  </sheetViews>
  <sheetFormatPr baseColWidth="10" defaultRowHeight="14.4" x14ac:dyDescent="0.3"/>
  <sheetData>
    <row r="2" spans="1:6" x14ac:dyDescent="0.3">
      <c r="B2" t="s">
        <v>4</v>
      </c>
      <c r="D2" t="s">
        <v>19</v>
      </c>
      <c r="F2" t="s">
        <v>29</v>
      </c>
    </row>
    <row r="4" spans="1:6" x14ac:dyDescent="0.3">
      <c r="A4" t="s">
        <v>6</v>
      </c>
      <c r="B4">
        <v>1.3</v>
      </c>
      <c r="D4">
        <v>471852608</v>
      </c>
      <c r="F4" t="s">
        <v>28</v>
      </c>
    </row>
    <row r="5" spans="1:6" x14ac:dyDescent="0.3">
      <c r="A5" t="s">
        <v>1</v>
      </c>
      <c r="B5">
        <v>1.8</v>
      </c>
      <c r="D5">
        <v>199494720</v>
      </c>
      <c r="F5">
        <v>1741269248</v>
      </c>
    </row>
    <row r="6" spans="1:6" x14ac:dyDescent="0.3">
      <c r="A6" t="s">
        <v>2</v>
      </c>
      <c r="B6">
        <v>3.2</v>
      </c>
      <c r="D6">
        <v>195626432</v>
      </c>
      <c r="F6">
        <v>494987968</v>
      </c>
    </row>
    <row r="7" spans="1:6" x14ac:dyDescent="0.3">
      <c r="A7" t="s">
        <v>0</v>
      </c>
      <c r="B7">
        <v>4.5</v>
      </c>
      <c r="D7">
        <v>181544656</v>
      </c>
      <c r="F7">
        <v>371213504</v>
      </c>
    </row>
    <row r="8" spans="1:6" x14ac:dyDescent="0.3">
      <c r="A8" t="s">
        <v>5</v>
      </c>
      <c r="B8">
        <v>7.3</v>
      </c>
      <c r="D8">
        <v>175237216</v>
      </c>
      <c r="F8">
        <v>313554560</v>
      </c>
    </row>
    <row r="9" spans="1:6" x14ac:dyDescent="0.3">
      <c r="A9" t="s">
        <v>3</v>
      </c>
      <c r="D9">
        <v>169923664</v>
      </c>
      <c r="F9">
        <v>169923664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79627-41F4-439C-B1D5-609DD9455F5A}">
  <dimension ref="A2:F9"/>
  <sheetViews>
    <sheetView workbookViewId="0">
      <selection activeCell="F2" sqref="F2"/>
    </sheetView>
  </sheetViews>
  <sheetFormatPr baseColWidth="10" defaultRowHeight="14.4" x14ac:dyDescent="0.3"/>
  <sheetData>
    <row r="2" spans="1:6" x14ac:dyDescent="0.3">
      <c r="B2" t="s">
        <v>4</v>
      </c>
      <c r="D2" t="s">
        <v>19</v>
      </c>
      <c r="F2" t="s">
        <v>20</v>
      </c>
    </row>
    <row r="4" spans="1:6" x14ac:dyDescent="0.3">
      <c r="A4" t="s">
        <v>6</v>
      </c>
      <c r="B4">
        <v>1.3</v>
      </c>
      <c r="D4">
        <v>22730342</v>
      </c>
      <c r="F4">
        <v>48261644</v>
      </c>
    </row>
    <row r="5" spans="1:6" x14ac:dyDescent="0.3">
      <c r="A5" t="s">
        <v>1</v>
      </c>
      <c r="B5">
        <v>1.8</v>
      </c>
      <c r="D5">
        <v>22424580</v>
      </c>
      <c r="F5">
        <v>34597900</v>
      </c>
    </row>
    <row r="6" spans="1:6" x14ac:dyDescent="0.3">
      <c r="A6" t="s">
        <v>2</v>
      </c>
      <c r="B6">
        <v>3.2</v>
      </c>
      <c r="D6">
        <v>22334446</v>
      </c>
      <c r="F6">
        <v>27622014</v>
      </c>
    </row>
    <row r="7" spans="1:6" x14ac:dyDescent="0.3">
      <c r="A7" t="s">
        <v>0</v>
      </c>
      <c r="B7">
        <v>4.5</v>
      </c>
      <c r="D7">
        <v>21351964</v>
      </c>
      <c r="F7">
        <v>26343640</v>
      </c>
    </row>
    <row r="8" spans="1:6" x14ac:dyDescent="0.3">
      <c r="A8" t="s">
        <v>5</v>
      </c>
      <c r="B8">
        <v>7.3</v>
      </c>
      <c r="D8">
        <v>20792316</v>
      </c>
      <c r="F8">
        <v>23721994</v>
      </c>
    </row>
    <row r="9" spans="1:6" x14ac:dyDescent="0.3">
      <c r="A9" t="s">
        <v>3</v>
      </c>
      <c r="D9">
        <v>21808402</v>
      </c>
      <c r="F9">
        <v>21808402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300FA-83E3-4A47-B377-B46F0C150CC0}">
  <dimension ref="A1:P29"/>
  <sheetViews>
    <sheetView topLeftCell="C1" zoomScale="70" zoomScaleNormal="70" workbookViewId="0">
      <selection activeCell="J36" sqref="J36"/>
    </sheetView>
  </sheetViews>
  <sheetFormatPr baseColWidth="10" defaultRowHeight="14.4" x14ac:dyDescent="0.3"/>
  <cols>
    <col min="1" max="1" width="11.5546875" style="2"/>
    <col min="2" max="2" width="15.33203125" style="2" customWidth="1"/>
    <col min="3" max="3" width="11.5546875" style="2"/>
    <col min="4" max="4" width="17.77734375" style="2" customWidth="1"/>
    <col min="5" max="5" width="20" style="2" customWidth="1"/>
    <col min="6" max="6" width="8.88671875" customWidth="1"/>
    <col min="7" max="7" width="12.109375" customWidth="1"/>
    <col min="8" max="10" width="11.5546875" style="2"/>
    <col min="11" max="11" width="13.6640625" style="2" customWidth="1"/>
    <col min="12" max="12" width="11.5546875" style="2"/>
    <col min="13" max="13" width="16.5546875" style="2" customWidth="1"/>
    <col min="14" max="14" width="16.77734375" style="2" customWidth="1"/>
    <col min="15" max="15" width="20.88671875" style="2" customWidth="1"/>
    <col min="16" max="16" width="18.44140625" style="2" customWidth="1"/>
  </cols>
  <sheetData>
    <row r="1" spans="1:15" x14ac:dyDescent="0.3">
      <c r="A1" s="4" t="s">
        <v>25</v>
      </c>
      <c r="G1" s="5" t="s">
        <v>21</v>
      </c>
      <c r="H1" s="5"/>
      <c r="I1" s="5"/>
      <c r="K1" s="6" t="s">
        <v>22</v>
      </c>
      <c r="L1" s="6"/>
      <c r="M1" s="6"/>
      <c r="N1" s="3" t="s">
        <v>17</v>
      </c>
      <c r="O1" s="4" t="s">
        <v>16</v>
      </c>
    </row>
    <row r="2" spans="1:15" x14ac:dyDescent="0.3">
      <c r="B2" s="2" t="s">
        <v>4</v>
      </c>
      <c r="D2" s="2" t="s">
        <v>19</v>
      </c>
      <c r="E2" s="2" t="s">
        <v>20</v>
      </c>
      <c r="G2" s="2" t="s">
        <v>15</v>
      </c>
      <c r="H2" s="2" t="s">
        <v>18</v>
      </c>
      <c r="I2" s="2" t="s">
        <v>23</v>
      </c>
      <c r="K2" s="2" t="s">
        <v>15</v>
      </c>
      <c r="L2" s="2" t="s">
        <v>18</v>
      </c>
      <c r="M2" s="2" t="s">
        <v>23</v>
      </c>
      <c r="N2" s="2">
        <f>B3/2*10^(-2)</f>
        <v>6.5000000000000006E-3</v>
      </c>
      <c r="O2" s="2">
        <f>0.2*10^(-3)</f>
        <v>2.0000000000000001E-4</v>
      </c>
    </row>
    <row r="3" spans="1:15" x14ac:dyDescent="0.3">
      <c r="A3" s="2" t="s">
        <v>6</v>
      </c>
      <c r="B3" s="2">
        <v>1.3</v>
      </c>
      <c r="D3" s="2">
        <v>19593470</v>
      </c>
      <c r="E3" s="2">
        <v>35328592</v>
      </c>
      <c r="G3" s="2">
        <f>D3-$D$8</f>
        <v>-1979656</v>
      </c>
      <c r="H3" s="2">
        <f>G3/$D$8</f>
        <v>-9.1764911584904296E-2</v>
      </c>
      <c r="I3" s="2">
        <f>$O$2/(2*N2)</f>
        <v>1.5384615384615384E-2</v>
      </c>
      <c r="K3" s="2">
        <f>E3-$E$8</f>
        <v>13755466</v>
      </c>
      <c r="L3" s="2">
        <f>K3/$E$8</f>
        <v>0.6376204357217401</v>
      </c>
      <c r="M3" s="2">
        <f>$O$2/(2*N2)</f>
        <v>1.5384615384615384E-2</v>
      </c>
      <c r="N3" s="2">
        <f>B4/2*10^(-2)</f>
        <v>9.0000000000000011E-3</v>
      </c>
    </row>
    <row r="4" spans="1:15" x14ac:dyDescent="0.3">
      <c r="A4" s="2" t="s">
        <v>1</v>
      </c>
      <c r="B4" s="2">
        <v>1.8</v>
      </c>
      <c r="D4" s="2">
        <v>18832234</v>
      </c>
      <c r="E4" s="2">
        <v>31912828</v>
      </c>
      <c r="G4" s="2">
        <f>D4-$D$8</f>
        <v>-2740892</v>
      </c>
      <c r="H4" s="2">
        <f t="shared" ref="H4:H6" si="0">G4/$D$8</f>
        <v>-0.1270512210423283</v>
      </c>
      <c r="I4" s="2">
        <f>$O$2/(2*N3)</f>
        <v>1.111111111111111E-2</v>
      </c>
      <c r="K4" s="2">
        <f>E4-$E$8</f>
        <v>10339702</v>
      </c>
      <c r="L4" s="2">
        <f t="shared" ref="L4" si="1">K4/$E$8</f>
        <v>0.47928621934530952</v>
      </c>
      <c r="M4" s="2">
        <f>$O$2/(2*N3)</f>
        <v>1.111111111111111E-2</v>
      </c>
      <c r="N4" s="2">
        <f>B5/2*10^(-2)</f>
        <v>1.6E-2</v>
      </c>
    </row>
    <row r="5" spans="1:15" x14ac:dyDescent="0.3">
      <c r="A5" s="2" t="s">
        <v>2</v>
      </c>
      <c r="B5" s="2">
        <v>3.2</v>
      </c>
      <c r="D5" s="2">
        <v>18428912</v>
      </c>
      <c r="E5" s="2">
        <v>26694670</v>
      </c>
      <c r="G5" s="2">
        <f>D5-$D$8</f>
        <v>-3144214</v>
      </c>
      <c r="H5" s="2">
        <f t="shared" si="0"/>
        <v>-0.14574679626865389</v>
      </c>
      <c r="I5" s="2">
        <f>$O$2/(2*N4)</f>
        <v>6.2500000000000003E-3</v>
      </c>
      <c r="K5" s="2">
        <f>E5-$E$8</f>
        <v>5121544</v>
      </c>
      <c r="L5" s="2">
        <f>K5/$E$8</f>
        <v>0.23740388852315608</v>
      </c>
      <c r="M5" s="2">
        <f>$O$2/(2*N4)</f>
        <v>6.2500000000000003E-3</v>
      </c>
      <c r="N5" s="2">
        <f>B6/2*10^(-2)</f>
        <v>2.2499999999999999E-2</v>
      </c>
    </row>
    <row r="6" spans="1:15" x14ac:dyDescent="0.3">
      <c r="A6" s="2" t="s">
        <v>0</v>
      </c>
      <c r="B6" s="2">
        <v>4.5</v>
      </c>
      <c r="D6" s="2">
        <v>18035884</v>
      </c>
      <c r="E6" s="2">
        <v>26219510</v>
      </c>
      <c r="G6" s="2">
        <f>D6-$D$8</f>
        <v>-3537242</v>
      </c>
      <c r="H6" s="2">
        <f t="shared" si="0"/>
        <v>-0.16396520374469606</v>
      </c>
      <c r="I6" s="2">
        <f>$O$2/(2*N5)</f>
        <v>4.4444444444444444E-3</v>
      </c>
      <c r="K6" s="2">
        <f>E6-$E$8</f>
        <v>4646384</v>
      </c>
      <c r="L6" s="2">
        <f>K6/$E$8</f>
        <v>0.21537833691788572</v>
      </c>
      <c r="M6" s="2">
        <f>$O$2/(2*N5)</f>
        <v>4.4444444444444444E-3</v>
      </c>
      <c r="N6" s="2">
        <f>B7/2*10^(-2)</f>
        <v>3.6499999999999998E-2</v>
      </c>
    </row>
    <row r="7" spans="1:15" x14ac:dyDescent="0.3">
      <c r="A7" s="2" t="s">
        <v>5</v>
      </c>
      <c r="B7" s="2">
        <v>7.3</v>
      </c>
      <c r="D7" s="2">
        <v>18167234</v>
      </c>
      <c r="E7" s="2">
        <v>24122244</v>
      </c>
      <c r="G7" s="2">
        <f>D7-$D$8</f>
        <v>-3405892</v>
      </c>
      <c r="H7" s="2">
        <f>G7/$D$8</f>
        <v>-0.1578766100007945</v>
      </c>
      <c r="I7" s="2">
        <f>$O$2/(2*N6)</f>
        <v>2.7397260273972607E-3</v>
      </c>
      <c r="K7" s="2">
        <f>E7-$E$8</f>
        <v>2549118</v>
      </c>
      <c r="L7" s="2">
        <f>K7/$E$8</f>
        <v>0.11816173511432697</v>
      </c>
      <c r="M7" s="2">
        <f>$O$2/(2*N6)</f>
        <v>2.7397260273972607E-3</v>
      </c>
    </row>
    <row r="8" spans="1:15" x14ac:dyDescent="0.3">
      <c r="A8" s="2" t="s">
        <v>3</v>
      </c>
      <c r="B8" s="2" t="s">
        <v>24</v>
      </c>
      <c r="D8" s="2">
        <v>21573126</v>
      </c>
      <c r="E8" s="2">
        <v>21573126</v>
      </c>
      <c r="G8" s="2">
        <v>0</v>
      </c>
      <c r="H8" s="2">
        <v>0</v>
      </c>
      <c r="I8" s="2">
        <v>0</v>
      </c>
      <c r="K8" s="2">
        <v>0</v>
      </c>
      <c r="L8" s="2">
        <v>0</v>
      </c>
      <c r="M8" s="2">
        <v>0</v>
      </c>
    </row>
    <row r="11" spans="1:15" x14ac:dyDescent="0.3">
      <c r="A11" s="4" t="s">
        <v>26</v>
      </c>
    </row>
    <row r="12" spans="1:15" x14ac:dyDescent="0.3">
      <c r="B12" s="2" t="s">
        <v>4</v>
      </c>
      <c r="D12" s="2" t="s">
        <v>19</v>
      </c>
      <c r="E12" s="2" t="s">
        <v>20</v>
      </c>
      <c r="G12" s="2" t="s">
        <v>15</v>
      </c>
      <c r="H12" s="2" t="s">
        <v>18</v>
      </c>
      <c r="I12" s="2" t="s">
        <v>23</v>
      </c>
      <c r="K12" s="2" t="s">
        <v>15</v>
      </c>
      <c r="L12" s="2" t="s">
        <v>18</v>
      </c>
      <c r="M12" s="2" t="s">
        <v>23</v>
      </c>
    </row>
    <row r="13" spans="1:15" x14ac:dyDescent="0.3">
      <c r="A13" s="2" t="s">
        <v>6</v>
      </c>
      <c r="B13" s="2">
        <v>1.3</v>
      </c>
      <c r="D13" s="2">
        <v>22730342</v>
      </c>
      <c r="E13" s="2">
        <v>48261644</v>
      </c>
      <c r="G13">
        <f>D13-$D$18</f>
        <v>921940</v>
      </c>
      <c r="H13" s="2">
        <f>G13/$D$18</f>
        <v>4.2274532540256732E-2</v>
      </c>
      <c r="I13" s="2">
        <f>I3</f>
        <v>1.5384615384615384E-2</v>
      </c>
      <c r="K13" s="2">
        <f>E13-$E$18</f>
        <v>26453242</v>
      </c>
      <c r="L13" s="2">
        <f>K13/$E$18</f>
        <v>1.2129839682889192</v>
      </c>
      <c r="M13" s="2">
        <f>I3</f>
        <v>1.5384615384615384E-2</v>
      </c>
    </row>
    <row r="14" spans="1:15" x14ac:dyDescent="0.3">
      <c r="A14" s="2" t="s">
        <v>1</v>
      </c>
      <c r="B14" s="2">
        <v>1.8</v>
      </c>
      <c r="D14" s="2">
        <v>22424580</v>
      </c>
      <c r="E14" s="2">
        <v>34597900</v>
      </c>
      <c r="G14">
        <f>D14-$D$18</f>
        <v>616178</v>
      </c>
      <c r="H14" s="2">
        <f t="shared" ref="H14:H16" si="2">G14/$D$18</f>
        <v>2.8254156356802302E-2</v>
      </c>
      <c r="I14" s="2">
        <f>I4</f>
        <v>1.111111111111111E-2</v>
      </c>
      <c r="K14" s="2">
        <f>E14-$E$18</f>
        <v>12789498</v>
      </c>
      <c r="L14" s="2">
        <f t="shared" ref="L14:L16" si="3">K14/$E$18</f>
        <v>0.58644819551657201</v>
      </c>
      <c r="M14" s="2">
        <f>I4</f>
        <v>1.111111111111111E-2</v>
      </c>
    </row>
    <row r="15" spans="1:15" x14ac:dyDescent="0.3">
      <c r="A15" s="2" t="s">
        <v>2</v>
      </c>
      <c r="B15" s="2">
        <v>3.2</v>
      </c>
      <c r="D15" s="2">
        <v>22334446</v>
      </c>
      <c r="E15" s="2">
        <v>27622014</v>
      </c>
      <c r="G15">
        <f>D15-$D$18</f>
        <v>526044</v>
      </c>
      <c r="H15" s="2">
        <f t="shared" si="2"/>
        <v>2.4121162109906082E-2</v>
      </c>
      <c r="I15" s="2">
        <f>I5</f>
        <v>6.2500000000000003E-3</v>
      </c>
      <c r="K15" s="2">
        <f>E15-$E$18</f>
        <v>5813612</v>
      </c>
      <c r="L15" s="2">
        <f t="shared" si="3"/>
        <v>0.2665767074543105</v>
      </c>
      <c r="M15" s="2">
        <f>I5</f>
        <v>6.2500000000000003E-3</v>
      </c>
    </row>
    <row r="16" spans="1:15" x14ac:dyDescent="0.3">
      <c r="A16" s="2" t="s">
        <v>0</v>
      </c>
      <c r="B16" s="2">
        <v>4.5</v>
      </c>
      <c r="D16" s="2">
        <v>21351964</v>
      </c>
      <c r="E16" s="2">
        <v>26343640</v>
      </c>
      <c r="G16">
        <f>D16-$D$18</f>
        <v>-456438</v>
      </c>
      <c r="H16" s="2">
        <f t="shared" si="2"/>
        <v>-2.0929456454443569E-2</v>
      </c>
      <c r="I16" s="2">
        <f>I6</f>
        <v>4.4444444444444444E-3</v>
      </c>
      <c r="K16" s="2">
        <f>E16-$E$18</f>
        <v>4535238</v>
      </c>
      <c r="L16" s="2">
        <f t="shared" si="3"/>
        <v>0.20795829057076259</v>
      </c>
      <c r="M16" s="2">
        <f>I6</f>
        <v>4.4444444444444444E-3</v>
      </c>
    </row>
    <row r="17" spans="1:13" x14ac:dyDescent="0.3">
      <c r="A17" s="2" t="s">
        <v>5</v>
      </c>
      <c r="B17" s="2">
        <v>7.3</v>
      </c>
      <c r="D17" s="2">
        <v>20792316</v>
      </c>
      <c r="E17" s="2">
        <v>23721994</v>
      </c>
      <c r="G17">
        <f>D17-$D$18</f>
        <v>-1016086</v>
      </c>
      <c r="H17" s="2">
        <f>G17/$D$18</f>
        <v>-4.6591492581620604E-2</v>
      </c>
      <c r="I17" s="2">
        <f>I7</f>
        <v>2.7397260273972607E-3</v>
      </c>
      <c r="K17" s="2">
        <f>E17-$E$18</f>
        <v>1913592</v>
      </c>
      <c r="L17" s="2">
        <f>K17/$E$18</f>
        <v>8.7745631247993325E-2</v>
      </c>
      <c r="M17" s="2">
        <f>I7</f>
        <v>2.7397260273972607E-3</v>
      </c>
    </row>
    <row r="18" spans="1:13" x14ac:dyDescent="0.3">
      <c r="A18" s="2" t="s">
        <v>3</v>
      </c>
      <c r="B18" s="2" t="s">
        <v>24</v>
      </c>
      <c r="D18" s="2">
        <v>21808402</v>
      </c>
      <c r="E18" s="2">
        <v>21808402</v>
      </c>
      <c r="G18" s="2">
        <v>0</v>
      </c>
      <c r="H18" s="2">
        <v>0</v>
      </c>
      <c r="I18" s="2">
        <v>0</v>
      </c>
      <c r="K18" s="2">
        <v>0</v>
      </c>
      <c r="L18" s="2">
        <v>0</v>
      </c>
      <c r="M18" s="2">
        <v>0</v>
      </c>
    </row>
    <row r="21" spans="1:13" x14ac:dyDescent="0.3">
      <c r="A21" s="4" t="s">
        <v>27</v>
      </c>
    </row>
    <row r="22" spans="1:13" x14ac:dyDescent="0.3">
      <c r="A22"/>
      <c r="B22" t="s">
        <v>4</v>
      </c>
      <c r="C22"/>
      <c r="D22" s="2" t="s">
        <v>19</v>
      </c>
      <c r="E22" s="2" t="s">
        <v>20</v>
      </c>
      <c r="G22" s="2" t="s">
        <v>15</v>
      </c>
      <c r="H22" s="2" t="s">
        <v>18</v>
      </c>
      <c r="I22" s="2" t="s">
        <v>23</v>
      </c>
      <c r="K22" s="2" t="s">
        <v>15</v>
      </c>
      <c r="L22" s="2" t="s">
        <v>18</v>
      </c>
      <c r="M22" s="2" t="s">
        <v>23</v>
      </c>
    </row>
    <row r="23" spans="1:13" x14ac:dyDescent="0.3">
      <c r="A23" t="s">
        <v>6</v>
      </c>
      <c r="B23">
        <v>1.3</v>
      </c>
      <c r="C23"/>
      <c r="D23" s="2">
        <v>471852608</v>
      </c>
      <c r="E23" s="2" t="s">
        <v>7</v>
      </c>
      <c r="G23">
        <f>D23-$D$28</f>
        <v>301928944</v>
      </c>
      <c r="H23" s="3">
        <f>G23/$D$28</f>
        <v>1.7768504803427496</v>
      </c>
      <c r="I23" s="3">
        <f>I3</f>
        <v>1.5384615384615384E-2</v>
      </c>
      <c r="K23" s="2" t="s">
        <v>24</v>
      </c>
      <c r="L23" s="2" t="s">
        <v>24</v>
      </c>
      <c r="M23" s="2">
        <f>I3</f>
        <v>1.5384615384615384E-2</v>
      </c>
    </row>
    <row r="24" spans="1:13" x14ac:dyDescent="0.3">
      <c r="A24" t="s">
        <v>1</v>
      </c>
      <c r="B24">
        <v>1.8</v>
      </c>
      <c r="C24"/>
      <c r="D24" s="2">
        <v>199494720</v>
      </c>
      <c r="E24" s="2">
        <v>1741269248</v>
      </c>
      <c r="G24">
        <f>D24-$D$28</f>
        <v>29571056</v>
      </c>
      <c r="H24" s="2">
        <f t="shared" ref="H24:H27" si="4">G24/$D$28</f>
        <v>0.1740255318411684</v>
      </c>
      <c r="I24" s="2">
        <f>I4</f>
        <v>1.111111111111111E-2</v>
      </c>
      <c r="K24" s="2">
        <f>E24-$E$28</f>
        <v>1571345584</v>
      </c>
      <c r="L24" s="3">
        <f>K24/$E$28</f>
        <v>9.2473617094320666</v>
      </c>
      <c r="M24" s="3">
        <f>I4</f>
        <v>1.111111111111111E-2</v>
      </c>
    </row>
    <row r="25" spans="1:13" x14ac:dyDescent="0.3">
      <c r="A25" t="s">
        <v>2</v>
      </c>
      <c r="B25">
        <v>3.2</v>
      </c>
      <c r="C25"/>
      <c r="D25" s="2">
        <v>195626432</v>
      </c>
      <c r="E25" s="2">
        <v>494987968</v>
      </c>
      <c r="G25">
        <f>D25-$D$28</f>
        <v>25702768</v>
      </c>
      <c r="H25" s="2">
        <f t="shared" si="4"/>
        <v>0.15126067432255932</v>
      </c>
      <c r="I25" s="2">
        <f>I5</f>
        <v>6.2500000000000003E-3</v>
      </c>
      <c r="K25" s="2">
        <f>E25-$E$28</f>
        <v>325064304</v>
      </c>
      <c r="L25" s="2">
        <f t="shared" ref="L25:L27" si="5">K25/$E$28</f>
        <v>1.9130019701081775</v>
      </c>
      <c r="M25" s="2">
        <f>I5</f>
        <v>6.2500000000000003E-3</v>
      </c>
    </row>
    <row r="26" spans="1:13" x14ac:dyDescent="0.3">
      <c r="A26" t="s">
        <v>0</v>
      </c>
      <c r="B26">
        <v>4.5</v>
      </c>
      <c r="C26"/>
      <c r="D26" s="2">
        <v>181544656</v>
      </c>
      <c r="E26" s="2">
        <v>371213504</v>
      </c>
      <c r="G26">
        <f>D26-$D$28</f>
        <v>11620992</v>
      </c>
      <c r="H26" s="2">
        <f t="shared" si="4"/>
        <v>6.8389485763442573E-2</v>
      </c>
      <c r="I26" s="2">
        <f>I6</f>
        <v>4.4444444444444444E-3</v>
      </c>
      <c r="K26" s="2">
        <f>E26-$E$28</f>
        <v>201289840</v>
      </c>
      <c r="L26" s="2">
        <f t="shared" si="5"/>
        <v>1.1845898049844312</v>
      </c>
      <c r="M26" s="2">
        <f>I6</f>
        <v>4.4444444444444444E-3</v>
      </c>
    </row>
    <row r="27" spans="1:13" x14ac:dyDescent="0.3">
      <c r="A27" t="s">
        <v>5</v>
      </c>
      <c r="B27">
        <v>7.3</v>
      </c>
      <c r="C27"/>
      <c r="D27" s="2">
        <v>175237216</v>
      </c>
      <c r="E27" s="2">
        <v>313554560</v>
      </c>
      <c r="G27">
        <f>D27-$D$28</f>
        <v>5313552</v>
      </c>
      <c r="H27" s="2">
        <f t="shared" si="4"/>
        <v>3.127022967207204E-2</v>
      </c>
      <c r="I27" s="2">
        <f>I7</f>
        <v>2.7397260273972607E-3</v>
      </c>
      <c r="K27" s="2">
        <f>E27-$E$28</f>
        <v>143630896</v>
      </c>
      <c r="L27" s="2">
        <f t="shared" si="5"/>
        <v>0.84526717832543907</v>
      </c>
      <c r="M27" s="2">
        <f>I7</f>
        <v>2.7397260273972607E-3</v>
      </c>
    </row>
    <row r="28" spans="1:13" x14ac:dyDescent="0.3">
      <c r="A28" t="s">
        <v>3</v>
      </c>
      <c r="B28"/>
      <c r="C28"/>
      <c r="D28" s="2">
        <v>169923664</v>
      </c>
      <c r="E28" s="2">
        <v>169923664</v>
      </c>
      <c r="G28">
        <v>0</v>
      </c>
      <c r="H28" s="2">
        <v>0</v>
      </c>
      <c r="I28" s="2">
        <v>0</v>
      </c>
      <c r="K28" s="2">
        <v>0</v>
      </c>
      <c r="L28" s="2">
        <v>0</v>
      </c>
      <c r="M28" s="2">
        <v>0</v>
      </c>
    </row>
    <row r="29" spans="1:13" x14ac:dyDescent="0.3">
      <c r="C29"/>
    </row>
  </sheetData>
  <mergeCells count="2">
    <mergeCell ref="G1:I1"/>
    <mergeCell ref="K1:M1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1B741-F7CF-48C2-AF36-084C25FFAFC7}">
  <dimension ref="A1:J8"/>
  <sheetViews>
    <sheetView tabSelected="1" workbookViewId="0">
      <selection activeCell="H20" sqref="H20"/>
    </sheetView>
  </sheetViews>
  <sheetFormatPr baseColWidth="10" defaultRowHeight="14.4" x14ac:dyDescent="0.3"/>
  <sheetData>
    <row r="1" spans="1:10" x14ac:dyDescent="0.3">
      <c r="F1" s="1" t="s">
        <v>14</v>
      </c>
      <c r="G1" t="s">
        <v>8</v>
      </c>
      <c r="I1" t="s">
        <v>13</v>
      </c>
      <c r="J1" t="s">
        <v>12</v>
      </c>
    </row>
    <row r="2" spans="1:10" x14ac:dyDescent="0.3">
      <c r="B2" t="s">
        <v>9</v>
      </c>
      <c r="D2" t="s">
        <v>10</v>
      </c>
      <c r="E2" t="s">
        <v>11</v>
      </c>
    </row>
    <row r="3" spans="1:10" x14ac:dyDescent="0.3">
      <c r="F3">
        <v>0</v>
      </c>
      <c r="G3">
        <v>0</v>
      </c>
    </row>
    <row r="4" spans="1:10" x14ac:dyDescent="0.3">
      <c r="A4" t="s">
        <v>5</v>
      </c>
      <c r="B4">
        <v>7.3</v>
      </c>
      <c r="D4">
        <v>58440</v>
      </c>
      <c r="E4">
        <v>34217</v>
      </c>
      <c r="F4">
        <f>J4/(2*I4)</f>
        <v>2.7397260273972607E-3</v>
      </c>
      <c r="G4">
        <f>D4/E4</f>
        <v>1.7079229622702166</v>
      </c>
      <c r="I4">
        <f>B4/2*10^(-2)</f>
        <v>3.6499999999999998E-2</v>
      </c>
      <c r="J4">
        <f>0.2*10^(-3)</f>
        <v>2.0000000000000001E-4</v>
      </c>
    </row>
    <row r="5" spans="1:10" x14ac:dyDescent="0.3">
      <c r="A5" t="s">
        <v>0</v>
      </c>
      <c r="B5">
        <v>4.5</v>
      </c>
      <c r="D5">
        <v>74416</v>
      </c>
      <c r="E5">
        <v>34217</v>
      </c>
      <c r="F5">
        <f>J5/(2*I5)</f>
        <v>4.4444444444444444E-3</v>
      </c>
      <c r="G5">
        <f>D5/E5</f>
        <v>2.174825379197475</v>
      </c>
      <c r="I5">
        <f>B5/2*10^(-2)</f>
        <v>2.2499999999999999E-2</v>
      </c>
      <c r="J5">
        <f t="shared" ref="J5:J8" si="0">0.2*10^(-3)</f>
        <v>2.0000000000000001E-4</v>
      </c>
    </row>
    <row r="6" spans="1:10" x14ac:dyDescent="0.3">
      <c r="A6" t="s">
        <v>2</v>
      </c>
      <c r="B6">
        <v>3.2</v>
      </c>
      <c r="D6">
        <v>82948</v>
      </c>
      <c r="E6">
        <v>34217</v>
      </c>
      <c r="F6">
        <f>J6/(2*I6)</f>
        <v>6.2500000000000003E-3</v>
      </c>
      <c r="G6">
        <f>D6/E6</f>
        <v>2.4241751176315867</v>
      </c>
      <c r="I6">
        <f>B6/2*10^(-2)</f>
        <v>1.6E-2</v>
      </c>
      <c r="J6">
        <f t="shared" si="0"/>
        <v>2.0000000000000001E-4</v>
      </c>
    </row>
    <row r="7" spans="1:10" x14ac:dyDescent="0.3">
      <c r="A7" t="s">
        <v>1</v>
      </c>
      <c r="B7">
        <v>1.8</v>
      </c>
      <c r="D7">
        <v>143043</v>
      </c>
      <c r="E7">
        <v>34217</v>
      </c>
      <c r="F7">
        <f>J7/(2*I7)</f>
        <v>1.111111111111111E-2</v>
      </c>
      <c r="G7">
        <f>D7/E7</f>
        <v>4.1804658503083258</v>
      </c>
      <c r="I7">
        <f>B7/2*10^(-2)</f>
        <v>9.0000000000000011E-3</v>
      </c>
      <c r="J7">
        <f t="shared" si="0"/>
        <v>2.0000000000000001E-4</v>
      </c>
    </row>
    <row r="8" spans="1:10" x14ac:dyDescent="0.3">
      <c r="A8" t="s">
        <v>6</v>
      </c>
      <c r="B8">
        <v>1.3</v>
      </c>
      <c r="D8">
        <v>107105</v>
      </c>
      <c r="E8">
        <v>34217</v>
      </c>
      <c r="F8">
        <f>J8/(2*I8)</f>
        <v>1.5384615384615384E-2</v>
      </c>
      <c r="G8">
        <f>D8/E8</f>
        <v>3.1301692141333257</v>
      </c>
      <c r="I8">
        <f>B8/2*10^(-2)</f>
        <v>6.5000000000000006E-3</v>
      </c>
      <c r="J8">
        <f t="shared" si="0"/>
        <v>2.0000000000000001E-4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crayon H</vt:lpstr>
      <vt:lpstr>crayon 2B</vt:lpstr>
      <vt:lpstr>crayon HB</vt:lpstr>
      <vt:lpstr>flex sensor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Karine Dandy</dc:creator>
  <cp:lastModifiedBy>Rachele Iffrig</cp:lastModifiedBy>
  <dcterms:created xsi:type="dcterms:W3CDTF">2025-04-11T18:22:37Z</dcterms:created>
  <dcterms:modified xsi:type="dcterms:W3CDTF">2025-05-28T12:19:49Z</dcterms:modified>
</cp:coreProperties>
</file>