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insatoulousefr-my.sharepoint.com/personal/lchoury_etud_insa-toulouse_fr/Documents/Bureau/Capteur/"/>
    </mc:Choice>
  </mc:AlternateContent>
  <xr:revisionPtr revIDLastSave="133" documentId="13_ncr:1_{6BB1301E-AB03-491D-B489-5137331B7C7D}" xr6:coauthVersionLast="45" xr6:coauthVersionMax="46" xr10:uidLastSave="{E3923F20-290C-41B8-8CCB-536114877355}"/>
  <bookViews>
    <workbookView xWindow="-108" yWindow="-108" windowWidth="23256" windowHeight="12576" activeTab="5" xr2:uid="{00000000-000D-0000-FFFF-FFFF00000000}"/>
  </bookViews>
  <sheets>
    <sheet name="12B ok" sheetId="1" r:id="rId1"/>
    <sheet name="4B ok" sheetId="6" r:id="rId2"/>
    <sheet name="B ok" sheetId="4" r:id="rId3"/>
    <sheet name="HB ok" sheetId="7" r:id="rId4"/>
    <sheet name="2H ok" sheetId="5" r:id="rId5"/>
    <sheet name="tous les graph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7" l="1"/>
  <c r="G14" i="8" l="1"/>
  <c r="F14" i="8"/>
  <c r="E14" i="8"/>
  <c r="B14" i="8"/>
  <c r="G13" i="8"/>
  <c r="F13" i="8"/>
  <c r="E13" i="8"/>
  <c r="C13" i="8"/>
  <c r="F12" i="8"/>
  <c r="G12" i="8" s="1"/>
  <c r="E12" i="8"/>
  <c r="G11" i="8"/>
  <c r="F11" i="8"/>
  <c r="E11" i="8"/>
  <c r="F10" i="8"/>
  <c r="G10" i="8" s="1"/>
  <c r="E10" i="8"/>
  <c r="G9" i="8"/>
  <c r="F9" i="8"/>
  <c r="E9" i="8"/>
  <c r="B9" i="8"/>
  <c r="F7" i="8"/>
  <c r="G7" i="8" s="1"/>
  <c r="E7" i="8"/>
  <c r="C7" i="8"/>
  <c r="F6" i="8"/>
  <c r="G6" i="8" s="1"/>
  <c r="E6" i="8"/>
  <c r="C6" i="8"/>
  <c r="F5" i="8"/>
  <c r="G5" i="8" s="1"/>
  <c r="E5" i="8"/>
  <c r="C5" i="8"/>
  <c r="F4" i="8"/>
  <c r="G4" i="8" s="1"/>
  <c r="E4" i="8"/>
  <c r="B4" i="8"/>
  <c r="C4" i="8" s="1"/>
  <c r="G3" i="8"/>
  <c r="F3" i="8"/>
  <c r="E3" i="8"/>
  <c r="B3" i="8"/>
  <c r="F2" i="8"/>
  <c r="G2" i="8" s="1"/>
  <c r="E2" i="8"/>
  <c r="B2" i="8"/>
  <c r="A2" i="8"/>
  <c r="C12" i="8" s="1"/>
  <c r="C9" i="8" l="1"/>
  <c r="C11" i="8"/>
  <c r="C3" i="8"/>
  <c r="C10" i="8"/>
  <c r="G17" i="5"/>
  <c r="F17" i="5"/>
  <c r="E17" i="5"/>
  <c r="B17" i="5"/>
  <c r="G16" i="5"/>
  <c r="F16" i="5"/>
  <c r="E16" i="5"/>
  <c r="C16" i="5"/>
  <c r="G15" i="5"/>
  <c r="F15" i="5"/>
  <c r="E15" i="5"/>
  <c r="C15" i="5"/>
  <c r="G14" i="5"/>
  <c r="F14" i="5"/>
  <c r="E14" i="5"/>
  <c r="C14" i="5"/>
  <c r="G13" i="5"/>
  <c r="F13" i="5"/>
  <c r="E13" i="5"/>
  <c r="C13" i="5"/>
  <c r="G12" i="5"/>
  <c r="F12" i="5"/>
  <c r="E12" i="5"/>
  <c r="C12" i="5"/>
  <c r="G11" i="5"/>
  <c r="F11" i="5"/>
  <c r="E11" i="5"/>
  <c r="C11" i="5"/>
  <c r="B11" i="5"/>
  <c r="G8" i="5"/>
  <c r="F8" i="5"/>
  <c r="E8" i="5"/>
  <c r="C8" i="5"/>
  <c r="G7" i="5"/>
  <c r="F7" i="5"/>
  <c r="E7" i="5"/>
  <c r="C7" i="5"/>
  <c r="G6" i="5"/>
  <c r="F6" i="5"/>
  <c r="E6" i="5"/>
  <c r="C6" i="5"/>
  <c r="G5" i="5"/>
  <c r="F5" i="5"/>
  <c r="E5" i="5"/>
  <c r="C5" i="5"/>
  <c r="B5" i="5"/>
  <c r="G4" i="5"/>
  <c r="F4" i="5"/>
  <c r="E4" i="5"/>
  <c r="C4" i="5"/>
  <c r="B4" i="5"/>
  <c r="G3" i="5"/>
  <c r="F3" i="5"/>
  <c r="E3" i="5"/>
  <c r="C3" i="5"/>
  <c r="B3" i="5"/>
  <c r="G2" i="5"/>
  <c r="F2" i="5"/>
  <c r="E2" i="5"/>
  <c r="B2" i="5"/>
  <c r="A2" i="5"/>
  <c r="G14" i="7"/>
  <c r="F14" i="7"/>
  <c r="E14" i="7"/>
  <c r="B14" i="7"/>
  <c r="G13" i="7"/>
  <c r="F13" i="7"/>
  <c r="E13" i="7"/>
  <c r="C13" i="7"/>
  <c r="G12" i="7"/>
  <c r="E12" i="7"/>
  <c r="C12" i="7"/>
  <c r="G11" i="7"/>
  <c r="F11" i="7"/>
  <c r="E11" i="7"/>
  <c r="C11" i="7"/>
  <c r="G10" i="7"/>
  <c r="F10" i="7"/>
  <c r="E10" i="7"/>
  <c r="C10" i="7"/>
  <c r="G9" i="7"/>
  <c r="F9" i="7"/>
  <c r="E9" i="7"/>
  <c r="C9" i="7"/>
  <c r="B9" i="7"/>
  <c r="G7" i="7"/>
  <c r="F7" i="7"/>
  <c r="E7" i="7"/>
  <c r="C7" i="7"/>
  <c r="G6" i="7"/>
  <c r="F6" i="7"/>
  <c r="E6" i="7"/>
  <c r="C6" i="7"/>
  <c r="G5" i="7"/>
  <c r="F5" i="7"/>
  <c r="E5" i="7"/>
  <c r="C5" i="7"/>
  <c r="G4" i="7"/>
  <c r="F4" i="7"/>
  <c r="E4" i="7"/>
  <c r="C4" i="7"/>
  <c r="B4" i="7"/>
  <c r="G3" i="7"/>
  <c r="F3" i="7"/>
  <c r="E3" i="7"/>
  <c r="C3" i="7"/>
  <c r="B3" i="7"/>
  <c r="G2" i="7"/>
  <c r="F2" i="7"/>
  <c r="E2" i="7"/>
  <c r="B2" i="7"/>
  <c r="A2" i="7"/>
  <c r="F15" i="4"/>
  <c r="G15" i="4" s="1"/>
  <c r="E15" i="4"/>
  <c r="B15" i="4"/>
  <c r="F14" i="4"/>
  <c r="G14" i="4" s="1"/>
  <c r="E14" i="4"/>
  <c r="C14" i="4"/>
  <c r="F13" i="4"/>
  <c r="G13" i="4" s="1"/>
  <c r="E13" i="4"/>
  <c r="F12" i="4"/>
  <c r="G12" i="4" s="1"/>
  <c r="E12" i="4"/>
  <c r="F11" i="4"/>
  <c r="G11" i="4" s="1"/>
  <c r="E11" i="4"/>
  <c r="F10" i="4"/>
  <c r="G10" i="4" s="1"/>
  <c r="E10" i="4"/>
  <c r="B10" i="4"/>
  <c r="F7" i="4"/>
  <c r="G7" i="4" s="1"/>
  <c r="E7" i="4"/>
  <c r="F6" i="4"/>
  <c r="G6" i="4" s="1"/>
  <c r="E6" i="4"/>
  <c r="F5" i="4"/>
  <c r="G5" i="4" s="1"/>
  <c r="E5" i="4"/>
  <c r="B5" i="4"/>
  <c r="F4" i="4"/>
  <c r="G4" i="4" s="1"/>
  <c r="E4" i="4"/>
  <c r="B4" i="4"/>
  <c r="F3" i="4"/>
  <c r="G3" i="4" s="1"/>
  <c r="E3" i="4"/>
  <c r="C3" i="4"/>
  <c r="B3" i="4"/>
  <c r="F2" i="4"/>
  <c r="G2" i="4" s="1"/>
  <c r="E2" i="4"/>
  <c r="B2" i="4"/>
  <c r="A2" i="4"/>
  <c r="C13" i="4" s="1"/>
  <c r="G17" i="6"/>
  <c r="F17" i="6"/>
  <c r="E17" i="6"/>
  <c r="B17" i="6"/>
  <c r="G16" i="6"/>
  <c r="F16" i="6"/>
  <c r="E16" i="6"/>
  <c r="C16" i="6"/>
  <c r="G15" i="6"/>
  <c r="F15" i="6"/>
  <c r="E15" i="6"/>
  <c r="C15" i="6"/>
  <c r="G14" i="6"/>
  <c r="F14" i="6"/>
  <c r="E14" i="6"/>
  <c r="C14" i="6"/>
  <c r="G13" i="6"/>
  <c r="F13" i="6"/>
  <c r="E13" i="6"/>
  <c r="C13" i="6"/>
  <c r="G12" i="6"/>
  <c r="F12" i="6"/>
  <c r="E12" i="6"/>
  <c r="C12" i="6"/>
  <c r="G11" i="6"/>
  <c r="F11" i="6"/>
  <c r="E11" i="6"/>
  <c r="C11" i="6"/>
  <c r="B11" i="6"/>
  <c r="G8" i="6"/>
  <c r="F8" i="6"/>
  <c r="E8" i="6"/>
  <c r="C8" i="6"/>
  <c r="G7" i="6"/>
  <c r="F7" i="6"/>
  <c r="E7" i="6"/>
  <c r="C7" i="6"/>
  <c r="G6" i="6"/>
  <c r="F6" i="6"/>
  <c r="E6" i="6"/>
  <c r="C6" i="6"/>
  <c r="G5" i="6"/>
  <c r="F5" i="6"/>
  <c r="E5" i="6"/>
  <c r="C5" i="6"/>
  <c r="B5" i="6"/>
  <c r="G4" i="6"/>
  <c r="F4" i="6"/>
  <c r="E4" i="6"/>
  <c r="C4" i="6"/>
  <c r="B4" i="6"/>
  <c r="G3" i="6"/>
  <c r="F3" i="6"/>
  <c r="E3" i="6"/>
  <c r="C3" i="6"/>
  <c r="B3" i="6"/>
  <c r="G2" i="6"/>
  <c r="F2" i="6"/>
  <c r="E2" i="6"/>
  <c r="B2" i="6"/>
  <c r="A2" i="6"/>
  <c r="G10" i="1"/>
  <c r="F10" i="1"/>
  <c r="E10" i="1"/>
  <c r="C10" i="1"/>
  <c r="B10" i="1"/>
  <c r="G9" i="1"/>
  <c r="F9" i="1"/>
  <c r="E9" i="1"/>
  <c r="C9" i="1"/>
  <c r="B9" i="1"/>
  <c r="G8" i="1"/>
  <c r="F8" i="1"/>
  <c r="E8" i="1"/>
  <c r="C8" i="1"/>
  <c r="B8" i="1"/>
  <c r="G7" i="1"/>
  <c r="F7" i="1"/>
  <c r="E7" i="1"/>
  <c r="C7" i="1"/>
  <c r="B7" i="1"/>
  <c r="G6" i="1"/>
  <c r="F6" i="1"/>
  <c r="E6" i="1"/>
  <c r="C6" i="1"/>
  <c r="B6" i="1"/>
  <c r="G5" i="1"/>
  <c r="F5" i="1"/>
  <c r="E5" i="1"/>
  <c r="C5" i="1"/>
  <c r="B5" i="1"/>
  <c r="G4" i="1"/>
  <c r="F4" i="1"/>
  <c r="E4" i="1"/>
  <c r="C4" i="1"/>
  <c r="B4" i="1"/>
  <c r="G3" i="1"/>
  <c r="F3" i="1"/>
  <c r="E3" i="1"/>
  <c r="C3" i="1"/>
  <c r="B3" i="1"/>
  <c r="G2" i="1"/>
  <c r="F2" i="1"/>
  <c r="E2" i="1"/>
  <c r="B2" i="1"/>
  <c r="A2" i="1"/>
  <c r="C5" i="4" l="1"/>
  <c r="C10" i="4"/>
  <c r="C12" i="4"/>
  <c r="C4" i="4"/>
  <c r="C6" i="4"/>
  <c r="C7" i="4"/>
  <c r="C11" i="4"/>
</calcChain>
</file>

<file path=xl/sharedStrings.xml><?xml version="1.0" encoding="utf-8"?>
<sst xmlns="http://schemas.openxmlformats.org/spreadsheetml/2006/main" count="44" uniqueCount="11">
  <si>
    <t>Épaisseur du papier (m)</t>
  </si>
  <si>
    <t>Rayon de Courbure (m)</t>
  </si>
  <si>
    <t>Déformation</t>
  </si>
  <si>
    <t>Résistance B (Mohms)</t>
  </si>
  <si>
    <t>Min</t>
  </si>
  <si>
    <t>Max</t>
  </si>
  <si>
    <t>Résistance B/R0</t>
  </si>
  <si>
    <t>∆R (Mohms)</t>
  </si>
  <si>
    <t>∆R/R0</t>
  </si>
  <si>
    <t>Résistance Rmes (Mohms)</t>
  </si>
  <si>
    <t>Résistance Rmes/R0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</si>
</sst>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513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Caractéristique de déformation du crayon 12B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065154507713554E-2"/>
                  <c:y val="0.1071369349099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'12B ok'!$C$2:$C$10</c:f>
              <c:numCache>
                <c:formatCode>General</c:formatCode>
                <c:ptCount val="9"/>
                <c:pt idx="0">
                  <c:v>0</c:v>
                </c:pt>
                <c:pt idx="1">
                  <c:v>5.9642147117296212E-3</c:v>
                </c:pt>
                <c:pt idx="2">
                  <c:v>-5.9642147117296212E-3</c:v>
                </c:pt>
                <c:pt idx="3">
                  <c:v>1.4778325123152707E-2</c:v>
                </c:pt>
                <c:pt idx="4">
                  <c:v>-1.4778325123152707E-2</c:v>
                </c:pt>
                <c:pt idx="5">
                  <c:v>8.4985835694050965E-3</c:v>
                </c:pt>
                <c:pt idx="6">
                  <c:v>-8.4985835694050965E-3</c:v>
                </c:pt>
                <c:pt idx="7">
                  <c:v>6.6225165562913899E-3</c:v>
                </c:pt>
                <c:pt idx="8">
                  <c:v>-6.6225165562913899E-3</c:v>
                </c:pt>
              </c:numCache>
            </c:numRef>
          </c:xVal>
          <c:yVal>
            <c:numRef>
              <c:f>'12B ok'!$G$2:$G$10</c:f>
              <c:numCache>
                <c:formatCode>0%</c:formatCode>
                <c:ptCount val="9"/>
                <c:pt idx="0">
                  <c:v>0</c:v>
                </c:pt>
                <c:pt idx="1">
                  <c:v>3.6842105263157857E-2</c:v>
                </c:pt>
                <c:pt idx="2">
                  <c:v>-2.6315789473684209E-2</c:v>
                </c:pt>
                <c:pt idx="3">
                  <c:v>0.11578947368421048</c:v>
                </c:pt>
                <c:pt idx="4">
                  <c:v>-0.10526315789473684</c:v>
                </c:pt>
                <c:pt idx="5">
                  <c:v>4.7368421052631504E-2</c:v>
                </c:pt>
                <c:pt idx="6">
                  <c:v>-7.8947368421052627E-2</c:v>
                </c:pt>
                <c:pt idx="7">
                  <c:v>3.6842105263157857E-2</c:v>
                </c:pt>
                <c:pt idx="8">
                  <c:v>-3.6842105263157857E-2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4-4767-98C4-EFED1ED7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609888"/>
        <c:axId val="668624448"/>
      </c:scatterChart>
      <c:valAx>
        <c:axId val="66860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8624448"/>
        <c:crosses val="autoZero"/>
        <c:crossBetween val="midCat"/>
      </c:valAx>
      <c:valAx>
        <c:axId val="6686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∆R/R0(%)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860988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Caractéristique de déformation avec le crayon 4B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2136406523790271E-2"/>
          <c:y val="0.1565150273845827"/>
          <c:w val="0.89404901014950955"/>
          <c:h val="0.777986512524084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'4B ok'!$G$1</c:f>
              <c:strCache>
                <c:ptCount val="1"/>
                <c:pt idx="0">
                  <c:v>∆R/R0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'4B ok'!$C$2:$C$17</c:f>
              <c:numCache>
                <c:formatCode>General</c:formatCode>
                <c:ptCount val="16"/>
                <c:pt idx="0">
                  <c:v>0</c:v>
                </c:pt>
                <c:pt idx="1">
                  <c:v>5.9642147117296212E-3</c:v>
                </c:pt>
                <c:pt idx="2">
                  <c:v>6.6225165562913899E-3</c:v>
                </c:pt>
                <c:pt idx="3">
                  <c:v>8.4985835694050965E-3</c:v>
                </c:pt>
                <c:pt idx="4">
                  <c:v>9.2879256965944252E-3</c:v>
                </c:pt>
                <c:pt idx="5">
                  <c:v>1.3452914798206277E-2</c:v>
                </c:pt>
                <c:pt idx="6">
                  <c:v>1.4778325123152707E-2</c:v>
                </c:pt>
                <c:pt idx="9">
                  <c:v>-5.9642147117296212E-3</c:v>
                </c:pt>
                <c:pt idx="10">
                  <c:v>-6.6225165562913899E-3</c:v>
                </c:pt>
                <c:pt idx="11">
                  <c:v>-8.4985835694050965E-3</c:v>
                </c:pt>
                <c:pt idx="12">
                  <c:v>-9.2879256965944252E-3</c:v>
                </c:pt>
                <c:pt idx="13">
                  <c:v>-1.3452914798206277E-2</c:v>
                </c:pt>
                <c:pt idx="14">
                  <c:v>-1.4778325123152707E-2</c:v>
                </c:pt>
                <c:pt idx="15">
                  <c:v>0</c:v>
                </c:pt>
              </c:numCache>
            </c:numRef>
          </c:xVal>
          <c:yVal>
            <c:numRef>
              <c:f>'4B ok'!$G$2:$G$17</c:f>
              <c:numCache>
                <c:formatCode>0%</c:formatCode>
                <c:ptCount val="16"/>
                <c:pt idx="0">
                  <c:v>0</c:v>
                </c:pt>
                <c:pt idx="1">
                  <c:v>5.9523809523809521E-2</c:v>
                </c:pt>
                <c:pt idx="2">
                  <c:v>6.5476190476190341E-2</c:v>
                </c:pt>
                <c:pt idx="3">
                  <c:v>7.1428571428571383E-2</c:v>
                </c:pt>
                <c:pt idx="4">
                  <c:v>8.3333333333333245E-2</c:v>
                </c:pt>
                <c:pt idx="5">
                  <c:v>0.10714285714285718</c:v>
                </c:pt>
                <c:pt idx="6">
                  <c:v>0.12499999999999986</c:v>
                </c:pt>
                <c:pt idx="9">
                  <c:v>-4.7619047619047658E-2</c:v>
                </c:pt>
                <c:pt idx="10">
                  <c:v>-7.7380952380952425E-2</c:v>
                </c:pt>
                <c:pt idx="11">
                  <c:v>-0.11904761904761904</c:v>
                </c:pt>
                <c:pt idx="12">
                  <c:v>-7.1428571428571494E-2</c:v>
                </c:pt>
                <c:pt idx="13">
                  <c:v>-0.11904761904761904</c:v>
                </c:pt>
                <c:pt idx="14">
                  <c:v>-0.13690476190476195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5-4B0B-BFAD-A3E969446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203600"/>
        <c:axId val="1159298032"/>
      </c:scatterChart>
      <c:valAx>
        <c:axId val="11702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9298032"/>
        <c:crosses val="autoZero"/>
        <c:crossBetween val="midCat"/>
      </c:valAx>
      <c:valAx>
        <c:axId val="11592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∆R/R0(%)</a:t>
                </a:r>
              </a:p>
            </c:rich>
          </c:tx>
          <c:layout>
            <c:manualLayout>
              <c:xMode val="edge"/>
              <c:yMode val="edge"/>
              <c:x val="1.0111893907998342E-2"/>
              <c:y val="0.4627635215459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020360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Caractéristique de déformation avec le crayon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8803113461350635E-2"/>
          <c:y val="0.12194835494048092"/>
          <c:w val="0.91242738854453898"/>
          <c:h val="0.746347464142739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 ok'!$G$1</c:f>
              <c:strCache>
                <c:ptCount val="1"/>
                <c:pt idx="0">
                  <c:v>∆R/R0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12,032x - 0,0009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 ok'!$C$3:$C$16</c:f>
              <c:numCache>
                <c:formatCode>General</c:formatCode>
                <c:ptCount val="14"/>
                <c:pt idx="0">
                  <c:v>5.9642147117296212E-3</c:v>
                </c:pt>
                <c:pt idx="1">
                  <c:v>6.6225165562913899E-3</c:v>
                </c:pt>
                <c:pt idx="2">
                  <c:v>8.4985835694050965E-3</c:v>
                </c:pt>
                <c:pt idx="3">
                  <c:v>9.2879256965944252E-3</c:v>
                </c:pt>
                <c:pt idx="4">
                  <c:v>1.4778325123152707E-2</c:v>
                </c:pt>
                <c:pt idx="7">
                  <c:v>-5.9642147117296212E-3</c:v>
                </c:pt>
                <c:pt idx="8">
                  <c:v>-6.6225165562913899E-3</c:v>
                </c:pt>
                <c:pt idx="9">
                  <c:v>-8.4985835694050965E-3</c:v>
                </c:pt>
                <c:pt idx="10">
                  <c:v>-9.2879256965944252E-3</c:v>
                </c:pt>
                <c:pt idx="11">
                  <c:v>-1.4778325123152707E-2</c:v>
                </c:pt>
                <c:pt idx="12">
                  <c:v>0</c:v>
                </c:pt>
              </c:numCache>
            </c:numRef>
          </c:xVal>
          <c:yVal>
            <c:numRef>
              <c:f>'B ok'!$G$3:$G$16</c:f>
              <c:numCache>
                <c:formatCode>0%</c:formatCode>
                <c:ptCount val="14"/>
                <c:pt idx="0">
                  <c:v>2.9585798816568049E-2</c:v>
                </c:pt>
                <c:pt idx="1">
                  <c:v>5.9171597633136098E-2</c:v>
                </c:pt>
                <c:pt idx="2">
                  <c:v>0.10059171597633154</c:v>
                </c:pt>
                <c:pt idx="3">
                  <c:v>0.10650887573964501</c:v>
                </c:pt>
                <c:pt idx="4">
                  <c:v>0.20118343195266286</c:v>
                </c:pt>
                <c:pt idx="7">
                  <c:v>-2.9585798816568049E-2</c:v>
                </c:pt>
                <c:pt idx="8">
                  <c:v>-8.2840236686390456E-2</c:v>
                </c:pt>
                <c:pt idx="9">
                  <c:v>-0.1183431952662721</c:v>
                </c:pt>
                <c:pt idx="10">
                  <c:v>-0.13609467455621296</c:v>
                </c:pt>
                <c:pt idx="11">
                  <c:v>-0.18343195266272178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8-4C8A-AB5D-B120DF44F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002048"/>
        <c:axId val="1171330400"/>
      </c:scatterChart>
      <c:valAx>
        <c:axId val="99400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layout>
            <c:manualLayout>
              <c:xMode val="edge"/>
              <c:yMode val="edge"/>
              <c:x val="0.46770408597014618"/>
              <c:y val="0.89950104721758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1330400"/>
        <c:crosses val="autoZero"/>
        <c:crossBetween val="midCat"/>
      </c:valAx>
      <c:valAx>
        <c:axId val="11713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∆R/R0(%)</a:t>
                </a:r>
              </a:p>
            </c:rich>
          </c:tx>
          <c:layout>
            <c:manualLayout>
              <c:xMode val="edge"/>
              <c:yMode val="edge"/>
              <c:x val="5.7081640877742782E-3"/>
              <c:y val="0.39971208144436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400204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Caractéristique de déformation avec le crayon HB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8200780514062712E-2"/>
          <c:y val="0.14536231884057974"/>
          <c:w val="0.89422010581337807"/>
          <c:h val="0.76768115942028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'HB ok'!$G$1</c:f>
              <c:strCache>
                <c:ptCount val="1"/>
                <c:pt idx="0">
                  <c:v>∆R/R0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'HB ok'!$C$2:$C$14</c:f>
              <c:numCache>
                <c:formatCode>General</c:formatCode>
                <c:ptCount val="13"/>
                <c:pt idx="0">
                  <c:v>0</c:v>
                </c:pt>
                <c:pt idx="1">
                  <c:v>5.9642147117296212E-3</c:v>
                </c:pt>
                <c:pt idx="2">
                  <c:v>6.6225165562913899E-3</c:v>
                </c:pt>
                <c:pt idx="3">
                  <c:v>9.2879256965944252E-3</c:v>
                </c:pt>
                <c:pt idx="4">
                  <c:v>1.3452914798206277E-2</c:v>
                </c:pt>
                <c:pt idx="5">
                  <c:v>1.4778325123152707E-2</c:v>
                </c:pt>
                <c:pt idx="7">
                  <c:v>-5.9642147117296212E-3</c:v>
                </c:pt>
                <c:pt idx="8">
                  <c:v>-6.6225165562913899E-3</c:v>
                </c:pt>
                <c:pt idx="9">
                  <c:v>-9.2879256965944252E-3</c:v>
                </c:pt>
                <c:pt idx="10">
                  <c:v>-1.3452914798206277E-2</c:v>
                </c:pt>
                <c:pt idx="11">
                  <c:v>-1.4778325123152707E-2</c:v>
                </c:pt>
                <c:pt idx="12">
                  <c:v>0</c:v>
                </c:pt>
              </c:numCache>
            </c:numRef>
          </c:xVal>
          <c:yVal>
            <c:numRef>
              <c:f>'HB ok'!$G$2:$G$14</c:f>
              <c:numCache>
                <c:formatCode>0%</c:formatCode>
                <c:ptCount val="13"/>
                <c:pt idx="0">
                  <c:v>0</c:v>
                </c:pt>
                <c:pt idx="1">
                  <c:v>0.22151898734177214</c:v>
                </c:pt>
                <c:pt idx="2">
                  <c:v>0.23417721518987336</c:v>
                </c:pt>
                <c:pt idx="3">
                  <c:v>0.31012658227848089</c:v>
                </c:pt>
                <c:pt idx="4">
                  <c:v>0.360759493670886</c:v>
                </c:pt>
                <c:pt idx="5">
                  <c:v>0.43037974683544306</c:v>
                </c:pt>
                <c:pt idx="7">
                  <c:v>-0.10126582278481021</c:v>
                </c:pt>
                <c:pt idx="8">
                  <c:v>-0.13924050632911397</c:v>
                </c:pt>
                <c:pt idx="9">
                  <c:v>-0.25316455696202528</c:v>
                </c:pt>
                <c:pt idx="10">
                  <c:v>-0.26582278481012661</c:v>
                </c:pt>
                <c:pt idx="11">
                  <c:v>-0.31645569620253161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F-403F-9516-FA0D22896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953344"/>
        <c:axId val="990226928"/>
      </c:scatterChart>
      <c:valAx>
        <c:axId val="121895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layout>
            <c:manualLayout>
              <c:xMode val="edge"/>
              <c:yMode val="edge"/>
              <c:x val="0.44483111569812178"/>
              <c:y val="0.93045571768783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0226928"/>
        <c:crosses val="autoZero"/>
        <c:crossBetween val="midCat"/>
      </c:valAx>
      <c:valAx>
        <c:axId val="9902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∆R/R0(%)</a:t>
                </a:r>
              </a:p>
            </c:rich>
          </c:tx>
          <c:layout>
            <c:manualLayout>
              <c:xMode val="edge"/>
              <c:yMode val="edge"/>
              <c:x val="1.3584540744077972E-2"/>
              <c:y val="0.42767937568637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95334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Caractéristique de défomration avec le crayon 2H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140380685714226"/>
          <c:y val="0.19591807762801322"/>
          <c:w val="0.85100126949032517"/>
          <c:h val="0.711498087330233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'2H ok'!$G$1</c:f>
              <c:strCache>
                <c:ptCount val="1"/>
                <c:pt idx="0">
                  <c:v>∆R/R0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'2H ok'!$C$2:$C$17</c:f>
              <c:numCache>
                <c:formatCode>General</c:formatCode>
                <c:ptCount val="16"/>
                <c:pt idx="0">
                  <c:v>0</c:v>
                </c:pt>
                <c:pt idx="1">
                  <c:v>5.9642147117296212E-3</c:v>
                </c:pt>
                <c:pt idx="2">
                  <c:v>6.6225165562913899E-3</c:v>
                </c:pt>
                <c:pt idx="3">
                  <c:v>8.4985835694050965E-3</c:v>
                </c:pt>
                <c:pt idx="4">
                  <c:v>9.2879256965944252E-3</c:v>
                </c:pt>
                <c:pt idx="5">
                  <c:v>1.3452914798206277E-2</c:v>
                </c:pt>
                <c:pt idx="6">
                  <c:v>1.4778325123152707E-2</c:v>
                </c:pt>
                <c:pt idx="9">
                  <c:v>-5.9642147117296212E-3</c:v>
                </c:pt>
                <c:pt idx="10">
                  <c:v>-6.6225165562913899E-3</c:v>
                </c:pt>
                <c:pt idx="11">
                  <c:v>-8.4985835694050965E-3</c:v>
                </c:pt>
                <c:pt idx="12">
                  <c:v>-9.2879256965944252E-3</c:v>
                </c:pt>
                <c:pt idx="13">
                  <c:v>-1.3452914798206277E-2</c:v>
                </c:pt>
                <c:pt idx="14">
                  <c:v>-1.4778325123152707E-2</c:v>
                </c:pt>
                <c:pt idx="15">
                  <c:v>0</c:v>
                </c:pt>
              </c:numCache>
            </c:numRef>
          </c:xVal>
          <c:yVal>
            <c:numRef>
              <c:f>'2H ok'!$G$2:$G$17</c:f>
              <c:numCache>
                <c:formatCode>0%</c:formatCode>
                <c:ptCount val="16"/>
                <c:pt idx="0">
                  <c:v>0</c:v>
                </c:pt>
                <c:pt idx="1">
                  <c:v>8.0508474576271125E-2</c:v>
                </c:pt>
                <c:pt idx="2">
                  <c:v>0.11016949152542363</c:v>
                </c:pt>
                <c:pt idx="3">
                  <c:v>0.13559322033898302</c:v>
                </c:pt>
                <c:pt idx="4">
                  <c:v>0.18220338983050835</c:v>
                </c:pt>
                <c:pt idx="5">
                  <c:v>0.23305084745762711</c:v>
                </c:pt>
                <c:pt idx="6">
                  <c:v>0.27966101694915241</c:v>
                </c:pt>
                <c:pt idx="9">
                  <c:v>-0.11864406779661019</c:v>
                </c:pt>
                <c:pt idx="10">
                  <c:v>-0.1059322033898305</c:v>
                </c:pt>
                <c:pt idx="11">
                  <c:v>-0.1271186440677966</c:v>
                </c:pt>
                <c:pt idx="12">
                  <c:v>-0.19915254237288146</c:v>
                </c:pt>
                <c:pt idx="13">
                  <c:v>-0.25423728813559321</c:v>
                </c:pt>
                <c:pt idx="14">
                  <c:v>-0.30932203389830509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B-405D-97FF-9E2C23809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25584"/>
        <c:axId val="990223184"/>
      </c:scatterChart>
      <c:valAx>
        <c:axId val="11728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layout>
            <c:manualLayout>
              <c:xMode val="edge"/>
              <c:yMode val="edge"/>
              <c:x val="0.46019313724441135"/>
              <c:y val="0.93930569152825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0223184"/>
        <c:crosses val="autoZero"/>
        <c:crossBetween val="midCat"/>
      </c:valAx>
      <c:valAx>
        <c:axId val="9902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∆R/R0(%)</a:t>
                </a:r>
              </a:p>
            </c:rich>
          </c:tx>
          <c:layout>
            <c:manualLayout>
              <c:xMode val="edge"/>
              <c:yMode val="edge"/>
              <c:x val="3.1885485201587939E-2"/>
              <c:y val="0.45839932794997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8255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Courbes de sensibilités </a:t>
            </a:r>
            <a:r>
              <a:rPr lang="fr-FR" b="1" baseline="0"/>
              <a:t>de différents types capteurs</a:t>
            </a:r>
            <a:endParaRPr lang="fr-FR" b="1"/>
          </a:p>
        </c:rich>
      </c:tx>
      <c:layout>
        <c:manualLayout>
          <c:xMode val="edge"/>
          <c:yMode val="edge"/>
          <c:x val="0.1723459180380768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6043885124233621E-2"/>
          <c:y val="7.2661217075386017E-2"/>
          <c:w val="0.92549626201938029"/>
          <c:h val="0.80806145973716792"/>
        </c:manualLayout>
      </c:layout>
      <c:scatterChart>
        <c:scatterStyle val="lineMarker"/>
        <c:varyColors val="0"/>
        <c:ser>
          <c:idx val="0"/>
          <c:order val="0"/>
          <c:tx>
            <c:v>HB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'tous les graphs'!$C$2:$C$14</c:f>
              <c:numCache>
                <c:formatCode>General</c:formatCode>
                <c:ptCount val="13"/>
                <c:pt idx="0">
                  <c:v>0</c:v>
                </c:pt>
                <c:pt idx="1">
                  <c:v>5.9642147117296212E-3</c:v>
                </c:pt>
                <c:pt idx="2">
                  <c:v>6.6225165562913899E-3</c:v>
                </c:pt>
                <c:pt idx="3">
                  <c:v>9.2879256965944252E-3</c:v>
                </c:pt>
                <c:pt idx="4">
                  <c:v>1.3452914798206277E-2</c:v>
                </c:pt>
                <c:pt idx="5">
                  <c:v>1.4778325123152707E-2</c:v>
                </c:pt>
                <c:pt idx="7">
                  <c:v>-5.9642147117296212E-3</c:v>
                </c:pt>
                <c:pt idx="8">
                  <c:v>-6.6225165562913899E-3</c:v>
                </c:pt>
                <c:pt idx="9">
                  <c:v>-9.2879256965944252E-3</c:v>
                </c:pt>
                <c:pt idx="10">
                  <c:v>-1.3452914798206277E-2</c:v>
                </c:pt>
                <c:pt idx="11">
                  <c:v>-1.4778325123152707E-2</c:v>
                </c:pt>
                <c:pt idx="12">
                  <c:v>0</c:v>
                </c:pt>
              </c:numCache>
            </c:numRef>
          </c:xVal>
          <c:yVal>
            <c:numRef>
              <c:f>'tous les graphs'!$G$2:$G$14</c:f>
              <c:numCache>
                <c:formatCode>0%</c:formatCode>
                <c:ptCount val="13"/>
                <c:pt idx="0">
                  <c:v>0</c:v>
                </c:pt>
                <c:pt idx="1">
                  <c:v>0.22151898734177214</c:v>
                </c:pt>
                <c:pt idx="2">
                  <c:v>0.23417721518987336</c:v>
                </c:pt>
                <c:pt idx="3">
                  <c:v>0.31012658227848089</c:v>
                </c:pt>
                <c:pt idx="4">
                  <c:v>0.360759493670886</c:v>
                </c:pt>
                <c:pt idx="5">
                  <c:v>0.43037974683544306</c:v>
                </c:pt>
                <c:pt idx="7">
                  <c:v>-0.10126582278481021</c:v>
                </c:pt>
                <c:pt idx="8">
                  <c:v>-0.13924050632911397</c:v>
                </c:pt>
                <c:pt idx="9">
                  <c:v>-0.25316455696202528</c:v>
                </c:pt>
                <c:pt idx="10">
                  <c:v>-0.26582278481012661</c:v>
                </c:pt>
                <c:pt idx="11">
                  <c:v>-0.31645569620253161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71-4CA9-9BDA-3187645A6B92}"/>
            </c:ext>
          </c:extLst>
        </c:ser>
        <c:ser>
          <c:idx val="1"/>
          <c:order val="1"/>
          <c:tx>
            <c:v>2H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'2H ok'!$C$2:$C$17</c:f>
              <c:numCache>
                <c:formatCode>General</c:formatCode>
                <c:ptCount val="16"/>
                <c:pt idx="0">
                  <c:v>0</c:v>
                </c:pt>
                <c:pt idx="1">
                  <c:v>5.9642147117296212E-3</c:v>
                </c:pt>
                <c:pt idx="2">
                  <c:v>6.6225165562913899E-3</c:v>
                </c:pt>
                <c:pt idx="3">
                  <c:v>8.4985835694050965E-3</c:v>
                </c:pt>
                <c:pt idx="4">
                  <c:v>9.2879256965944252E-3</c:v>
                </c:pt>
                <c:pt idx="5">
                  <c:v>1.3452914798206277E-2</c:v>
                </c:pt>
                <c:pt idx="6">
                  <c:v>1.4778325123152707E-2</c:v>
                </c:pt>
                <c:pt idx="9">
                  <c:v>-5.9642147117296212E-3</c:v>
                </c:pt>
                <c:pt idx="10">
                  <c:v>-6.6225165562913899E-3</c:v>
                </c:pt>
                <c:pt idx="11">
                  <c:v>-8.4985835694050965E-3</c:v>
                </c:pt>
                <c:pt idx="12">
                  <c:v>-9.2879256965944252E-3</c:v>
                </c:pt>
                <c:pt idx="13">
                  <c:v>-1.3452914798206277E-2</c:v>
                </c:pt>
                <c:pt idx="14">
                  <c:v>-1.4778325123152707E-2</c:v>
                </c:pt>
                <c:pt idx="15">
                  <c:v>0</c:v>
                </c:pt>
              </c:numCache>
            </c:numRef>
          </c:xVal>
          <c:yVal>
            <c:numRef>
              <c:f>'2H ok'!$G$2:$G$17</c:f>
              <c:numCache>
                <c:formatCode>0%</c:formatCode>
                <c:ptCount val="16"/>
                <c:pt idx="0">
                  <c:v>0</c:v>
                </c:pt>
                <c:pt idx="1">
                  <c:v>8.0508474576271125E-2</c:v>
                </c:pt>
                <c:pt idx="2">
                  <c:v>0.11016949152542363</c:v>
                </c:pt>
                <c:pt idx="3">
                  <c:v>0.13559322033898302</c:v>
                </c:pt>
                <c:pt idx="4">
                  <c:v>0.18220338983050835</c:v>
                </c:pt>
                <c:pt idx="5">
                  <c:v>0.23305084745762711</c:v>
                </c:pt>
                <c:pt idx="6">
                  <c:v>0.27966101694915241</c:v>
                </c:pt>
                <c:pt idx="9">
                  <c:v>-0.11864406779661019</c:v>
                </c:pt>
                <c:pt idx="10">
                  <c:v>-0.1059322033898305</c:v>
                </c:pt>
                <c:pt idx="11">
                  <c:v>-0.1271186440677966</c:v>
                </c:pt>
                <c:pt idx="12">
                  <c:v>-0.19915254237288146</c:v>
                </c:pt>
                <c:pt idx="13">
                  <c:v>-0.25423728813559321</c:v>
                </c:pt>
                <c:pt idx="14">
                  <c:v>-0.30932203389830509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071-4CA9-9BDA-3187645A6B92}"/>
            </c:ext>
          </c:extLst>
        </c:ser>
        <c:ser>
          <c:idx val="2"/>
          <c:order val="2"/>
          <c:tx>
            <c:v>4B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'4B ok'!$C$2:$C$17</c:f>
              <c:numCache>
                <c:formatCode>General</c:formatCode>
                <c:ptCount val="16"/>
                <c:pt idx="0">
                  <c:v>0</c:v>
                </c:pt>
                <c:pt idx="1">
                  <c:v>5.9642147117296212E-3</c:v>
                </c:pt>
                <c:pt idx="2">
                  <c:v>6.6225165562913899E-3</c:v>
                </c:pt>
                <c:pt idx="3">
                  <c:v>8.4985835694050965E-3</c:v>
                </c:pt>
                <c:pt idx="4">
                  <c:v>9.2879256965944252E-3</c:v>
                </c:pt>
                <c:pt idx="5">
                  <c:v>1.3452914798206277E-2</c:v>
                </c:pt>
                <c:pt idx="6">
                  <c:v>1.4778325123152707E-2</c:v>
                </c:pt>
                <c:pt idx="9">
                  <c:v>-5.9642147117296212E-3</c:v>
                </c:pt>
                <c:pt idx="10">
                  <c:v>-6.6225165562913899E-3</c:v>
                </c:pt>
                <c:pt idx="11">
                  <c:v>-8.4985835694050965E-3</c:v>
                </c:pt>
                <c:pt idx="12">
                  <c:v>-9.2879256965944252E-3</c:v>
                </c:pt>
                <c:pt idx="13">
                  <c:v>-1.3452914798206277E-2</c:v>
                </c:pt>
                <c:pt idx="14">
                  <c:v>-1.4778325123152707E-2</c:v>
                </c:pt>
                <c:pt idx="15">
                  <c:v>0</c:v>
                </c:pt>
              </c:numCache>
            </c:numRef>
          </c:xVal>
          <c:yVal>
            <c:numRef>
              <c:f>'4B ok'!$G$2:$G$17</c:f>
              <c:numCache>
                <c:formatCode>0%</c:formatCode>
                <c:ptCount val="16"/>
                <c:pt idx="0">
                  <c:v>0</c:v>
                </c:pt>
                <c:pt idx="1">
                  <c:v>5.9523809523809521E-2</c:v>
                </c:pt>
                <c:pt idx="2">
                  <c:v>6.5476190476190341E-2</c:v>
                </c:pt>
                <c:pt idx="3">
                  <c:v>7.1428571428571383E-2</c:v>
                </c:pt>
                <c:pt idx="4">
                  <c:v>8.3333333333333245E-2</c:v>
                </c:pt>
                <c:pt idx="5">
                  <c:v>0.10714285714285718</c:v>
                </c:pt>
                <c:pt idx="6">
                  <c:v>0.12499999999999986</c:v>
                </c:pt>
                <c:pt idx="9">
                  <c:v>-4.7619047619047658E-2</c:v>
                </c:pt>
                <c:pt idx="10">
                  <c:v>-7.7380952380952425E-2</c:v>
                </c:pt>
                <c:pt idx="11">
                  <c:v>-0.11904761904761904</c:v>
                </c:pt>
                <c:pt idx="12">
                  <c:v>-7.1428571428571494E-2</c:v>
                </c:pt>
                <c:pt idx="13">
                  <c:v>-0.11904761904761904</c:v>
                </c:pt>
                <c:pt idx="14">
                  <c:v>-0.13690476190476195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071-4CA9-9BDA-3187645A6B92}"/>
            </c:ext>
          </c:extLst>
        </c:ser>
        <c:ser>
          <c:idx val="3"/>
          <c:order val="3"/>
          <c:tx>
            <c:v>12B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'12B ok'!$C$2:$C$10</c:f>
              <c:numCache>
                <c:formatCode>General</c:formatCode>
                <c:ptCount val="9"/>
                <c:pt idx="0">
                  <c:v>0</c:v>
                </c:pt>
                <c:pt idx="1">
                  <c:v>5.9642147117296212E-3</c:v>
                </c:pt>
                <c:pt idx="2">
                  <c:v>-5.9642147117296212E-3</c:v>
                </c:pt>
                <c:pt idx="3">
                  <c:v>1.4778325123152707E-2</c:v>
                </c:pt>
                <c:pt idx="4">
                  <c:v>-1.4778325123152707E-2</c:v>
                </c:pt>
                <c:pt idx="5">
                  <c:v>8.4985835694050965E-3</c:v>
                </c:pt>
                <c:pt idx="6">
                  <c:v>-8.4985835694050965E-3</c:v>
                </c:pt>
                <c:pt idx="7">
                  <c:v>6.6225165562913899E-3</c:v>
                </c:pt>
                <c:pt idx="8">
                  <c:v>-6.6225165562913899E-3</c:v>
                </c:pt>
              </c:numCache>
            </c:numRef>
          </c:xVal>
          <c:yVal>
            <c:numRef>
              <c:f>'12B ok'!$G$2:$G$10</c:f>
              <c:numCache>
                <c:formatCode>0%</c:formatCode>
                <c:ptCount val="9"/>
                <c:pt idx="0">
                  <c:v>0</c:v>
                </c:pt>
                <c:pt idx="1">
                  <c:v>3.6842105263157857E-2</c:v>
                </c:pt>
                <c:pt idx="2">
                  <c:v>-2.6315789473684209E-2</c:v>
                </c:pt>
                <c:pt idx="3">
                  <c:v>0.11578947368421048</c:v>
                </c:pt>
                <c:pt idx="4">
                  <c:v>-0.10526315789473684</c:v>
                </c:pt>
                <c:pt idx="5">
                  <c:v>4.7368421052631504E-2</c:v>
                </c:pt>
                <c:pt idx="6">
                  <c:v>-7.8947368421052627E-2</c:v>
                </c:pt>
                <c:pt idx="7">
                  <c:v>3.6842105263157857E-2</c:v>
                </c:pt>
                <c:pt idx="8">
                  <c:v>-3.6842105263157857E-2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071-4CA9-9BDA-3187645A6B92}"/>
            </c:ext>
          </c:extLst>
        </c:ser>
        <c:ser>
          <c:idx val="4"/>
          <c:order val="4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rgbClr val="F513AA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513AA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 ok'!$C$2:$C$15</c:f>
              <c:numCache>
                <c:formatCode>General</c:formatCode>
                <c:ptCount val="14"/>
                <c:pt idx="0">
                  <c:v>0</c:v>
                </c:pt>
                <c:pt idx="1">
                  <c:v>5.9642147117296212E-3</c:v>
                </c:pt>
                <c:pt idx="2">
                  <c:v>6.6225165562913899E-3</c:v>
                </c:pt>
                <c:pt idx="3">
                  <c:v>8.4985835694050965E-3</c:v>
                </c:pt>
                <c:pt idx="4">
                  <c:v>9.2879256965944252E-3</c:v>
                </c:pt>
                <c:pt idx="5">
                  <c:v>1.4778325123152707E-2</c:v>
                </c:pt>
                <c:pt idx="8">
                  <c:v>-5.9642147117296212E-3</c:v>
                </c:pt>
                <c:pt idx="9">
                  <c:v>-6.6225165562913899E-3</c:v>
                </c:pt>
                <c:pt idx="10">
                  <c:v>-8.4985835694050965E-3</c:v>
                </c:pt>
                <c:pt idx="11">
                  <c:v>-9.2879256965944252E-3</c:v>
                </c:pt>
                <c:pt idx="12">
                  <c:v>-1.4778325123152707E-2</c:v>
                </c:pt>
                <c:pt idx="13">
                  <c:v>0</c:v>
                </c:pt>
              </c:numCache>
            </c:numRef>
          </c:xVal>
          <c:yVal>
            <c:numRef>
              <c:f>'B ok'!$G$2:$G$15</c:f>
              <c:numCache>
                <c:formatCode>0%</c:formatCode>
                <c:ptCount val="14"/>
                <c:pt idx="0">
                  <c:v>0</c:v>
                </c:pt>
                <c:pt idx="1">
                  <c:v>2.9585798816568049E-2</c:v>
                </c:pt>
                <c:pt idx="2">
                  <c:v>5.9171597633136098E-2</c:v>
                </c:pt>
                <c:pt idx="3">
                  <c:v>0.10059171597633154</c:v>
                </c:pt>
                <c:pt idx="4">
                  <c:v>0.10650887573964501</c:v>
                </c:pt>
                <c:pt idx="5">
                  <c:v>0.20118343195266286</c:v>
                </c:pt>
                <c:pt idx="8">
                  <c:v>-2.9585798816568049E-2</c:v>
                </c:pt>
                <c:pt idx="9">
                  <c:v>-8.2840236686390456E-2</c:v>
                </c:pt>
                <c:pt idx="10">
                  <c:v>-0.1183431952662721</c:v>
                </c:pt>
                <c:pt idx="11">
                  <c:v>-0.13609467455621296</c:v>
                </c:pt>
                <c:pt idx="12">
                  <c:v>-0.18343195266272178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071-4CA9-9BDA-3187645A6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29200"/>
        <c:axId val="2114687568"/>
      </c:scatterChart>
      <c:valAx>
        <c:axId val="13352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4687568"/>
        <c:crosses val="autoZero"/>
        <c:crossBetween val="midCat"/>
      </c:valAx>
      <c:valAx>
        <c:axId val="21146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0" i="0" baseline="0">
                    <a:effectLst/>
                  </a:rPr>
                  <a:t>∆R/R0(%)</a:t>
                </a:r>
                <a:endParaRPr lang="fr-FR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6.0939657424338559E-4"/>
              <c:y val="0.44408263041837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52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6107037322174028"/>
          <c:y val="0.94890972415913943"/>
          <c:w val="0.6668833575897799"/>
          <c:h val="4.8870889401205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1151572</xdr:colOff>
      <xdr:row>11</xdr:row>
      <xdr:rowOff>168591</xdr:rowOff>
    </xdr:from>
    <xdr:to>
      <xdr:col>8</xdr:col>
      <xdr:colOff>179070</xdr:colOff>
      <xdr:row>33</xdr:row>
      <xdr:rowOff>59054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4722206-71CE-4586-A57A-75C2F81BD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17</xdr:row>
      <xdr:rowOff>79056</xdr:rowOff>
    </xdr:from>
    <xdr:to>
      <xdr:col>6</xdr:col>
      <xdr:colOff>22860</xdr:colOff>
      <xdr:row>36</xdr:row>
      <xdr:rowOff>30479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F038920-A044-4EEF-8B55-38F8859F3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990206</xdr:colOff>
      <xdr:row>18</xdr:row>
      <xdr:rowOff>170330</xdr:rowOff>
    </xdr:from>
    <xdr:to>
      <xdr:col>7</xdr:col>
      <xdr:colOff>753035</xdr:colOff>
      <xdr:row>42</xdr:row>
      <xdr:rowOff>53790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632752D-D8B4-4B7C-A1D9-72AA9CF5C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14</xdr:row>
      <xdr:rowOff>106680</xdr:rowOff>
    </xdr:from>
    <xdr:to>
      <xdr:col>6</xdr:col>
      <xdr:colOff>693419</xdr:colOff>
      <xdr:row>34</xdr:row>
      <xdr:rowOff>129540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AA3BBAE-304C-4E8A-9708-5E77DA552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1416367</xdr:colOff>
      <xdr:row>19</xdr:row>
      <xdr:rowOff>7620</xdr:rowOff>
    </xdr:from>
    <xdr:to>
      <xdr:col>5</xdr:col>
      <xdr:colOff>274320</xdr:colOff>
      <xdr:row>38</xdr:row>
      <xdr:rowOff>117157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F900B78-D322-484C-B902-D22E85824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2</xdr:row>
      <xdr:rowOff>102870</xdr:rowOff>
    </xdr:from>
    <xdr:to>
      <xdr:col>19</xdr:col>
      <xdr:colOff>541020</xdr:colOff>
      <xdr:row>26</xdr:row>
      <xdr:rowOff>99060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698CCBA-67A7-44CE-82AD-F0154BD1F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workbookViewId="0">
      <selection activeCell="L13" sqref="L13"/>
    </sheetView>
  </sheetViews>
  <sheetFormatPr baseColWidth="10" defaultColWidth="9.109375" defaultRowHeight="14.4" x14ac:dyDescent="0.3"/>
  <cols>
    <col min="1" max="1" width="22.109375" style="1" bestFit="1" customWidth="1"/>
    <col min="2" max="2" width="21.6640625" style="1" bestFit="1" customWidth="1"/>
    <col min="3" max="3" width="12.33203125" style="1" bestFit="1" customWidth="1"/>
    <col min="4" max="4" width="20.5546875" style="1" bestFit="1" customWidth="1"/>
    <col min="5" max="5" width="21.88671875" style="1" bestFit="1" customWidth="1"/>
    <col min="6" max="6" width="11.6640625" style="1" bestFit="1" customWidth="1"/>
    <col min="7" max="7" width="6.33203125" style="1" bestFit="1" customWidth="1"/>
    <col min="8" max="16384" width="9.1093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</row>
    <row r="2" spans="1:7" x14ac:dyDescent="0.3">
      <c r="A2" s="1">
        <f>0.3/1000</f>
        <v>2.9999999999999997E-4</v>
      </c>
      <c r="B2" s="1">
        <f>1.79E+307</f>
        <v>1.7900000000000001E+307</v>
      </c>
      <c r="C2" s="1">
        <v>0</v>
      </c>
      <c r="D2" s="1">
        <v>19</v>
      </c>
      <c r="E2" s="1">
        <f>$D$2/D2</f>
        <v>1</v>
      </c>
      <c r="F2" s="1">
        <f>D2-$D$2</f>
        <v>0</v>
      </c>
      <c r="G2" s="2">
        <f>F2/$D$2</f>
        <v>0</v>
      </c>
    </row>
    <row r="3" spans="1:7" x14ac:dyDescent="0.3">
      <c r="B3" s="1">
        <f>2.5/100</f>
        <v>2.5000000000000001E-2</v>
      </c>
      <c r="C3" s="1">
        <f>$A$2/(2*B3+$A$2)</f>
        <v>5.9642147117296212E-3</v>
      </c>
      <c r="D3" s="1">
        <v>19.7</v>
      </c>
      <c r="E3" s="1">
        <f>D3/$D$2</f>
        <v>1.0368421052631578</v>
      </c>
      <c r="F3" s="1">
        <f t="shared" ref="F3:F10" si="0">D3-$D$2</f>
        <v>0.69999999999999929</v>
      </c>
      <c r="G3" s="2">
        <f t="shared" ref="G3:G10" si="1">F3/$D$2</f>
        <v>3.6842105263157857E-2</v>
      </c>
    </row>
    <row r="4" spans="1:7" x14ac:dyDescent="0.3">
      <c r="B4" s="1">
        <f>2.5/100</f>
        <v>2.5000000000000001E-2</v>
      </c>
      <c r="C4" s="1">
        <f>-$A$2/(2*B4+$A$2)</f>
        <v>-5.9642147117296212E-3</v>
      </c>
      <c r="D4" s="1">
        <v>18.5</v>
      </c>
      <c r="E4" s="1">
        <f t="shared" ref="E4:E10" si="2">D4/$D$2</f>
        <v>0.97368421052631582</v>
      </c>
      <c r="F4" s="1">
        <f t="shared" si="0"/>
        <v>-0.5</v>
      </c>
      <c r="G4" s="2">
        <f t="shared" si="1"/>
        <v>-2.6315789473684209E-2</v>
      </c>
    </row>
    <row r="5" spans="1:7" x14ac:dyDescent="0.3">
      <c r="B5" s="1">
        <f>1/100</f>
        <v>0.01</v>
      </c>
      <c r="C5" s="1">
        <f>$A$2/(2*B5+$A$2)</f>
        <v>1.4778325123152707E-2</v>
      </c>
      <c r="D5" s="1">
        <v>21.2</v>
      </c>
      <c r="E5" s="1">
        <f t="shared" si="2"/>
        <v>1.1157894736842104</v>
      </c>
      <c r="F5" s="1">
        <f t="shared" si="0"/>
        <v>2.1999999999999993</v>
      </c>
      <c r="G5" s="2">
        <f t="shared" si="1"/>
        <v>0.11578947368421048</v>
      </c>
    </row>
    <row r="6" spans="1:7" x14ac:dyDescent="0.3">
      <c r="B6" s="1">
        <f>1/100</f>
        <v>0.01</v>
      </c>
      <c r="C6" s="1">
        <f>-$A$2/(2*B6+$A$2)</f>
        <v>-1.4778325123152707E-2</v>
      </c>
      <c r="D6" s="1">
        <v>17</v>
      </c>
      <c r="E6" s="1">
        <f t="shared" si="2"/>
        <v>0.89473684210526316</v>
      </c>
      <c r="F6" s="1">
        <f t="shared" si="0"/>
        <v>-2</v>
      </c>
      <c r="G6" s="2">
        <f t="shared" si="1"/>
        <v>-0.10526315789473684</v>
      </c>
    </row>
    <row r="7" spans="1:7" x14ac:dyDescent="0.3">
      <c r="B7" s="1">
        <f>3.5/2/100</f>
        <v>1.7500000000000002E-2</v>
      </c>
      <c r="C7" s="1">
        <f>$A$2/(2*B7+$A$2)</f>
        <v>8.4985835694050965E-3</v>
      </c>
      <c r="D7" s="1">
        <v>19.899999999999999</v>
      </c>
      <c r="E7" s="1">
        <f t="shared" si="2"/>
        <v>1.0473684210526315</v>
      </c>
      <c r="F7" s="1">
        <f t="shared" si="0"/>
        <v>0.89999999999999858</v>
      </c>
      <c r="G7" s="2">
        <f t="shared" si="1"/>
        <v>4.7368421052631504E-2</v>
      </c>
    </row>
    <row r="8" spans="1:7" x14ac:dyDescent="0.3">
      <c r="B8" s="1">
        <f>3.5/2/100</f>
        <v>1.7500000000000002E-2</v>
      </c>
      <c r="C8" s="1">
        <f>-$A$2/(2*B8+$A$2)</f>
        <v>-8.4985835694050965E-3</v>
      </c>
      <c r="D8" s="1">
        <v>17.5</v>
      </c>
      <c r="E8" s="1">
        <f t="shared" si="2"/>
        <v>0.92105263157894735</v>
      </c>
      <c r="F8" s="1">
        <f t="shared" si="0"/>
        <v>-1.5</v>
      </c>
      <c r="G8" s="2">
        <f t="shared" si="1"/>
        <v>-7.8947368421052627E-2</v>
      </c>
    </row>
    <row r="9" spans="1:7" x14ac:dyDescent="0.3">
      <c r="B9" s="1">
        <f>4.5/2/100</f>
        <v>2.2499999999999999E-2</v>
      </c>
      <c r="C9" s="1">
        <f>$A$2/(2*B9+$A$2)</f>
        <v>6.6225165562913899E-3</v>
      </c>
      <c r="D9" s="1">
        <v>19.7</v>
      </c>
      <c r="E9" s="1">
        <f t="shared" si="2"/>
        <v>1.0368421052631578</v>
      </c>
      <c r="F9" s="1">
        <f t="shared" si="0"/>
        <v>0.69999999999999929</v>
      </c>
      <c r="G9" s="2">
        <f t="shared" si="1"/>
        <v>3.6842105263157857E-2</v>
      </c>
    </row>
    <row r="10" spans="1:7" x14ac:dyDescent="0.3">
      <c r="B10" s="1">
        <f>4.5/2/100</f>
        <v>2.2499999999999999E-2</v>
      </c>
      <c r="C10" s="1">
        <f>-$A$2/(2*B10+$A$2)</f>
        <v>-6.6225165562913899E-3</v>
      </c>
      <c r="D10" s="1">
        <v>18.3</v>
      </c>
      <c r="E10" s="1">
        <f t="shared" si="2"/>
        <v>0.9631578947368421</v>
      </c>
      <c r="F10" s="1">
        <f t="shared" si="0"/>
        <v>-0.69999999999999929</v>
      </c>
      <c r="G10" s="2">
        <f t="shared" si="1"/>
        <v>-3.6842105263157857E-2</v>
      </c>
    </row>
    <row r="39" spans="2:3" x14ac:dyDescent="0.3">
      <c r="B39" s="1" t="s">
        <v>4</v>
      </c>
      <c r="C39" s="1" t="s">
        <v>5</v>
      </c>
    </row>
    <row r="40" spans="2:3" x14ac:dyDescent="0.3">
      <c r="B40" s="1">
        <v>18.8</v>
      </c>
      <c r="C40" s="1">
        <v>19.5</v>
      </c>
    </row>
    <row r="41" spans="2:3" x14ac:dyDescent="0.3">
      <c r="B41" s="1">
        <v>21.3</v>
      </c>
      <c r="C41" s="1">
        <v>21.6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57E22-CD7F-4AAD-B305-A17BF7CC4632}">
  <dimension ref="A1:G17"/>
  <sheetViews>
    <sheetView topLeftCell="A6" workbookViewId="0">
      <selection activeCell="J17" sqref="J17"/>
    </sheetView>
  </sheetViews>
  <sheetFormatPr baseColWidth="10" defaultRowHeight="14.4" x14ac:dyDescent="0.3"/>
  <cols>
    <col min="1" max="1" width="22.44140625" customWidth="1"/>
    <col min="2" max="3" width="24.5546875" customWidth="1"/>
    <col min="4" max="4" width="23.33203125" customWidth="1"/>
    <col min="5" max="5" width="21.44140625" customWidth="1"/>
    <col min="6" max="6" width="19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</row>
    <row r="2" spans="1:7" x14ac:dyDescent="0.3">
      <c r="A2" s="1">
        <f>0.3/1000</f>
        <v>2.9999999999999997E-4</v>
      </c>
      <c r="B2" s="1">
        <f>1.79E+307</f>
        <v>1.7900000000000001E+307</v>
      </c>
      <c r="C2" s="1">
        <v>0</v>
      </c>
      <c r="D2" s="1">
        <v>16.8</v>
      </c>
      <c r="E2" s="1">
        <f>$D$2/D2</f>
        <v>1</v>
      </c>
      <c r="F2" s="1">
        <f t="shared" ref="F2:F8" si="0">D2-$D$2</f>
        <v>0</v>
      </c>
      <c r="G2" s="2">
        <f t="shared" ref="G2:G8" si="1">F2/$D$2</f>
        <v>0</v>
      </c>
    </row>
    <row r="3" spans="1:7" x14ac:dyDescent="0.3">
      <c r="A3" s="1"/>
      <c r="B3" s="1">
        <f>2.5/100</f>
        <v>2.5000000000000001E-2</v>
      </c>
      <c r="C3" s="1">
        <f t="shared" ref="C3:C8" si="2">$A$2/(2*B3+$A$2)</f>
        <v>5.9642147117296212E-3</v>
      </c>
      <c r="D3" s="1">
        <v>17.8</v>
      </c>
      <c r="E3" s="1">
        <f t="shared" ref="E3:E8" si="3">D3/$D$2</f>
        <v>1.0595238095238095</v>
      </c>
      <c r="F3" s="1">
        <f t="shared" si="0"/>
        <v>1</v>
      </c>
      <c r="G3" s="2">
        <f t="shared" si="1"/>
        <v>5.9523809523809521E-2</v>
      </c>
    </row>
    <row r="4" spans="1:7" x14ac:dyDescent="0.3">
      <c r="A4" s="1"/>
      <c r="B4" s="1">
        <f>4.5/2/100</f>
        <v>2.2499999999999999E-2</v>
      </c>
      <c r="C4" s="1">
        <f t="shared" si="2"/>
        <v>6.6225165562913899E-3</v>
      </c>
      <c r="D4" s="1">
        <v>17.899999999999999</v>
      </c>
      <c r="E4" s="1">
        <f t="shared" si="3"/>
        <v>1.0654761904761902</v>
      </c>
      <c r="F4" s="1">
        <f t="shared" si="0"/>
        <v>1.0999999999999979</v>
      </c>
      <c r="G4" s="2">
        <f t="shared" si="1"/>
        <v>6.5476190476190341E-2</v>
      </c>
    </row>
    <row r="5" spans="1:7" x14ac:dyDescent="0.3">
      <c r="A5" s="1"/>
      <c r="B5" s="1">
        <f>3.5/2/100</f>
        <v>1.7500000000000002E-2</v>
      </c>
      <c r="C5" s="1">
        <f t="shared" si="2"/>
        <v>8.4985835694050965E-3</v>
      </c>
      <c r="D5" s="1">
        <v>18</v>
      </c>
      <c r="E5" s="1">
        <f t="shared" si="3"/>
        <v>1.0714285714285714</v>
      </c>
      <c r="F5" s="1">
        <f t="shared" si="0"/>
        <v>1.1999999999999993</v>
      </c>
      <c r="G5" s="2">
        <f t="shared" si="1"/>
        <v>7.1428571428571383E-2</v>
      </c>
    </row>
    <row r="6" spans="1:7" x14ac:dyDescent="0.3">
      <c r="A6" s="1"/>
      <c r="B6" s="1">
        <v>1.6E-2</v>
      </c>
      <c r="C6" s="1">
        <f t="shared" si="2"/>
        <v>9.2879256965944252E-3</v>
      </c>
      <c r="D6" s="1">
        <v>18.2</v>
      </c>
      <c r="E6" s="1">
        <f t="shared" si="3"/>
        <v>1.0833333333333333</v>
      </c>
      <c r="F6" s="1">
        <f t="shared" si="0"/>
        <v>1.3999999999999986</v>
      </c>
      <c r="G6" s="2">
        <f t="shared" si="1"/>
        <v>8.3333333333333245E-2</v>
      </c>
    </row>
    <row r="7" spans="1:7" x14ac:dyDescent="0.3">
      <c r="A7" s="1"/>
      <c r="B7" s="3">
        <v>1.0999999999999999E-2</v>
      </c>
      <c r="C7" s="1">
        <f t="shared" si="2"/>
        <v>1.3452914798206277E-2</v>
      </c>
      <c r="D7" s="1">
        <v>18.600000000000001</v>
      </c>
      <c r="E7" s="1">
        <f t="shared" si="3"/>
        <v>1.1071428571428572</v>
      </c>
      <c r="F7" s="1">
        <f t="shared" si="0"/>
        <v>1.8000000000000007</v>
      </c>
      <c r="G7" s="2">
        <f t="shared" si="1"/>
        <v>0.10714285714285718</v>
      </c>
    </row>
    <row r="8" spans="1:7" x14ac:dyDescent="0.3">
      <c r="A8" s="3"/>
      <c r="B8" s="1">
        <v>0.01</v>
      </c>
      <c r="C8" s="1">
        <f t="shared" si="2"/>
        <v>1.4778325123152707E-2</v>
      </c>
      <c r="D8" s="1">
        <v>18.899999999999999</v>
      </c>
      <c r="E8" s="1">
        <f t="shared" si="3"/>
        <v>1.1249999999999998</v>
      </c>
      <c r="F8" s="1">
        <f t="shared" si="0"/>
        <v>2.0999999999999979</v>
      </c>
      <c r="G8" s="2">
        <f t="shared" si="1"/>
        <v>0.12499999999999986</v>
      </c>
    </row>
    <row r="9" spans="1:7" x14ac:dyDescent="0.3">
      <c r="A9" s="1"/>
    </row>
    <row r="11" spans="1:7" x14ac:dyDescent="0.3">
      <c r="B11" s="1">
        <f>2.5/100</f>
        <v>2.5000000000000001E-2</v>
      </c>
      <c r="C11" s="1">
        <f t="shared" ref="C11:C16" si="4">-$A$2/(2*B11+$A$2)</f>
        <v>-5.9642147117296212E-3</v>
      </c>
      <c r="D11" s="1">
        <v>16</v>
      </c>
      <c r="E11" s="1">
        <f t="shared" ref="E11:E16" si="5">D11/$D$2</f>
        <v>0.95238095238095233</v>
      </c>
      <c r="F11" s="1">
        <f t="shared" ref="F11:F16" si="6">D11-$D$2</f>
        <v>-0.80000000000000071</v>
      </c>
      <c r="G11" s="2">
        <f t="shared" ref="G11:G16" si="7">F11/$D$2</f>
        <v>-4.7619047619047658E-2</v>
      </c>
    </row>
    <row r="12" spans="1:7" x14ac:dyDescent="0.3">
      <c r="B12" s="3">
        <v>2.2499999999999999E-2</v>
      </c>
      <c r="C12" s="1">
        <f t="shared" si="4"/>
        <v>-6.6225165562913899E-3</v>
      </c>
      <c r="D12" s="1">
        <v>15.5</v>
      </c>
      <c r="E12" s="1">
        <f t="shared" si="5"/>
        <v>0.92261904761904756</v>
      </c>
      <c r="F12" s="1">
        <f t="shared" si="6"/>
        <v>-1.3000000000000007</v>
      </c>
      <c r="G12" s="2">
        <f t="shared" si="7"/>
        <v>-7.7380952380952425E-2</v>
      </c>
    </row>
    <row r="13" spans="1:7" x14ac:dyDescent="0.3">
      <c r="B13" s="3">
        <v>1.7500000000000002E-2</v>
      </c>
      <c r="C13" s="1">
        <f t="shared" si="4"/>
        <v>-8.4985835694050965E-3</v>
      </c>
      <c r="D13" s="1">
        <v>14.8</v>
      </c>
      <c r="E13" s="1">
        <f t="shared" si="5"/>
        <v>0.88095238095238093</v>
      </c>
      <c r="F13" s="1">
        <f t="shared" si="6"/>
        <v>-2</v>
      </c>
      <c r="G13" s="2">
        <f t="shared" si="7"/>
        <v>-0.11904761904761904</v>
      </c>
    </row>
    <row r="14" spans="1:7" x14ac:dyDescent="0.3">
      <c r="B14" s="1">
        <v>1.6E-2</v>
      </c>
      <c r="C14" s="1">
        <f t="shared" si="4"/>
        <v>-9.2879256965944252E-3</v>
      </c>
      <c r="D14" s="1">
        <v>15.6</v>
      </c>
      <c r="E14" s="1">
        <f t="shared" si="5"/>
        <v>0.92857142857142849</v>
      </c>
      <c r="F14" s="1">
        <f t="shared" si="6"/>
        <v>-1.2000000000000011</v>
      </c>
      <c r="G14" s="2">
        <f t="shared" si="7"/>
        <v>-7.1428571428571494E-2</v>
      </c>
    </row>
    <row r="15" spans="1:7" x14ac:dyDescent="0.3">
      <c r="B15" s="3">
        <v>1.0999999999999999E-2</v>
      </c>
      <c r="C15" s="1">
        <f t="shared" si="4"/>
        <v>-1.3452914798206277E-2</v>
      </c>
      <c r="D15" s="1">
        <v>14.8</v>
      </c>
      <c r="E15" s="1">
        <f t="shared" si="5"/>
        <v>0.88095238095238093</v>
      </c>
      <c r="F15" s="1">
        <f t="shared" si="6"/>
        <v>-2</v>
      </c>
      <c r="G15" s="2">
        <f t="shared" si="7"/>
        <v>-0.11904761904761904</v>
      </c>
    </row>
    <row r="16" spans="1:7" x14ac:dyDescent="0.3">
      <c r="B16" s="1">
        <v>0.01</v>
      </c>
      <c r="C16" s="1">
        <f t="shared" si="4"/>
        <v>-1.4778325123152707E-2</v>
      </c>
      <c r="D16" s="1">
        <v>14.5</v>
      </c>
      <c r="E16" s="1">
        <f t="shared" si="5"/>
        <v>0.86309523809523803</v>
      </c>
      <c r="F16" s="1">
        <f t="shared" si="6"/>
        <v>-2.3000000000000007</v>
      </c>
      <c r="G16" s="2">
        <f t="shared" si="7"/>
        <v>-0.13690476190476195</v>
      </c>
    </row>
    <row r="17" spans="2:7" x14ac:dyDescent="0.3">
      <c r="B17" s="1">
        <f>1E+79+1000</f>
        <v>9.9999999999999997E+78</v>
      </c>
      <c r="C17" s="1">
        <v>0</v>
      </c>
      <c r="D17" s="1">
        <v>16.8</v>
      </c>
      <c r="E17" s="1">
        <f>$D$2/D17</f>
        <v>1</v>
      </c>
      <c r="F17" s="1">
        <f>D17-$D$2</f>
        <v>0</v>
      </c>
      <c r="G17" s="2">
        <f>F17/$D$2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FA7AB-5228-48E6-85AF-AF47C11BCC8B}">
  <dimension ref="A1:G15"/>
  <sheetViews>
    <sheetView zoomScale="85" zoomScaleNormal="85" workbookViewId="0">
      <selection activeCell="D4" sqref="D4"/>
    </sheetView>
  </sheetViews>
  <sheetFormatPr baseColWidth="10" defaultRowHeight="14.4" x14ac:dyDescent="0.3"/>
  <cols>
    <col min="1" max="1" width="22.6640625" customWidth="1"/>
    <col min="2" max="2" width="22.88671875" customWidth="1"/>
    <col min="3" max="3" width="22.33203125" customWidth="1"/>
    <col min="4" max="4" width="21.33203125" customWidth="1"/>
    <col min="5" max="5" width="23" customWidth="1"/>
    <col min="6" max="6" width="23.66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</row>
    <row r="2" spans="1:7" x14ac:dyDescent="0.3">
      <c r="A2" s="1">
        <f>0.3/1000</f>
        <v>2.9999999999999997E-4</v>
      </c>
      <c r="B2" s="1">
        <f>1.79E+307</f>
        <v>1.7900000000000001E+307</v>
      </c>
      <c r="C2" s="1">
        <v>0</v>
      </c>
      <c r="D2" s="1">
        <v>16.899999999999999</v>
      </c>
      <c r="E2" s="1">
        <f>$D$2/D2</f>
        <v>1</v>
      </c>
      <c r="F2" s="1">
        <f t="shared" ref="F2:F7" si="0">D2-$D$2</f>
        <v>0</v>
      </c>
      <c r="G2" s="2">
        <f t="shared" ref="G2:G7" si="1">F2/$D$2</f>
        <v>0</v>
      </c>
    </row>
    <row r="3" spans="1:7" x14ac:dyDescent="0.3">
      <c r="A3" s="1"/>
      <c r="B3" s="1">
        <f>2.5/100</f>
        <v>2.5000000000000001E-2</v>
      </c>
      <c r="C3" s="1">
        <f t="shared" ref="C3:C7" si="2">$A$2/(2*B3+$A$2)</f>
        <v>5.9642147117296212E-3</v>
      </c>
      <c r="D3" s="1">
        <v>17.399999999999999</v>
      </c>
      <c r="E3" s="1">
        <f t="shared" ref="E3:E7" si="3">D3/$D$2</f>
        <v>1.029585798816568</v>
      </c>
      <c r="F3" s="1">
        <f t="shared" si="0"/>
        <v>0.5</v>
      </c>
      <c r="G3" s="2">
        <f t="shared" si="1"/>
        <v>2.9585798816568049E-2</v>
      </c>
    </row>
    <row r="4" spans="1:7" x14ac:dyDescent="0.3">
      <c r="A4" s="1"/>
      <c r="B4" s="1">
        <f>4.5/2/100</f>
        <v>2.2499999999999999E-2</v>
      </c>
      <c r="C4" s="1">
        <f t="shared" si="2"/>
        <v>6.6225165562913899E-3</v>
      </c>
      <c r="D4" s="1">
        <v>17.899999999999999</v>
      </c>
      <c r="E4" s="1">
        <f t="shared" si="3"/>
        <v>1.0591715976331362</v>
      </c>
      <c r="F4" s="1">
        <f t="shared" si="0"/>
        <v>1</v>
      </c>
      <c r="G4" s="2">
        <f t="shared" si="1"/>
        <v>5.9171597633136098E-2</v>
      </c>
    </row>
    <row r="5" spans="1:7" x14ac:dyDescent="0.3">
      <c r="A5" s="1"/>
      <c r="B5" s="1">
        <f>3.5/2/100</f>
        <v>1.7500000000000002E-2</v>
      </c>
      <c r="C5" s="1">
        <f t="shared" si="2"/>
        <v>8.4985835694050965E-3</v>
      </c>
      <c r="D5" s="1">
        <v>18.600000000000001</v>
      </c>
      <c r="E5" s="1">
        <f t="shared" si="3"/>
        <v>1.1005917159763314</v>
      </c>
      <c r="F5" s="1">
        <f t="shared" si="0"/>
        <v>1.7000000000000028</v>
      </c>
      <c r="G5" s="2">
        <f t="shared" si="1"/>
        <v>0.10059171597633154</v>
      </c>
    </row>
    <row r="6" spans="1:7" ht="17.25" customHeight="1" x14ac:dyDescent="0.3">
      <c r="A6" s="1"/>
      <c r="B6" s="1">
        <v>1.6E-2</v>
      </c>
      <c r="C6" s="1">
        <f t="shared" si="2"/>
        <v>9.2879256965944252E-3</v>
      </c>
      <c r="D6" s="1">
        <v>18.7</v>
      </c>
      <c r="E6" s="1">
        <f t="shared" si="3"/>
        <v>1.1065088757396451</v>
      </c>
      <c r="F6" s="1">
        <f t="shared" si="0"/>
        <v>1.8000000000000007</v>
      </c>
      <c r="G6" s="2">
        <f t="shared" si="1"/>
        <v>0.10650887573964501</v>
      </c>
    </row>
    <row r="7" spans="1:7" x14ac:dyDescent="0.3">
      <c r="A7" s="3"/>
      <c r="B7" s="1">
        <v>0.01</v>
      </c>
      <c r="C7" s="1">
        <f t="shared" si="2"/>
        <v>1.4778325123152707E-2</v>
      </c>
      <c r="D7" s="1">
        <v>20.3</v>
      </c>
      <c r="E7" s="1">
        <f t="shared" si="3"/>
        <v>1.2011834319526629</v>
      </c>
      <c r="F7" s="1">
        <f t="shared" si="0"/>
        <v>3.4000000000000021</v>
      </c>
      <c r="G7" s="2">
        <f t="shared" si="1"/>
        <v>0.20118343195266286</v>
      </c>
    </row>
    <row r="8" spans="1:7" x14ac:dyDescent="0.3">
      <c r="A8" s="1"/>
    </row>
    <row r="10" spans="1:7" x14ac:dyDescent="0.3">
      <c r="B10" s="1">
        <f>2.5/100</f>
        <v>2.5000000000000001E-2</v>
      </c>
      <c r="C10" s="1">
        <f t="shared" ref="C10:C14" si="4">-$A$2/(2*B10+$A$2)</f>
        <v>-5.9642147117296212E-3</v>
      </c>
      <c r="D10" s="1">
        <v>16.399999999999999</v>
      </c>
      <c r="E10" s="1">
        <f t="shared" ref="E10:E14" si="5">D10/$D$2</f>
        <v>0.97041420118343191</v>
      </c>
      <c r="F10" s="1">
        <f t="shared" ref="F10:F14" si="6">D10-$D$2</f>
        <v>-0.5</v>
      </c>
      <c r="G10" s="2">
        <f t="shared" ref="G10:G14" si="7">F10/$D$2</f>
        <v>-2.9585798816568049E-2</v>
      </c>
    </row>
    <row r="11" spans="1:7" x14ac:dyDescent="0.3">
      <c r="B11" s="3">
        <v>2.2499999999999999E-2</v>
      </c>
      <c r="C11" s="1">
        <f t="shared" si="4"/>
        <v>-6.6225165562913899E-3</v>
      </c>
      <c r="D11" s="1">
        <v>15.5</v>
      </c>
      <c r="E11" s="1">
        <f t="shared" si="5"/>
        <v>0.9171597633136096</v>
      </c>
      <c r="F11" s="1">
        <f t="shared" si="6"/>
        <v>-1.3999999999999986</v>
      </c>
      <c r="G11" s="2">
        <f t="shared" si="7"/>
        <v>-8.2840236686390456E-2</v>
      </c>
    </row>
    <row r="12" spans="1:7" x14ac:dyDescent="0.3">
      <c r="B12" s="3">
        <v>1.7500000000000002E-2</v>
      </c>
      <c r="C12" s="1">
        <f t="shared" si="4"/>
        <v>-8.4985835694050965E-3</v>
      </c>
      <c r="D12" s="1">
        <v>14.9</v>
      </c>
      <c r="E12" s="1">
        <f t="shared" si="5"/>
        <v>0.88165680473372787</v>
      </c>
      <c r="F12" s="1">
        <f t="shared" si="6"/>
        <v>-1.9999999999999982</v>
      </c>
      <c r="G12" s="2">
        <f t="shared" si="7"/>
        <v>-0.1183431952662721</v>
      </c>
    </row>
    <row r="13" spans="1:7" x14ac:dyDescent="0.3">
      <c r="B13" s="1">
        <v>1.6E-2</v>
      </c>
      <c r="C13" s="1">
        <f t="shared" si="4"/>
        <v>-9.2879256965944252E-3</v>
      </c>
      <c r="D13" s="1">
        <v>14.6</v>
      </c>
      <c r="E13" s="1">
        <f t="shared" si="5"/>
        <v>0.86390532544378706</v>
      </c>
      <c r="F13" s="1">
        <f t="shared" si="6"/>
        <v>-2.2999999999999989</v>
      </c>
      <c r="G13" s="2">
        <f t="shared" si="7"/>
        <v>-0.13609467455621296</v>
      </c>
    </row>
    <row r="14" spans="1:7" x14ac:dyDescent="0.3">
      <c r="B14" s="1">
        <v>0.01</v>
      </c>
      <c r="C14" s="1">
        <f t="shared" si="4"/>
        <v>-1.4778325123152707E-2</v>
      </c>
      <c r="D14" s="1">
        <v>13.8</v>
      </c>
      <c r="E14" s="1">
        <f t="shared" si="5"/>
        <v>0.81656804733727817</v>
      </c>
      <c r="F14" s="1">
        <f t="shared" si="6"/>
        <v>-3.0999999999999979</v>
      </c>
      <c r="G14" s="2">
        <f t="shared" si="7"/>
        <v>-0.18343195266272178</v>
      </c>
    </row>
    <row r="15" spans="1:7" x14ac:dyDescent="0.3">
      <c r="B15" s="1">
        <f>1E+79+1000</f>
        <v>9.9999999999999997E+78</v>
      </c>
      <c r="C15" s="1">
        <v>0</v>
      </c>
      <c r="D15" s="1">
        <v>16.899999999999999</v>
      </c>
      <c r="E15" s="1">
        <f>$D$2/D15</f>
        <v>1</v>
      </c>
      <c r="F15" s="1">
        <f>D15-$D$2</f>
        <v>0</v>
      </c>
      <c r="G15" s="2">
        <f>F15/$D$2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E9623-B7EA-478E-9A72-514589832C23}">
  <dimension ref="A1:G14"/>
  <sheetViews>
    <sheetView topLeftCell="A7" workbookViewId="0">
      <selection activeCell="C21" sqref="C21"/>
    </sheetView>
  </sheetViews>
  <sheetFormatPr baseColWidth="10" defaultRowHeight="14.4" x14ac:dyDescent="0.3"/>
  <cols>
    <col min="1" max="1" width="23" customWidth="1"/>
    <col min="2" max="2" width="27.88671875" customWidth="1"/>
    <col min="3" max="3" width="25.6640625" customWidth="1"/>
    <col min="4" max="4" width="24.5546875" customWidth="1"/>
    <col min="5" max="5" width="23.5546875" customWidth="1"/>
    <col min="6" max="6" width="17.109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</row>
    <row r="2" spans="1:7" x14ac:dyDescent="0.3">
      <c r="A2" s="1">
        <f>0.3/1000</f>
        <v>2.9999999999999997E-4</v>
      </c>
      <c r="B2" s="1">
        <f>1E+79+1000</f>
        <v>9.9999999999999997E+78</v>
      </c>
      <c r="C2" s="1">
        <v>0</v>
      </c>
      <c r="D2" s="1">
        <v>15.8</v>
      </c>
      <c r="E2" s="1">
        <f>$D$2/D2</f>
        <v>1</v>
      </c>
      <c r="F2" s="1">
        <f t="shared" ref="F2:F7" si="0">D2-$D$2</f>
        <v>0</v>
      </c>
      <c r="G2" s="2">
        <f t="shared" ref="G2:G7" si="1">F2/$D$2</f>
        <v>0</v>
      </c>
    </row>
    <row r="3" spans="1:7" x14ac:dyDescent="0.3">
      <c r="A3" s="1"/>
      <c r="B3" s="1">
        <f>2.5/100</f>
        <v>2.5000000000000001E-2</v>
      </c>
      <c r="C3" s="1">
        <f>$A$2/(2*B3+$A$2)</f>
        <v>5.9642147117296212E-3</v>
      </c>
      <c r="D3" s="1">
        <v>19.3</v>
      </c>
      <c r="E3" s="1">
        <f>D3/$D$2</f>
        <v>1.2215189873417722</v>
      </c>
      <c r="F3" s="1">
        <f t="shared" si="0"/>
        <v>3.5</v>
      </c>
      <c r="G3" s="2">
        <f t="shared" si="1"/>
        <v>0.22151898734177214</v>
      </c>
    </row>
    <row r="4" spans="1:7" x14ac:dyDescent="0.3">
      <c r="A4" s="1"/>
      <c r="B4" s="1">
        <f>4.5/2/100</f>
        <v>2.2499999999999999E-2</v>
      </c>
      <c r="C4" s="1">
        <f>$A$2/(2*B4+$A$2)</f>
        <v>6.6225165562913899E-3</v>
      </c>
      <c r="D4" s="1">
        <v>19.5</v>
      </c>
      <c r="E4" s="1">
        <f>D4/$D$2</f>
        <v>1.2341772151898733</v>
      </c>
      <c r="F4" s="1">
        <f t="shared" si="0"/>
        <v>3.6999999999999993</v>
      </c>
      <c r="G4" s="2">
        <f t="shared" si="1"/>
        <v>0.23417721518987336</v>
      </c>
    </row>
    <row r="5" spans="1:7" x14ac:dyDescent="0.3">
      <c r="A5" s="1"/>
      <c r="B5" s="1">
        <v>1.6E-2</v>
      </c>
      <c r="C5" s="1">
        <f>$A$2/(2*B5+$A$2)</f>
        <v>9.2879256965944252E-3</v>
      </c>
      <c r="D5" s="1">
        <v>20.7</v>
      </c>
      <c r="E5" s="1">
        <f>D5/$D$2</f>
        <v>1.3101265822784809</v>
      </c>
      <c r="F5" s="1">
        <f t="shared" si="0"/>
        <v>4.8999999999999986</v>
      </c>
      <c r="G5" s="2">
        <f t="shared" si="1"/>
        <v>0.31012658227848089</v>
      </c>
    </row>
    <row r="6" spans="1:7" x14ac:dyDescent="0.3">
      <c r="A6" s="1"/>
      <c r="B6" s="3">
        <v>1.0999999999999999E-2</v>
      </c>
      <c r="C6" s="1">
        <f>$A$2/(2*B6+$A$2)</f>
        <v>1.3452914798206277E-2</v>
      </c>
      <c r="D6" s="1">
        <v>21.5</v>
      </c>
      <c r="E6" s="1">
        <f>D6/$D$2</f>
        <v>1.360759493670886</v>
      </c>
      <c r="F6" s="1">
        <f t="shared" si="0"/>
        <v>5.6999999999999993</v>
      </c>
      <c r="G6" s="2">
        <f t="shared" si="1"/>
        <v>0.360759493670886</v>
      </c>
    </row>
    <row r="7" spans="1:7" x14ac:dyDescent="0.3">
      <c r="A7" s="3"/>
      <c r="B7" s="1">
        <v>0.01</v>
      </c>
      <c r="C7" s="1">
        <f>$A$2/(2*B7+$A$2)</f>
        <v>1.4778325123152707E-2</v>
      </c>
      <c r="D7" s="1">
        <v>22.6</v>
      </c>
      <c r="E7" s="1">
        <f>D7/$D$2</f>
        <v>1.4303797468354431</v>
      </c>
      <c r="F7" s="1">
        <f t="shared" si="0"/>
        <v>6.8000000000000007</v>
      </c>
      <c r="G7" s="2">
        <f t="shared" si="1"/>
        <v>0.43037974683544306</v>
      </c>
    </row>
    <row r="8" spans="1:7" x14ac:dyDescent="0.3">
      <c r="A8" s="3"/>
      <c r="B8" s="3"/>
      <c r="C8" s="3"/>
      <c r="D8" s="3"/>
      <c r="E8" s="3"/>
      <c r="F8" s="3"/>
      <c r="G8" s="3"/>
    </row>
    <row r="9" spans="1:7" x14ac:dyDescent="0.3">
      <c r="B9" s="1">
        <f>2.5/100</f>
        <v>2.5000000000000001E-2</v>
      </c>
      <c r="C9" s="1">
        <f>-$A$2/(2*B9+$A$2)</f>
        <v>-5.9642147117296212E-3</v>
      </c>
      <c r="D9" s="1">
        <v>14.2</v>
      </c>
      <c r="E9" s="1">
        <f>D9/$D$2</f>
        <v>0.89873417721518978</v>
      </c>
      <c r="F9" s="1">
        <f t="shared" ref="F9:F14" si="2">D9-$D$2</f>
        <v>-1.6000000000000014</v>
      </c>
      <c r="G9" s="2">
        <f t="shared" ref="G9:G14" si="3">F9/$D$2</f>
        <v>-0.10126582278481021</v>
      </c>
    </row>
    <row r="10" spans="1:7" x14ac:dyDescent="0.3">
      <c r="B10" s="3">
        <v>2.2499999999999999E-2</v>
      </c>
      <c r="C10" s="1">
        <f>-$A$2/(2*B10+$A$2)</f>
        <v>-6.6225165562913899E-3</v>
      </c>
      <c r="D10" s="1">
        <v>13.6</v>
      </c>
      <c r="E10" s="1">
        <f>D10/$D$2</f>
        <v>0.860759493670886</v>
      </c>
      <c r="F10" s="1">
        <f t="shared" si="2"/>
        <v>-2.2000000000000011</v>
      </c>
      <c r="G10" s="2">
        <f t="shared" si="3"/>
        <v>-0.13924050632911397</v>
      </c>
    </row>
    <row r="11" spans="1:7" x14ac:dyDescent="0.3">
      <c r="B11" s="1">
        <v>1.6E-2</v>
      </c>
      <c r="C11" s="1">
        <f>-$A$2/(2*B11+$A$2)</f>
        <v>-9.2879256965944252E-3</v>
      </c>
      <c r="D11" s="1">
        <v>11.8</v>
      </c>
      <c r="E11" s="1">
        <f>D11/$D$2</f>
        <v>0.74683544303797467</v>
      </c>
      <c r="F11" s="1">
        <f t="shared" si="2"/>
        <v>-4</v>
      </c>
      <c r="G11" s="2">
        <f t="shared" si="3"/>
        <v>-0.25316455696202528</v>
      </c>
    </row>
    <row r="12" spans="1:7" x14ac:dyDescent="0.3">
      <c r="B12" s="3">
        <v>1.0999999999999999E-2</v>
      </c>
      <c r="C12" s="1">
        <f>-$A$2/(2*B12+$A$2)</f>
        <v>-1.3452914798206277E-2</v>
      </c>
      <c r="D12" s="1">
        <v>11.6</v>
      </c>
      <c r="E12" s="1">
        <f>D12/$D$2</f>
        <v>0.73417721518987333</v>
      </c>
      <c r="F12" s="1">
        <f>D12-$D$2</f>
        <v>-4.2000000000000011</v>
      </c>
      <c r="G12" s="2">
        <f t="shared" si="3"/>
        <v>-0.26582278481012661</v>
      </c>
    </row>
    <row r="13" spans="1:7" x14ac:dyDescent="0.3">
      <c r="B13" s="1">
        <v>0.01</v>
      </c>
      <c r="C13" s="1">
        <f>-$A$2/(2*B13+$A$2)</f>
        <v>-1.4778325123152707E-2</v>
      </c>
      <c r="D13" s="1">
        <v>10.8</v>
      </c>
      <c r="E13" s="1">
        <f>D13/$D$2</f>
        <v>0.68354430379746833</v>
      </c>
      <c r="F13" s="1">
        <f t="shared" si="2"/>
        <v>-5</v>
      </c>
      <c r="G13" s="2">
        <f t="shared" si="3"/>
        <v>-0.31645569620253161</v>
      </c>
    </row>
    <row r="14" spans="1:7" x14ac:dyDescent="0.3">
      <c r="B14" s="1">
        <f>1E+79+1000</f>
        <v>9.9999999999999997E+78</v>
      </c>
      <c r="C14" s="1">
        <v>0</v>
      </c>
      <c r="D14" s="1">
        <v>15.8</v>
      </c>
      <c r="E14" s="1">
        <f>$D$2/D14</f>
        <v>1</v>
      </c>
      <c r="F14" s="1">
        <f t="shared" si="2"/>
        <v>0</v>
      </c>
      <c r="G14" s="2">
        <f t="shared" si="3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EDB5-3752-46E9-AD35-9BA465F77D93}">
  <dimension ref="A1:G17"/>
  <sheetViews>
    <sheetView workbookViewId="0">
      <selection sqref="A1:G17"/>
    </sheetView>
  </sheetViews>
  <sheetFormatPr baseColWidth="10" defaultRowHeight="14.4" x14ac:dyDescent="0.3"/>
  <cols>
    <col min="1" max="1" width="25" customWidth="1"/>
    <col min="2" max="2" width="27.6640625" customWidth="1"/>
    <col min="3" max="3" width="22.109375" customWidth="1"/>
    <col min="4" max="4" width="26.33203125" customWidth="1"/>
    <col min="5" max="5" width="23.6640625" customWidth="1"/>
    <col min="6" max="6" width="15" customWidth="1"/>
    <col min="7" max="7" width="14.109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7</v>
      </c>
      <c r="G1" s="1" t="s">
        <v>8</v>
      </c>
    </row>
    <row r="2" spans="1:7" x14ac:dyDescent="0.3">
      <c r="A2" s="1">
        <f>0.3/1000</f>
        <v>2.9999999999999997E-4</v>
      </c>
      <c r="B2" s="1">
        <f>1E+79+1000</f>
        <v>9.9999999999999997E+78</v>
      </c>
      <c r="C2" s="1">
        <v>0</v>
      </c>
      <c r="D2" s="1">
        <v>23.6</v>
      </c>
      <c r="E2" s="1">
        <f>$D$2/D2</f>
        <v>1</v>
      </c>
      <c r="F2" s="1">
        <f t="shared" ref="F2:F8" si="0">D2-$D$2</f>
        <v>0</v>
      </c>
      <c r="G2" s="2">
        <f t="shared" ref="G2:G8" si="1">F2/$D$2</f>
        <v>0</v>
      </c>
    </row>
    <row r="3" spans="1:7" x14ac:dyDescent="0.3">
      <c r="A3" s="1"/>
      <c r="B3" s="1">
        <f>2.5/100</f>
        <v>2.5000000000000001E-2</v>
      </c>
      <c r="C3" s="1">
        <f t="shared" ref="C3:C8" si="2">$A$2/(2*B3+$A$2)</f>
        <v>5.9642147117296212E-3</v>
      </c>
      <c r="D3" s="1">
        <v>25.5</v>
      </c>
      <c r="E3" s="1">
        <f t="shared" ref="E3:E8" si="3">D3/$D$2</f>
        <v>1.0805084745762712</v>
      </c>
      <c r="F3" s="1">
        <f t="shared" si="0"/>
        <v>1.8999999999999986</v>
      </c>
      <c r="G3" s="2">
        <f t="shared" si="1"/>
        <v>8.0508474576271125E-2</v>
      </c>
    </row>
    <row r="4" spans="1:7" x14ac:dyDescent="0.3">
      <c r="A4" s="1"/>
      <c r="B4" s="1">
        <f>4.5/2/100</f>
        <v>2.2499999999999999E-2</v>
      </c>
      <c r="C4" s="1">
        <f t="shared" si="2"/>
        <v>6.6225165562913899E-3</v>
      </c>
      <c r="D4" s="1">
        <v>26.2</v>
      </c>
      <c r="E4" s="1">
        <f t="shared" si="3"/>
        <v>1.1101694915254237</v>
      </c>
      <c r="F4" s="1">
        <f t="shared" si="0"/>
        <v>2.5999999999999979</v>
      </c>
      <c r="G4" s="2">
        <f t="shared" si="1"/>
        <v>0.11016949152542363</v>
      </c>
    </row>
    <row r="5" spans="1:7" x14ac:dyDescent="0.3">
      <c r="A5" s="1"/>
      <c r="B5" s="1">
        <f>3.5/2/100</f>
        <v>1.7500000000000002E-2</v>
      </c>
      <c r="C5" s="1">
        <f t="shared" si="2"/>
        <v>8.4985835694050965E-3</v>
      </c>
      <c r="D5" s="1">
        <v>26.8</v>
      </c>
      <c r="E5" s="1">
        <f t="shared" si="3"/>
        <v>1.1355932203389829</v>
      </c>
      <c r="F5" s="1">
        <f t="shared" si="0"/>
        <v>3.1999999999999993</v>
      </c>
      <c r="G5" s="2">
        <f t="shared" si="1"/>
        <v>0.13559322033898302</v>
      </c>
    </row>
    <row r="6" spans="1:7" x14ac:dyDescent="0.3">
      <c r="A6" s="1"/>
      <c r="B6" s="1">
        <v>1.6E-2</v>
      </c>
      <c r="C6" s="1">
        <f t="shared" si="2"/>
        <v>9.2879256965944252E-3</v>
      </c>
      <c r="D6" s="1">
        <v>27.9</v>
      </c>
      <c r="E6" s="1">
        <f t="shared" si="3"/>
        <v>1.1822033898305084</v>
      </c>
      <c r="F6" s="1">
        <f t="shared" si="0"/>
        <v>4.2999999999999972</v>
      </c>
      <c r="G6" s="2">
        <f t="shared" si="1"/>
        <v>0.18220338983050835</v>
      </c>
    </row>
    <row r="7" spans="1:7" x14ac:dyDescent="0.3">
      <c r="A7" s="1"/>
      <c r="B7" s="3">
        <v>1.0999999999999999E-2</v>
      </c>
      <c r="C7" s="1">
        <f t="shared" si="2"/>
        <v>1.3452914798206277E-2</v>
      </c>
      <c r="D7" s="1">
        <v>29.1</v>
      </c>
      <c r="E7" s="1">
        <f t="shared" si="3"/>
        <v>1.2330508474576272</v>
      </c>
      <c r="F7" s="1">
        <f t="shared" si="0"/>
        <v>5.5</v>
      </c>
      <c r="G7" s="2">
        <f t="shared" si="1"/>
        <v>0.23305084745762711</v>
      </c>
    </row>
    <row r="8" spans="1:7" x14ac:dyDescent="0.3">
      <c r="A8" s="3"/>
      <c r="B8" s="1">
        <v>0.01</v>
      </c>
      <c r="C8" s="1">
        <f t="shared" si="2"/>
        <v>1.4778325123152707E-2</v>
      </c>
      <c r="D8" s="1">
        <v>30.2</v>
      </c>
      <c r="E8" s="1">
        <f t="shared" si="3"/>
        <v>1.2796610169491525</v>
      </c>
      <c r="F8" s="1">
        <f t="shared" si="0"/>
        <v>6.5999999999999979</v>
      </c>
      <c r="G8" s="2">
        <f t="shared" si="1"/>
        <v>0.27966101694915241</v>
      </c>
    </row>
    <row r="11" spans="1:7" x14ac:dyDescent="0.3">
      <c r="B11" s="1">
        <f>2.5/100</f>
        <v>2.5000000000000001E-2</v>
      </c>
      <c r="C11" s="1">
        <f t="shared" ref="C11:C16" si="4">-$A$2/(2*B11+$A$2)</f>
        <v>-5.9642147117296212E-3</v>
      </c>
      <c r="D11" s="1">
        <v>20.8</v>
      </c>
      <c r="E11" s="1">
        <f t="shared" ref="E11:E16" si="5">D11/$D$2</f>
        <v>0.88135593220338981</v>
      </c>
      <c r="F11" s="1">
        <f t="shared" ref="F11:F16" si="6">D11-$D$2</f>
        <v>-2.8000000000000007</v>
      </c>
      <c r="G11" s="2">
        <f t="shared" ref="G11:G16" si="7">F11/$D$2</f>
        <v>-0.11864406779661019</v>
      </c>
    </row>
    <row r="12" spans="1:7" x14ac:dyDescent="0.3">
      <c r="B12" s="3">
        <v>2.2499999999999999E-2</v>
      </c>
      <c r="C12" s="1">
        <f t="shared" si="4"/>
        <v>-6.6225165562913899E-3</v>
      </c>
      <c r="D12" s="1">
        <v>21.1</v>
      </c>
      <c r="E12" s="1">
        <f t="shared" si="5"/>
        <v>0.89406779661016955</v>
      </c>
      <c r="F12" s="1">
        <f t="shared" si="6"/>
        <v>-2.5</v>
      </c>
      <c r="G12" s="2">
        <f t="shared" si="7"/>
        <v>-0.1059322033898305</v>
      </c>
    </row>
    <row r="13" spans="1:7" x14ac:dyDescent="0.3">
      <c r="B13" s="3">
        <v>1.7500000000000002E-2</v>
      </c>
      <c r="C13" s="1">
        <f t="shared" si="4"/>
        <v>-8.4985835694050965E-3</v>
      </c>
      <c r="D13" s="1">
        <v>20.6</v>
      </c>
      <c r="E13" s="1">
        <f t="shared" si="5"/>
        <v>0.8728813559322034</v>
      </c>
      <c r="F13" s="1">
        <f t="shared" si="6"/>
        <v>-3</v>
      </c>
      <c r="G13" s="2">
        <f t="shared" si="7"/>
        <v>-0.1271186440677966</v>
      </c>
    </row>
    <row r="14" spans="1:7" x14ac:dyDescent="0.3">
      <c r="B14" s="1">
        <v>1.6E-2</v>
      </c>
      <c r="C14" s="1">
        <f t="shared" si="4"/>
        <v>-9.2879256965944252E-3</v>
      </c>
      <c r="D14" s="1">
        <v>18.899999999999999</v>
      </c>
      <c r="E14" s="1">
        <f t="shared" si="5"/>
        <v>0.80084745762711851</v>
      </c>
      <c r="F14" s="1">
        <f t="shared" si="6"/>
        <v>-4.7000000000000028</v>
      </c>
      <c r="G14" s="2">
        <f t="shared" si="7"/>
        <v>-0.19915254237288146</v>
      </c>
    </row>
    <row r="15" spans="1:7" x14ac:dyDescent="0.3">
      <c r="B15" s="3">
        <v>1.0999999999999999E-2</v>
      </c>
      <c r="C15" s="1">
        <f t="shared" si="4"/>
        <v>-1.3452914798206277E-2</v>
      </c>
      <c r="D15" s="1">
        <v>17.600000000000001</v>
      </c>
      <c r="E15" s="1">
        <f t="shared" si="5"/>
        <v>0.74576271186440679</v>
      </c>
      <c r="F15" s="1">
        <f t="shared" si="6"/>
        <v>-6</v>
      </c>
      <c r="G15" s="2">
        <f t="shared" si="7"/>
        <v>-0.25423728813559321</v>
      </c>
    </row>
    <row r="16" spans="1:7" x14ac:dyDescent="0.3">
      <c r="B16" s="1">
        <v>0.01</v>
      </c>
      <c r="C16" s="1">
        <f t="shared" si="4"/>
        <v>-1.4778325123152707E-2</v>
      </c>
      <c r="D16" s="1">
        <v>16.3</v>
      </c>
      <c r="E16" s="1">
        <f t="shared" si="5"/>
        <v>0.69067796610169485</v>
      </c>
      <c r="F16" s="1">
        <f t="shared" si="6"/>
        <v>-7.3000000000000007</v>
      </c>
      <c r="G16" s="2">
        <f t="shared" si="7"/>
        <v>-0.30932203389830509</v>
      </c>
    </row>
    <row r="17" spans="2:7" x14ac:dyDescent="0.3">
      <c r="B17" s="1">
        <f>1E+79+1000</f>
        <v>9.9999999999999997E+78</v>
      </c>
      <c r="C17" s="1">
        <v>0</v>
      </c>
      <c r="D17" s="1">
        <v>23.6</v>
      </c>
      <c r="E17" s="1">
        <f>$D$2/D17</f>
        <v>1</v>
      </c>
      <c r="F17" s="1">
        <f>D17-$D$2</f>
        <v>0</v>
      </c>
      <c r="G17" s="2">
        <f>F17/$D$2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E669-2B8B-46BA-81DE-C1D2693C6E0D}">
  <dimension ref="A1:O17"/>
  <sheetViews>
    <sheetView tabSelected="1" topLeftCell="I1" zoomScaleNormal="100" workbookViewId="0">
      <selection activeCell="U18" sqref="U18"/>
    </sheetView>
  </sheetViews>
  <sheetFormatPr baseColWidth="10"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I1" s="1"/>
      <c r="J1" s="1"/>
      <c r="K1" s="1"/>
      <c r="L1" s="1"/>
      <c r="M1" s="1"/>
      <c r="N1" s="1"/>
      <c r="O1" s="1"/>
    </row>
    <row r="2" spans="1:15" x14ac:dyDescent="0.3">
      <c r="A2" s="1">
        <f>0.3/1000</f>
        <v>2.9999999999999997E-4</v>
      </c>
      <c r="B2" s="1">
        <f>1E+79+1000</f>
        <v>9.9999999999999997E+78</v>
      </c>
      <c r="C2" s="1">
        <v>0</v>
      </c>
      <c r="D2" s="1">
        <v>15.8</v>
      </c>
      <c r="E2" s="1">
        <f>$D$2/D2</f>
        <v>1</v>
      </c>
      <c r="F2" s="1">
        <f t="shared" ref="F2:F7" si="0">D2-$D$2</f>
        <v>0</v>
      </c>
      <c r="G2" s="2">
        <f t="shared" ref="G2:G7" si="1">F2/$D$2</f>
        <v>0</v>
      </c>
      <c r="I2" s="1"/>
      <c r="J2" s="1"/>
      <c r="K2" s="1"/>
      <c r="L2" s="1"/>
      <c r="M2" s="1"/>
      <c r="N2" s="1"/>
      <c r="O2" s="2"/>
    </row>
    <row r="3" spans="1:15" x14ac:dyDescent="0.3">
      <c r="A3" s="1"/>
      <c r="B3" s="1">
        <f>2.5/100</f>
        <v>2.5000000000000001E-2</v>
      </c>
      <c r="C3" s="1">
        <f>$A$2/(2*B3+$A$2)</f>
        <v>5.9642147117296212E-3</v>
      </c>
      <c r="D3" s="1">
        <v>19.3</v>
      </c>
      <c r="E3" s="1">
        <f>D3/$D$2</f>
        <v>1.2215189873417722</v>
      </c>
      <c r="F3" s="1">
        <f t="shared" si="0"/>
        <v>3.5</v>
      </c>
      <c r="G3" s="2">
        <f t="shared" si="1"/>
        <v>0.22151898734177214</v>
      </c>
      <c r="I3" s="1"/>
      <c r="J3" s="1"/>
      <c r="K3" s="1"/>
      <c r="L3" s="1"/>
      <c r="M3" s="1"/>
      <c r="N3" s="1"/>
      <c r="O3" s="2"/>
    </row>
    <row r="4" spans="1:15" x14ac:dyDescent="0.3">
      <c r="A4" s="1"/>
      <c r="B4" s="1">
        <f>4.5/2/100</f>
        <v>2.2499999999999999E-2</v>
      </c>
      <c r="C4" s="1">
        <f>$A$2/(2*B4+$A$2)</f>
        <v>6.6225165562913899E-3</v>
      </c>
      <c r="D4" s="1">
        <v>19.5</v>
      </c>
      <c r="E4" s="1">
        <f>D4/$D$2</f>
        <v>1.2341772151898733</v>
      </c>
      <c r="F4" s="1">
        <f t="shared" si="0"/>
        <v>3.6999999999999993</v>
      </c>
      <c r="G4" s="2">
        <f t="shared" si="1"/>
        <v>0.23417721518987336</v>
      </c>
      <c r="I4" s="1"/>
      <c r="J4" s="1"/>
      <c r="K4" s="1"/>
      <c r="L4" s="1"/>
      <c r="M4" s="1"/>
      <c r="N4" s="1"/>
      <c r="O4" s="2"/>
    </row>
    <row r="5" spans="1:15" x14ac:dyDescent="0.3">
      <c r="A5" s="1"/>
      <c r="B5" s="1">
        <v>1.6E-2</v>
      </c>
      <c r="C5" s="1">
        <f>$A$2/(2*B5+$A$2)</f>
        <v>9.2879256965944252E-3</v>
      </c>
      <c r="D5" s="1">
        <v>20.7</v>
      </c>
      <c r="E5" s="1">
        <f>D5/$D$2</f>
        <v>1.3101265822784809</v>
      </c>
      <c r="F5" s="1">
        <f t="shared" si="0"/>
        <v>4.8999999999999986</v>
      </c>
      <c r="G5" s="2">
        <f t="shared" si="1"/>
        <v>0.31012658227848089</v>
      </c>
      <c r="I5" s="1"/>
      <c r="J5" s="1"/>
      <c r="K5" s="1"/>
      <c r="L5" s="1"/>
      <c r="M5" s="1"/>
      <c r="N5" s="1"/>
      <c r="O5" s="2"/>
    </row>
    <row r="6" spans="1:15" x14ac:dyDescent="0.3">
      <c r="A6" s="1"/>
      <c r="B6" s="3">
        <v>1.0999999999999999E-2</v>
      </c>
      <c r="C6" s="1">
        <f>$A$2/(2*B6+$A$2)</f>
        <v>1.3452914798206277E-2</v>
      </c>
      <c r="D6" s="1">
        <v>21.5</v>
      </c>
      <c r="E6" s="1">
        <f>D6/$D$2</f>
        <v>1.360759493670886</v>
      </c>
      <c r="F6" s="1">
        <f t="shared" si="0"/>
        <v>5.6999999999999993</v>
      </c>
      <c r="G6" s="2">
        <f t="shared" si="1"/>
        <v>0.360759493670886</v>
      </c>
      <c r="I6" s="1"/>
      <c r="J6" s="1"/>
      <c r="K6" s="1"/>
      <c r="L6" s="1"/>
      <c r="M6" s="1"/>
      <c r="N6" s="1"/>
      <c r="O6" s="2"/>
    </row>
    <row r="7" spans="1:15" x14ac:dyDescent="0.3">
      <c r="A7" s="3"/>
      <c r="B7" s="1">
        <v>0.01</v>
      </c>
      <c r="C7" s="1">
        <f>$A$2/(2*B7+$A$2)</f>
        <v>1.4778325123152707E-2</v>
      </c>
      <c r="D7" s="1">
        <v>22.6</v>
      </c>
      <c r="E7" s="1">
        <f>D7/$D$2</f>
        <v>1.4303797468354431</v>
      </c>
      <c r="F7" s="1">
        <f t="shared" si="0"/>
        <v>6.8000000000000007</v>
      </c>
      <c r="G7" s="2">
        <f t="shared" si="1"/>
        <v>0.43037974683544306</v>
      </c>
      <c r="I7" s="1"/>
      <c r="J7" s="3"/>
      <c r="K7" s="1"/>
      <c r="L7" s="1"/>
      <c r="M7" s="1"/>
      <c r="N7" s="1"/>
      <c r="O7" s="2"/>
    </row>
    <row r="8" spans="1:15" x14ac:dyDescent="0.3">
      <c r="A8" s="3"/>
      <c r="B8" s="3"/>
      <c r="C8" s="3"/>
      <c r="D8" s="3"/>
      <c r="E8" s="3"/>
      <c r="F8" s="3"/>
      <c r="G8" s="3"/>
      <c r="I8" s="3"/>
      <c r="J8" s="1"/>
      <c r="K8" s="1"/>
      <c r="L8" s="1"/>
      <c r="M8" s="1"/>
      <c r="N8" s="1"/>
      <c r="O8" s="2"/>
    </row>
    <row r="9" spans="1:15" x14ac:dyDescent="0.3">
      <c r="B9" s="1">
        <f>2.5/100</f>
        <v>2.5000000000000001E-2</v>
      </c>
      <c r="C9" s="1">
        <f>-$A$2/(2*B9+$A$2)</f>
        <v>-5.9642147117296212E-3</v>
      </c>
      <c r="D9" s="1">
        <v>14.2</v>
      </c>
      <c r="E9" s="1">
        <f>D9/$D$2</f>
        <v>0.89873417721518978</v>
      </c>
      <c r="F9" s="1">
        <f t="shared" ref="F9:F14" si="2">D9-$D$2</f>
        <v>-1.6000000000000014</v>
      </c>
      <c r="G9" s="2">
        <f t="shared" ref="G9:G14" si="3">F9/$D$2</f>
        <v>-0.10126582278481021</v>
      </c>
    </row>
    <row r="10" spans="1:15" x14ac:dyDescent="0.3">
      <c r="B10" s="3">
        <v>2.2499999999999999E-2</v>
      </c>
      <c r="C10" s="1">
        <f>-$A$2/(2*B10+$A$2)</f>
        <v>-6.6225165562913899E-3</v>
      </c>
      <c r="D10" s="1">
        <v>13.6</v>
      </c>
      <c r="E10" s="1">
        <f>D10/$D$2</f>
        <v>0.860759493670886</v>
      </c>
      <c r="F10" s="1">
        <f t="shared" si="2"/>
        <v>-2.2000000000000011</v>
      </c>
      <c r="G10" s="2">
        <f t="shared" si="3"/>
        <v>-0.13924050632911397</v>
      </c>
    </row>
    <row r="11" spans="1:15" x14ac:dyDescent="0.3">
      <c r="B11" s="1">
        <v>1.6E-2</v>
      </c>
      <c r="C11" s="1">
        <f>-$A$2/(2*B11+$A$2)</f>
        <v>-9.2879256965944252E-3</v>
      </c>
      <c r="D11" s="1">
        <v>11.8</v>
      </c>
      <c r="E11" s="1">
        <f>D11/$D$2</f>
        <v>0.74683544303797467</v>
      </c>
      <c r="F11" s="1">
        <f t="shared" si="2"/>
        <v>-4</v>
      </c>
      <c r="G11" s="2">
        <f t="shared" si="3"/>
        <v>-0.25316455696202528</v>
      </c>
      <c r="J11" s="1"/>
      <c r="K11" s="1"/>
      <c r="L11" s="1"/>
      <c r="M11" s="1"/>
      <c r="N11" s="1"/>
      <c r="O11" s="2"/>
    </row>
    <row r="12" spans="1:15" x14ac:dyDescent="0.3">
      <c r="B12" s="3">
        <v>1.0999999999999999E-2</v>
      </c>
      <c r="C12" s="1">
        <f>-$A$2/(2*B12+$A$2)</f>
        <v>-1.3452914798206277E-2</v>
      </c>
      <c r="D12" s="1">
        <v>11.6</v>
      </c>
      <c r="E12" s="1">
        <f>D12/$D$2</f>
        <v>0.73417721518987333</v>
      </c>
      <c r="F12" s="1">
        <f t="shared" si="2"/>
        <v>-4.2000000000000011</v>
      </c>
      <c r="G12" s="2">
        <f t="shared" si="3"/>
        <v>-0.26582278481012661</v>
      </c>
      <c r="J12" s="3"/>
      <c r="K12" s="1"/>
      <c r="L12" s="1"/>
      <c r="M12" s="1"/>
      <c r="N12" s="1"/>
      <c r="O12" s="2"/>
    </row>
    <row r="13" spans="1:15" x14ac:dyDescent="0.3">
      <c r="B13" s="1">
        <v>0.01</v>
      </c>
      <c r="C13" s="1">
        <f>-$A$2/(2*B13+$A$2)</f>
        <v>-1.4778325123152707E-2</v>
      </c>
      <c r="D13" s="1">
        <v>10.8</v>
      </c>
      <c r="E13" s="1">
        <f>D13/$D$2</f>
        <v>0.68354430379746833</v>
      </c>
      <c r="F13" s="1">
        <f t="shared" si="2"/>
        <v>-5</v>
      </c>
      <c r="G13" s="2">
        <f t="shared" si="3"/>
        <v>-0.31645569620253161</v>
      </c>
      <c r="J13" s="3"/>
      <c r="K13" s="1"/>
      <c r="L13" s="1"/>
      <c r="M13" s="1"/>
      <c r="N13" s="1"/>
      <c r="O13" s="2"/>
    </row>
    <row r="14" spans="1:15" x14ac:dyDescent="0.3">
      <c r="B14" s="1">
        <f>1E+79+1000</f>
        <v>9.9999999999999997E+78</v>
      </c>
      <c r="C14" s="1">
        <v>0</v>
      </c>
      <c r="D14" s="1">
        <v>15.8</v>
      </c>
      <c r="E14" s="1">
        <f>$D$2/D14</f>
        <v>1</v>
      </c>
      <c r="F14" s="1">
        <f t="shared" si="2"/>
        <v>0</v>
      </c>
      <c r="G14" s="2">
        <f t="shared" si="3"/>
        <v>0</v>
      </c>
      <c r="J14" s="1"/>
      <c r="K14" s="1"/>
      <c r="L14" s="1"/>
      <c r="M14" s="1"/>
      <c r="N14" s="1"/>
      <c r="O14" s="2"/>
    </row>
    <row r="15" spans="1:15" x14ac:dyDescent="0.3">
      <c r="J15" s="3"/>
      <c r="K15" s="1"/>
      <c r="L15" s="1"/>
      <c r="M15" s="1"/>
      <c r="N15" s="1"/>
      <c r="O15" s="2"/>
    </row>
    <row r="16" spans="1:15" x14ac:dyDescent="0.3">
      <c r="J16" s="1"/>
      <c r="K16" s="1"/>
      <c r="L16" s="1"/>
      <c r="M16" s="1"/>
      <c r="N16" s="1"/>
      <c r="O16" s="2"/>
    </row>
    <row r="17" spans="10:15" x14ac:dyDescent="0.3">
      <c r="J17" s="1"/>
      <c r="K17" s="1"/>
      <c r="L17" s="1"/>
      <c r="M17" s="1"/>
      <c r="N17" s="1"/>
      <c r="O1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12B ok</vt:lpstr>
      <vt:lpstr>4B ok</vt:lpstr>
      <vt:lpstr>B ok</vt:lpstr>
      <vt:lpstr>HB ok</vt:lpstr>
      <vt:lpstr>2H ok</vt:lpstr>
      <vt:lpstr>tous les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LENI</dc:creator>
  <cp:lastModifiedBy>Léa CHOURY</cp:lastModifiedBy>
  <dcterms:created xsi:type="dcterms:W3CDTF">2015-06-05T18:19:34Z</dcterms:created>
  <dcterms:modified xsi:type="dcterms:W3CDTF">2021-05-17T13:59:40Z</dcterms:modified>
</cp:coreProperties>
</file>